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176" documentId="13_ncr:1_{7EF57DF4-89AE-8C42-9C9C-3682908C3E34}" xr6:coauthVersionLast="47" xr6:coauthVersionMax="47" xr10:uidLastSave="{462D5AFA-9807-40E7-B166-3E3817376F9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<sst xmlns="http://schemas.openxmlformats.org/spreadsheetml/2006/main" count="10238" uniqueCount="2510">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</sst>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25" totalsRowShown="0" headerRowDxfId="26" dataDxfId="25" tableBorderDxfId="24">
  <autoFilter ref="A2:K172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15" activePane="bottomLeft" state="frozen"/>
      <selection pane="bottomLeft" activeCell="G1721" sqref="G17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IF(COUNTIFS($E$3:E1725,E910)=1,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IF(COUNTIFS($E$3:E1725,E911)=1,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IF(COUNTIFS($E$3:E1725,E912)=1,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IF(COUNTIFS($E$3:E1725,E913)=1,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IF(COUNTIFS($E$3:E1725,E914)=1,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IF(COUNTIFS($E$3:E1725,E915)=1,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IF(COUNTIFS($E$3:E1725,E916)=1,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IF(COUNTIFS($E$3:E1725,E917)=1,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IF(COUNTIFS($E$3:E1725,E918)=1,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IF(COUNTIFS($E$3:E1725,E919)=1,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IF(COUNTIFS($E$3:E1725,E920)=1,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IF(COUNTIFS($E$3:E1725,E925)=1,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IF(COUNTIFS($E$3:E1725,E926)=1,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IF(COUNTIFS($E$3:E1725,E927)=1,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IF(COUNTIFS($E$3:E1725,E928)=1,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IF(COUNTIFS($E$3:E1725,E929)=1,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IF(COUNTIFS($E$3:E1725,E939)=1,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IF(COUNTIFS($E$3:E1725,E944)=1,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IF(COUNTIFS($E$3:E1725,E945)=1,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IF(COUNTIFS($E$3:E1725,E946)=1,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IF(COUNTIFS($E$3:E1725,E947)=1,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IF(COUNTIFS($E$3:E1725,E948)=1,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IF(COUNTIFS($E$3:E1725,E955)=1,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IF(COUNTIFS($E$3:E1725,E956)=1,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IF(COUNTIFS($E$3:E1725,E957)=1,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IF(COUNTIFS($E$3:E1725,E959)=1,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IF(COUNTIFS($E$3:E1725,E972)=1,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IF(COUNTIFS($E$3:E1725,E973)=1,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IF(COUNTIFS($E$3:E1725,E974)=1,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IF(COUNTIFS($E$3:E1725,E975)=1,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IF(COUNTIFS($E$3:E1725,E976)=1,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IF(COUNTIFS($E$3:E1725,E977)=1,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IF(COUNTIFS($E$3:E1725,E992)=1,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IF(COUNTIFS($E$3:E1725,E999)=1,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IF(COUNTIFS($E$3:E1725,E1004)=1,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IF(COUNTIFS($E$3:E1725,E1005)=1,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IF(COUNTIFS($E$3:E1725,E1010)=1,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IF(COUNTIFS($E$3:E1725,E1015)=1,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IF(COUNTIFS($E$3:E1725,E1016)=1,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IF(COUNTIFS($E$3:E1725,E1026)=1,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IF(COUNTIFS($E$3:E1725,E1027)=1,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IF(COUNTIFS($E$3:E1725,E1028)=1,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IF(COUNTIFS($E$3:E1725,E1029)=1,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IF(COUNTIFS($E$3:E1725,E1030)=1,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IF(COUNTIFS($E$3:E1725,E1031)=1,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IF(COUNTIFS($E$3:E1725,E1032)=1,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IF(COUNTIFS($E$3:E1725,E1033)=1,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IF(COUNTIFS($E$3:E1725,E1034)=1,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IF(COUNTIFS($E$3:E1725,E1035)=1,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IF(COUNTIFS($E$3:E1725,E1036)=1,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IF(COUNTIFS($E$3:E1725,E1038)=1,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IF(COUNTIFS($E$3:E1725,E1039)=1,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IF(COUNTIFS($E$3:E1725,E1040)=1,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IF(COUNTIFS($E$3:E1725,E1041)=1,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IF(COUNTIFS($E$3:E1725,E1042)=1,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IF(COUNTIFS($E$3:E1725,E1043)=1,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IF(COUNTIFS($E$3:E1725,E1044)=1,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IF(COUNTIFS($E$3:E1725,E1045)=1,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IF(COUNTIFS($E$3:E1725,E1046)=1,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IF(COUNTIFS($E$3:E1725,E1047)=1,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IF(COUNTIFS($E$3:E1725,E1048)=1,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IF(COUNTIFS($E$3:E1725,E1049)=1,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IF(COUNTIFS($E$3:E1725,E1050)=1,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IF(COUNTIFS($E$3:E1725,E1051)=1,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IF(COUNTIFS($E$3:E1725,E1054)=1,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IF(COUNTIFS($E$3:E1725,E1055)=1,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IF(COUNTIFS($E$3:E1725,E1056)=1,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IF(COUNTIFS($E$3:E1725,E1061)=1,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IF(COUNTIFS($E$3:E1725,E1062)=1,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IF(COUNTIFS($E$3:E1725,E1063)=1,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IF(COUNTIFS($E$3:E1725,E1066)=1,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IF(COUNTIFS($E$3:E1725,E1067)=1,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IF(COUNTIFS($E$3:E1725,E1071)=1,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IF(COUNTIFS($E$3:E1725,E1072)=1,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IF(COUNTIFS($E$3:E1725,E1073)=1,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IF(COUNTIFS($E$3:E1725,E1074)=1,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IF(COUNTIFS($E$3:E1725,E1075)=1,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IF(COUNTIFS($E$3:E1725,E1076)=1,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IF(COUNTIFS($E$3:E1725,E1077)=1,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IF(COUNTIFS($E$3:E1725,E1078)=1,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IF(COUNTIFS($E$3:E1725,E1084)=1,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IF(COUNTIFS($E$3:E1725,E1085)=1,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IF(COUNTIFS($E$3:E1725,E1086)=1,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IF(COUNTIFS($E$3:E1725,E1088)=1,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IF(COUNTIFS($E$3:E1725,E1089)=1,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IF(COUNTIFS($E$3:E1725,E1098)=1,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IF(COUNTIFS($E$3:E1725,E1099)=1,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IF(COUNTIFS($E$3:E1725,E1100)=1,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IF(COUNTIFS($E$3:E1725,E1101)=1,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IF(COUNTIFS($E$3:E1725,E1102)=1,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IF(COUNTIFS($E$3:E1725,E1103)=1,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IF(COUNTIFS($E$3:E1725,E1104)=1,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IF(COUNTIFS($E$3:E1725,E1105)=1,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IF(COUNTIFS($E$3:E1725,E1106)=1,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IF(COUNTIFS($E$3:E1725,E1107)=1,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IF(COUNTIFS($E$3:E1725,E1108)=1,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IF(COUNTIFS($E$3:E1725,E1109)=1,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IF(COUNTIFS($E$3:E1725,E1110)=1,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IF(COUNTIFS($E$3:E1725,E1111)=1,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IF(COUNTIFS($E$3:E1725,E1118)=1,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IF(COUNTIFS($E$3:E1725,E1119)=1,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IF(COUNTIFS($E$3:E1725,E1120)=1,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IF(COUNTIFS($E$3:E1725,E1121)=1,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IF(COUNTIFS($E$3:E1725,E1122)=1,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IF(COUNTIFS($E$3:E1725,E1123)=1,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IF(COUNTIFS($E$3:E1725,E1124)=1,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IF(COUNTIFS($E$3:E1725,E1125)=1,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IF(COUNTIFS($E$3:E1725,E1126)=1,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IF(COUNTIFS($E$3:E1725,E1127)=1,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IF(COUNTIFS($E$3:E1725,E1128)=1,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IF(COUNTIFS($E$3:E1725,E1129)=1,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IF(COUNTIFS($E$3:E1725,E1130)=1,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IF(COUNTIFS($E$3:E1725,E1131)=1,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IF(COUNTIFS($E$3:E1725,E1132)=1,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IF(COUNTIFS($E$3:E1725,E1133)=1,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IF(COUNTIFS($E$3:E1725,E1134)=1,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IF(COUNTIFS($E$3:E1725,E1135)=1,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IF(COUNTIFS($E$3:E1725,E1136)=1,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IF(COUNTIFS($E$3:E1725,E1137)=1,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IF(COUNTIFS($E$3:E1725,E1138)=1,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IF(COUNTIFS($E$3:E1725,E1139)=1,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IF(COUNTIFS($E$3:E1725,E1140)=1,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IF(COUNTIFS($E$3:E1725,E1141)=1,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IF(COUNTIFS($E$3:E1725,E1142)=1,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IF(COUNTIFS($E$3:E1725,E1143)=1,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IF(COUNTIFS($E$3:E1725,E1144)=1,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IF(COUNTIFS($E$3:E1725,E1145)=1,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IF(COUNTIFS($E$3:E1725,E1146)=1,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IF(COUNTIFS($E$3:E1725,E1147)=1,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IF(COUNTIFS($E$3:E1725,E1148)=1,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IF(COUNTIFS($E$3:E1725,E1149)=1,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IF(COUNTIFS($E$3:E1725,E1150)=1,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IF(COUNTIFS($E$3:E1725,E1151)=1,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IF(COUNTIFS($E$3:E1725,E1152)=1,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IF(COUNTIFS($E$3:E1725,E1153)=1,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IF(COUNTIFS($E$3:E1725,E1154)=1,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IF(COUNTIFS($E$3:E1725,E1155)=1,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IF(COUNTIFS($E$3:E1725,E1156)=1,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IF(COUNTIFS($E$3:E1725,E1157)=1,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IF(COUNTIFS($E$3:E1725,E1158)=1,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IF(COUNTIFS($E$3:E1725,E1159)=1,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IF(COUNTIFS($E$3:E1725,E1160)=1,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IF(COUNTIFS($E$3:E1725,E1161)=1,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IF(COUNTIFS($E$3:E1725,E1162)=1,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IF(COUNTIFS($E$3:E1725,E1163)=1,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IF(COUNTIFS($E$3:E1725,E1164)=1,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IF(COUNTIFS($E$3:E1725,E1165)=1,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IF(COUNTIFS($E$3:E1725,E1166)=1,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IF(COUNTIFS($E$3:E1725,E1167)=1,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IF(COUNTIFS($E$3:E1725,E1168)=1,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IF(COUNTIFS($E$3:E1725,E1169)=1,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IF(COUNTIFS($E$3:E1725,E1170)=1,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IF(COUNTIFS($E$3:E1725,E1171)=1,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IF(COUNTIFS($E$3:E1725,E1172)=1,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IF(COUNTIFS($E$3:E1725,E1173)=1,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IF(COUNTIFS($E$3:E1725,E1174)=1,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IF(COUNTIFS($E$3:E1725,E1175)=1,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IF(COUNTIFS($E$3:E1725,E1176)=1,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IF(COUNTIFS($E$3:E1725,E1177)=1,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IF(COUNTIFS($E$3:E1725,E1178)=1,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IF(COUNTIFS($E$3:E1725,E1179)=1,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IF(COUNTIFS($E$3:E1725,E1180)=1,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IF(COUNTIFS($E$3:E1725,E1181)=1,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IF(COUNTIFS($E$3:E1725,E1182)=1,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IF(COUNTIFS($E$3:E1725,E1183)=1,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IF(COUNTIFS($E$3:E1725,E1184)=1,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IF(COUNTIFS($E$3:E1725,E1185)=1,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IF(COUNTIFS($E$3:E1725,E1186)=1,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IF(COUNTIFS($E$3:E1725,E1187)=1,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IF(COUNTIFS($E$3:E1725,E1188)=1,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IF(COUNTIFS($E$3:E1725,E1189)=1,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IF(COUNTIFS($E$3:E1725,E1190)=1,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IF(COUNTIFS($E$3:E1725,E1191)=1,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IF(COUNTIFS($E$3:E1725,E1192)=1,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IF(COUNTIFS($E$3:E1725,E1193)=1,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IF(COUNTIFS($E$3:E1725,E1194)=1,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IF(COUNTIFS($E$3:E1725,E1195)=1,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IF(COUNTIFS($E$3:E1725,E1196)=1,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IF(COUNTIFS($E$3:E1725,E1197)=1,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IF(COUNTIFS($E$3:E1725,E1198)=1,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IF(COUNTIFS($E$3:E1725,E1199)=1,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IF(COUNTIFS($E$3:E1725,E1200)=1,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IF(COUNTIFS($E$3:E1725,E1201)=1,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IF(COUNTIFS($E$3:E1725,E1202)=1,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IF(COUNTIFS($E$3:E1725,E1203)=1,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IF(COUNTIFS($E$3:E1725,E1204)=1,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IF(COUNTIFS($E$3:E1725,E1205)=1,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IF(COUNTIFS($E$3:E1725,E1206)=1,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IF(COUNTIFS($E$3:E1725,E1207)=1,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IF(COUNTIFS($E$3:E1725,E1208)=1,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IF(COUNTIFS($E$3:E1725,E1209)=1,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IF(COUNTIFS($E$3:E1725,E1210)=1,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IF(COUNTIFS($E$3:E1725,E1211)=1,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IF(COUNTIFS($E$3:E1725,E1212)=1,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IF(COUNTIFS($E$3:E1725,E1213)=1,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IF(COUNTIFS($E$3:E1725,E1214)=1,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IF(COUNTIFS($E$3:E1725,E1215)=1,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IF(COUNTIFS($E$3:E1725,E1216)=1,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IF(COUNTIFS($E$3:E1725,E1217)=1,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IF(COUNTIFS($E$3:E1725,E1218)=1,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IF(COUNTIFS($E$3:E1725,E1219)=1,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IF(COUNTIFS($E$3:E1725,E1220)=1,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IF(COUNTIFS($E$3:E1725,E1221)=1,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IF(COUNTIFS($E$3:E1725,E1222)=1,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IF(COUNTIFS($E$3:E1725,E1223)=1,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IF(COUNTIFS($E$3:E1725,E1224)=1,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IF(COUNTIFS($E$3:E1725,E1225)=1,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IF(COUNTIFS($E$3:E1725,E1226)=1,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IF(COUNTIFS($E$3:E1725,E1227)=1,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IF(COUNTIFS($E$3:E1725,E1228)=1,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IF(COUNTIFS($E$3:E1725,E1229)=1,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IF(COUNTIFS($E$3:E1725,E1230)=1,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IF(COUNTIFS($E$3:E1725,E1231)=1,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IF(COUNTIFS($E$3:E1725,E1232)=1,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IF(COUNTIFS($E$3:E1725,E1233)=1,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IF(COUNTIFS($E$3:E1725,E1234)=1,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IF(COUNTIFS($E$3:E1725,E1235)=1,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IF(COUNTIFS($E$3:E1725,E1236)=1,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IF(COUNTIFS($E$3:E1725,E1237)=1,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IF(COUNTIFS($E$3:E1725,E1238)=1,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IF(COUNTIFS($E$3:E1725,E1239)=1,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IF(COUNTIFS($E$3:E1725,E1240)=1,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IF(COUNTIFS($E$3:E1725,E1241)=1,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IF(COUNTIFS($E$3:E1725,E1242)=1,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IF(COUNTIFS($E$3:E1725,E1243)=1,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IF(COUNTIFS($E$3:E1725,E1244)=1,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IF(COUNTIFS($E$3:E1725,E1245)=1,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IF(COUNTIFS($E$3:E1725,E1246)=1,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IF(COUNTIFS($E$3:E1725,E1247)=1,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IF(COUNTIFS($E$3:E1725,E1248)=1,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IF(COUNTIFS($E$3:E1725,E1249)=1,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IF(COUNTIFS($E$3:E1725,E1250)=1,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IF(COUNTIFS($E$3:E1725,E1251)=1,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IF(COUNTIFS($E$3:E1725,E1252)=1,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IF(COUNTIFS($E$3:E1725,E1253)=1,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IF(COUNTIFS($E$3:E1725,E1254)=1,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IF(COUNTIFS($E$3:E1725,E1255)=1,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IF(COUNTIFS($E$3:E1725,E1256)=1,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IF(COUNTIFS($E$3:E1725,E1257)=1,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IF(COUNTIFS($E$3:E1725,E1258)=1,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IF(COUNTIFS($E$3:E1725,E1259)=1,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IF(COUNTIFS($E$3:E1725,E1260)=1,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IF(COUNTIFS($E$3:E1725,E1261)=1,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IF(COUNTIFS($E$3:E1725,E1262)=1,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IF(COUNTIFS($E$3:E1725,E1263)=1,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IF(COUNTIFS($E$3:E1725,E1264)=1,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IF(COUNTIFS($E$3:E1725,E1265)=1,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IF(COUNTIFS($E$3:E1725,E1266)=1,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IF(COUNTIFS($E$3:E1725,E1267)=1,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IF(COUNTIFS($E$3:E1725,E1268)=1,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IF(COUNTIFS($E$3:E1725,E1269)=1,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IF(COUNTIFS($E$3:E1725,E1270)=1,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IF(COUNTIFS($E$3:E1725,E1271)=1,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IF(COUNTIFS($E$3:E1725,E1272)=1,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IF(COUNTIFS($E$3:E1725,E1273)=1,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IF(COUNTIFS($E$3:E1725,E1274)=1,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IF(COUNTIFS($E$3:E1725,E1275)=1,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IF(COUNTIFS($E$3:E1725,E1276)=1,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IF(COUNTIFS($E$3:E1725,E1277)=1,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IF(COUNTIFS($E$3:E1725,E1278)=1,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IF(COUNTIFS($E$3:E1725,E1279)=1,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IF(COUNTIFS($E$3:E1725,E1280)=1,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IF(COUNTIFS($E$3:E1725,E1281)=1,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IF(COUNTIFS($E$3:E1725,E1282)=1,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IF(COUNTIFS($E$3:E1725,E1283)=1,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IF(COUNTIFS($E$3:E1725,E1284)=1,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IF(COUNTIFS($E$3:E1725,E1285)=1,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IF(COUNTIFS($E$3:E1725,E1286)=1,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IF(COUNTIFS($E$3:E1725,E1287)=1,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IF(COUNTIFS($E$3:E1725,E1288)=1,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IF(COUNTIFS($E$3:E1725,E1289)=1,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IF(COUNTIFS($E$3:E1725,E1290)=1,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IF(COUNTIFS($E$3:E1725,E1291)=1,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IF(COUNTIFS($E$3:E1725,E1292)=1,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IF(COUNTIFS($E$3:E1725,E1293)=1,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IF(COUNTIFS($E$3:E1725,E1294)=1,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IF(COUNTIFS($E$3:E1725,E1295)=1,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IF(COUNTIFS($E$3:E1725,E1296)=1,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IF(COUNTIFS($E$3:E1725,E1297)=1,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IF(COUNTIFS($E$3:E1725,E1298)=1,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IF(COUNTIFS($E$3:E1725,E1299)=1,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IF(COUNTIFS($E$3:E1725,E1300)=1,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IF(COUNTIFS($E$3:E1725,E1301)=1,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IF(COUNTIFS($E$3:E1725,E1302)=1,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IF(COUNTIFS($E$3:E1725,E1303)=1,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IF(COUNTIFS($E$3:E1725,E1304)=1,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IF(COUNTIFS($E$3:E1725,E1306)=1,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IF(COUNTIFS($E$3:E1725,E1307)=1,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IF(COUNTIFS($E$3:E1725,E1308)=1,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IF(COUNTIFS($E$3:E1725,E1309)=1,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IF(COUNTIFS($E$3:E1725,E1311)=1,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IF(COUNTIFS($E$3:E1725,E1323)=1,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IF(COUNTIFS($E$3:E1725,E1324)=1,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IF(COUNTIFS($E$3:E1725,E1325)=1,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IF(COUNTIFS($E$3:E1725,E1326)=1,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IF(COUNTIFS($E$3:E1725,E1329)=1,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IF(COUNTIFS($E$3:E1725,E1330)=1,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IF(COUNTIFS($E$3:E1725,E1331)=1,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IF(COUNTIFS($E$3:E1725,E1332)=1,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IF(COUNTIFS($E$3:E1725,E1333)=1,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IF(COUNTIFS($E$3:E1725,E1334)=1,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IF(COUNTIFS($E$3:E1725,E1335)=1,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IF(COUNTIFS($E$3:E1725,E1336)=1,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IF(COUNTIFS($E$3:E1725,E1338)=1,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IF(COUNTIFS($E$3:E1725,E1339)=1,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IF(COUNTIFS($E$3:E1725,E1341)=1,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IF(COUNTIFS($E$3:E1725,E1344)=1,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IF(COUNTIFS($E$3:E1725,E1345)=1,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IF(COUNTIFS($E$3:E1725,E1347)=1,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IF(COUNTIFS($E$3:E1725,E1349)=1,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IF(COUNTIFS($E$3:E1725,E1350)=1,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IF(COUNTIFS($E$3:E1725,E1351)=1,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IF(COUNTIFS($E$3:E1725,E1353)=1,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IF(COUNTIFS($E$3:E1725,E1354)=1,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IF(COUNTIFS($E$3:E1725,E1355)=1,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IF(COUNTIFS($E$3:E1725,E1356)=1,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IF(COUNTIFS($E$3:E1725,E1357)=1,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IF(COUNTIFS($E$3:E1725,E1358)=1,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IF(COUNTIFS($E$3:E1725,E1359)=1,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IF(COUNTIFS($E$3:E1725,E1360)=1,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IF(COUNTIFS($E$3:E1725,E1361)=1,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IF(COUNTIFS($E$3:E1725,E1362)=1,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IF(COUNTIFS($E$3:E1725,E1363)=1,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IF(COUNTIFS($E$3:E1725,E1364)=1,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IF(COUNTIFS($E$3:E1725,E1365)=1,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IF(COUNTIFS($E$3:E1725,E1366)=1,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IF(COUNTIFS($E$3:E1725,E1367)=1,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IF(COUNTIFS($E$3:E1725,E1368)=1,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IF(COUNTIFS($E$3:E1725,E1369)=1,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IF(COUNTIFS($E$3:E1725,E1370)=1,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IF(COUNTIFS($E$3:E1725,E1371)=1,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IF(COUNTIFS($E$3:E1726,E1372)=1,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IF(COUNTIFS($E$3:E1727,E1373)=1,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IF(COUNTIFS($E$3:E1728,E1374)=1,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IF(COUNTIFS($E$3:E1729,E1375)=1,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IF(COUNTIFS($E$3:E1730,E1376)=1,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IF(COUNTIFS($E$3:E1731,E1377)=1,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IF(COUNTIFS($E$3:E1732,E1378)=1,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IF(COUNTIFS($E$3:E1733,E1379)=1,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IF(COUNTIFS($E$3:E1734,E1380)=1,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IF(COUNTIFS($E$3:E1735,E1381)=1,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IF(COUNTIFS($E$3:E1736,E1382)=1,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IF(COUNTIFS($E$3:E1737,E1383)=1,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IF(COUNTIFS($E$3:E1738,E1384)=1,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IF(COUNTIFS($E$3:E1739,E1385)=1,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IF(COUNTIFS($E$3:E1740,E1386)=1,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IF(COUNTIFS($E$3:E1741,E1387)=1,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IF(COUNTIFS($E$3:E1742,E1388)=1,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IF(COUNTIFS($E$3:E1743,E1389)=1,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IF(COUNTIFS($E$3:E1744,E1390)=1,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IF(COUNTIFS($E$3:E1745,E1391)=1,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IF(COUNTIFS($E$3:E1746,E1392)=1,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IF(COUNTIFS($E$3:E1747,E1393)=1,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IF(COUNTIFS($E$3:E1748,E1394)=1,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IF(COUNTIFS($E$3:E1749,E1395)=1,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IF(COUNTIFS($E$3:E1750,E1396)=1,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IF(COUNTIFS($E$3:E1751,E1397)=1,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IF(COUNTIFS($E$3:E1752,E1398)=1,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IF(COUNTIFS($E$3:E1753,E1399)=1,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IF(COUNTIFS($E$3:E1754,E1400)=1,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IF(COUNTIFS($E$3:E1756,E1402)=1,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IF(COUNTIFS($E$3:E1757,E1403)=1,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IF(COUNTIFS($E$3:E1758,E1404)=1,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IF(COUNTIFS($E$3:E1759,E1405)=1,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IF(COUNTIFS($E$3:E1762,E1408)=1,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IF(COUNTIFS($E$3:E1764,E1410)=1,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IF(COUNTIFS($E$3:E1765,E1411)=1,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IF(COUNTIFS($E$3:E1766,E1412)=1,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IF(COUNTIFS($E$3:E1767,E1413)=1,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IF(COUNTIFS($E$3:E1768,E1414)=1,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IF(COUNTIFS($E$3:E1769,E1415)=1,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IF(COUNTIFS($E$3:E1770,E1416)=1,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IF(COUNTIFS($E$3:E1771,E1417)=1,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IF(COUNTIFS($E$3:E1772,E1418)=1,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IF(COUNTIFS($E$3:E1773,E1419)=1,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IF(COUNTIFS($E$3:E1774,E1420)=1,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IF(COUNTIFS($E$3:E1775,E1421)=1,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IF(COUNTIFS($E$3:E1776,E1422)=1,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IF(COUNTIFS($E$3:E1779,E1425)=1,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IF(COUNTIFS($E$3:E1781,E1427)=1,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IF(COUNTIFS($E$3:E1782,E1428)=1,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IF(COUNTIFS($E$3:E1783,E1429)=1,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IF(COUNTIFS($E$3:E1784,E1430)=1,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IF(COUNTIFS($E$3:E1785,E1431)=1,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IF(COUNTIFS($E$3:E1786,E1432)=1,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IF(COUNTIFS($E$3:E1787,E1433)=1,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IF(COUNTIFS($E$3:E1788,E1434)=1,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IF(COUNTIFS($E$3:E1789,E1435)=1,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IF(COUNTIFS($E$3:E1790,E1436)=1,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IF(COUNTIFS($E$3:E1791,E1437)=1,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IF(COUNTIFS($E$3:E1794,E1440)=1,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IF(COUNTIFS($E$3:E1795,E1441)=1,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IF(COUNTIFS($E$3:E1796,E1442)=1,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IF(COUNTIFS($E$3:E1797,E1443)=1,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IF(COUNTIFS($E$3:E1798,E1444)=1,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IF(COUNTIFS($E$3:E1799,E1445)=1,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IF(COUNTIFS($E$3:E1801,E1447)=1,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IF(COUNTIFS($E$3:E1802,E1448)=1,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IF(COUNTIFS($E$3:E1803,E1449)=1,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IF(COUNTIFS($E$3:E1804,E1450)=1,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IF(COUNTIFS($E$3:E1805,E1451)=1,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IF(COUNTIFS($E$3:E1806,E1452)=1,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IF(COUNTIFS($E$3:E1808,E1454)=1,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IF(COUNTIFS($E$3:E1809,E1455)=1,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IF(COUNTIFS($E$3:E1810,E1456)=1,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IF(COUNTIFS($E$3:E1811,E1457)=1,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IF(COUNTIFS($E$3:E1814,E1460)=1,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IF(COUNTIFS($E$3:E1815,E1461)=1,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IF(COUNTIFS($E$3:E1816,E1462)=1,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IF(COUNTIFS($E$3:E1817,E1463)=1,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IF(COUNTIFS($E$3:E1819,E1465)=1,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IF(COUNTIFS($E$3:E1821,E1467)=1,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IF(COUNTIFS($E$3:E1822,E1468)=1,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IF(COUNTIFS($E$3:E1823,E1469)=1,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IF(COUNTIFS($E$3:E1824,E1470)=1,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IF(COUNTIFS($E$3:E1825,E1471)=1,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IF(COUNTIFS($E$3:E1826,E1472)=1,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IF(COUNTIFS($E$3:E1829,E1475)=1,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IF(COUNTIFS($E$3:E1831,E1477)=1,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IF(COUNTIFS($E$3:E1832,E1478)=1,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IF(COUNTIFS($E$3:E1834,E1480)=1,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IF(COUNTIFS($E$3:E1835,E1481)=1,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IF(COUNTIFS($E$3:E1836,E1482)=1,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IF(COUNTIFS($E$3:E1837,E1483)=1,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IF(COUNTIFS($E$3:E1838,E1484)=1,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IF(COUNTIFS($E$3:E1839,E1485)=1,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IF(COUNTIFS($E$3:E1840,E1486)=1,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IF(COUNTIFS($E$3:E1841,E1487)=1,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IF(COUNTIFS($E$3:E1842,E1488)=1,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IF(COUNTIFS($E$3:E1843,E1489)=1,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IF(COUNTIFS($E$3:E1844,E1490)=1,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IF(COUNTIFS($E$3:E1845,E1491)=1,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IF(COUNTIFS($E$3:E1846,E1492)=1,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IF(COUNTIFS($E$3:E1847,E1493)=1,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IF(COUNTIFS($E$3:E1848,E1494)=1,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IF(COUNTIFS($E$3:E1849,E1495)=1,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IF(COUNTIFS($E$3:E1850,E1496)=1,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IF(COUNTIFS($E$3:E1851,E1497)=1,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IF(COUNTIFS($E$3:E1852,E1498)=1,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IF(COUNTIFS($E$3:E1853,E1499)=1,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IF(COUNTIFS($E$3:E1854,E1500)=1,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IF(COUNTIFS($E$3:E1855,E1501)=1,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IF(COUNTIFS($E$3:E1856,E1502)=1,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IF(COUNTIFS($E$3:E1857,E1503)=1,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IF(COUNTIFS($E$3:E1858,E1504)=1,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IF(COUNTIFS($E$3:E1859,E1505)=1,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IF(COUNTIFS($E$3:E1862,E1508)=1,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IF(COUNTIFS($E$3:E1864,E1510)=1,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IF(COUNTIFS($E$3:E1865,E1511)=1,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IF(COUNTIFS($E$3:E1866,E1512)=1,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IF(COUNTIFS($E$3:E1867,E1513)=1,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IF(COUNTIFS($E$3:E1868,E1514)=1,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IF(COUNTIFS($E$3:E1869,E1515)=1,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IF(COUNTIFS($E$3:E1870,E1516)=1,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IF(COUNTIFS($E$3:E1871,E1517)=1,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IF(COUNTIFS($E$3:E1872,E1518)=1,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IF(COUNTIFS($E$3:E1873,E1519)=1,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IF(COUNTIFS($E$3:E1874,E1520)=1,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IF(COUNTIFS($E$3:E1875,E1521)=1,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IF(COUNTIFS($E$3:E1876,E1522)=1,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IF(COUNTIFS($E$3:E1877,E1523)=1,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IF(COUNTIFS($E$3:E1878,E1524)=1,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IF(COUNTIFS($E$3:E1879,E1525)=1,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IF(COUNTIFS($E$3:E1880,E1526)=1,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IF(COUNTIFS($E$3:E1881,E1527)=1,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IF(COUNTIFS($E$3:E1882,E1528)=1,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IF(COUNTIFS($E$3:E1883,E1529)=1,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IF(COUNTIFS($E$3:E1884,E1530)=1,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IF(COUNTIFS($E$3:E1885,E1531)=1,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IF(COUNTIFS($E$3:E1886,E1532)=1,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IF(COUNTIFS($E$3:E1887,E1533)=1,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IF(COUNTIFS($E$3:E1888,E1534)=1,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IF(COUNTIFS($E$3:E1889,E1535)=1,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IF(COUNTIFS($E$3:E1890,E1536)=1,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IF(COUNTIFS($E$3:E1891,E1537)=1,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IF(COUNTIFS($E$3:E1892,E1538)=1,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IF(COUNTIFS($E$3:E1893,E1539)=1,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IF(COUNTIFS($E$3:E1894,E1540)=1,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IF(COUNTIFS($E$3:E1895,E1541)=1,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IF(COUNTIFS($E$3:E1896,E1542)=1,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IF(COUNTIFS($E$3:E1897,E1543)=1,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IF(COUNTIFS($E$3:E1898,E1544)=1,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IF(COUNTIFS($E$3:E1899,E1545)=1,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IF(COUNTIFS($E$3:E1900,E1546)=1,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IF(COUNTIFS($E$3:E1901,E1547)=1,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IF(COUNTIFS($E$3:E1902,E1548)=1,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IF(COUNTIFS($E$3:E1903,E1549)=1,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IF(COUNTIFS($E$3:E1904,E1550)=1,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IF(COUNTIFS($E$3:E1905,E1551)=1,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IF(COUNTIFS($E$3:E1906,E1552)=1,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IF(COUNTIFS($E$3:E1907,E1553)=1,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IF(COUNTIFS($E$3:E1908,E1554)=1,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IF(COUNTIFS($E$3:E1909,E1555)=1,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IF(COUNTIFS($E$3:E1910,E1556)=1,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IF(COUNTIFS($E$3:E1911,E1557)=1,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IF(COUNTIFS($E$3:E1912,E1558)=1,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IF(COUNTIFS($E$3:E1913,E1559)=1,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IF(COUNTIFS($E$3:E1937,E1583)=1,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IF(COUNTIFS($E$3:E1938,E1584)=1,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IF(COUNTIFS($E$3:E1939,E1585)=1,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IF(COUNTIFS($E$3:E1940,E1586)=1,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IF(COUNTIFS($E$3:E1941,E1587)=1,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IF(COUNTIFS($E$3:E1942,E1588)=1,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IF(COUNTIFS($E$3:E1943,E1589)=1,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IF(COUNTIFS($E$3:E1944,E1590)=1,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IF(COUNTIFS($E$3:E1945,E1591)=1,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IF(COUNTIFS($E$3:E1946,E1592)=1,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IF(COUNTIFS($E$3:E1947,E1593)=1,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IF(COUNTIFS($E$3:E1948,E1594)=1,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IF(COUNTIFS($E$3:E1976,E1622)=1,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IF(COUNTIFS($E$3:E1977,E1623)=1,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IF(COUNTIFS($E$3:E1978,E1624)=1,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IF(COUNTIFS($E$3:E1979,E1625)=1,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IF(COUNTIFS($E$3:E1980,E1626)=1,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IF(COUNTIFS($E$3:E1981,E1627)=1,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IF(COUNTIFS($E$3:E1982,E1628)=1,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IF(COUNTIFS($E$3:E1983,E1629)=1,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IF(COUNTIFS($E$3:E1984,E1630)=1,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IF(COUNTIFS($E$3:E1985,E1631)=1,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IF(COUNTIFS($E$3:E1986,E1632)=1,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IF(COUNTIFS($E$3:E1987,E1633)=1,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IF(COUNTIFS($E$3:E1988,E1634)=1,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IF(COUNTIFS($E$3:E1989,E1635)=1,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IF(COUNTIFS($E$3:E1990,E1636)=1,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IF(COUNTIFS($E$3:E1991,E1637)=1,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IF(COUNTIFS($E$3:E1992,E1638)=1,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IF(COUNTIFS($E$3:E1993,E1639)=1,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IF(COUNTIFS($E$3:E1994,E1640)=1,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IF(COUNTIFS($E$3:E1995,E1641)=1,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IF(COUNTIFS($E$3:E1996,E1642)=1,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IF(COUNTIFS($E$3:E1997,E1643)=1,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IF(COUNTIFS($E$3:E1998,E1644)=1,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IF(COUNTIFS($E$3:E1999,E1645)=1,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IF(COUNTIFS($E$3:E2000,E1646)=1,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IF(COUNTIFS($E$3:E2001,E1647)=1,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IF(COUNTIFS($E$3:E2002,E1648)=1,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IF(COUNTIFS($E$3:E2003,E1649)=1,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IF(COUNTIFS($E$3:E2004,E1650)=1,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IF(COUNTIFS($E$3:E2005,E1651)=1,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IF(COUNTIFS($E$3:E2006,E1652)=1,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IF(COUNTIFS($E$3:E2007,E1653)=1,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IF(COUNTIFS($E$3:E2008,E1654)=1,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IF(COUNTIFS($E$3:E2009,E1655)=1,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IF(COUNTIFS($E$3:E2010,E1656)=1,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IF(COUNTIFS($E$3:E2011,E1657)=1,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IF(COUNTIFS($E$3:E2012,E1658)=1,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IF(COUNTIFS($E$3:E2013,E1659)=1,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IF(COUNTIFS($E$3:E2014,E1660)=1,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IF(COUNTIFS($E$3:E2015,E1661)=1,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IF(COUNTIFS($E$3:E2016,E1662)=1,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IF(COUNTIFS($E$3:E2017,E1663)=1,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IF(COUNTIFS($E$3:E2018,E1664)=1,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IF(COUNTIFS($E$3:E2019,E1665)=1,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IF(COUNTIFS($E$3:E2020,E1666)=1,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IF(COUNTIFS($E$3:E2021,E1667)=1,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IF(COUNTIFS($E$3:E2022,E1668)=1,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IF(COUNTIFS($E$3:E2023,E1669)=1,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IF(COUNTIFS($E$3:E2024,E1670)=1,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IF(COUNTIFS($E$3:E2025,E1671)=1,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IF(COUNTIFS($E$3:E2026,E1672)=1,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IF(COUNTIFS($E$3:E2027,E1673)=1,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IF(COUNTIFS($E$3:E2028,E1674)=1,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IF(COUNTIFS($E$3:E2029,E1675)=1,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IF(COUNTIFS($E$3:E2030,E1676)=1,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IF(COUNTIFS($E$3:E2031,E1677)=1,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IF(COUNTIFS($E$3:E2032,E1678)=1,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IF(COUNTIFS($E$3:E2033,E1679)=1,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IF(COUNTIFS($E$3:E2034,E1680)=1,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IF(COUNTIFS($E$3:E2035,E1681)=1,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IF(COUNTIFS($E$3:E2036,E1682)=1,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IF(COUNTIFS($E$3:E2037,E1683)=1,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IF(COUNTIFS($E$3:E2038,E1684)=1,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IF(COUNTIFS($E$3:E2039,E1685)=1,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IF(COUNTIFS($E$3:E2040,E1686)=1,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IF(COUNTIFS($E$3:E2041,E1687)=1,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IF(COUNTIFS($E$3:E2042,E1688)=1,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IF(COUNTIFS($E$3:E2043,E1689)=1,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IF(COUNTIFS($E$3:E2044,E1690)=1,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IF(COUNTIFS($E$3:E2045,E1691)=1,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IF(COUNTIFS($E$3:E2046,E1692)=1,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IF(COUNTIFS($E$3:E2047,E1693)=1,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IF(COUNTIFS($E$3:E2048,E1694)=1,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IF(COUNTIFS($E$3:E2049,E1695)=1,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IF(COUNTIFS($E$3:E2050,E1696)=1,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IF(COUNTIFS($E$3:E2051,E1697)=1,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IF(COUNTIFS($E$3:E2052,E1698)=1,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IF(COUNTIFS($E$3:E2053,E1699)=1,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IF(COUNTIFS($E$3:E2054,E1700)=1,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IF(COUNTIFS($E$3:E2055,E1701)=1,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IF(COUNTIFS($E$3:E2056,E1702)=1,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IF(COUNTIFS($E$3:E2057,E1703)=1,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IF(COUNTIFS($E$3:E2058,E1704)=1,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IF(COUNTIFS($E$3:E2059,E1705)=1,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IF(COUNTIFS($E$3:E2060,E1706)=1,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IF(COUNTIFS($E$3:E2061,E1707)=1,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IF(COUNTIFS($E$3:E2062,E1708)=1,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IF(COUNTIFS($E$3:E2063,E1709)=1,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IF(COUNTIFS($E$3:E2064,E1710)=1,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IF(COUNTIFS($E$3:E2065,E1711)=1,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IF(COUNTIFS($E$3:E2066,E1712)=1,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6" t="s">
        <v>2412</v>
      </c>
      <c r="B1718" s="97" t="s">
        <v>2400</v>
      </c>
      <c r="C1718" s="97" t="s">
        <v>806</v>
      </c>
      <c r="D1718" s="68" t="s">
        <v>2413</v>
      </c>
      <c r="E1718" s="97" t="s">
        <v>2414</v>
      </c>
      <c r="F1718" s="98"/>
      <c r="G1718" s="97" t="s">
        <v>76</v>
      </c>
      <c r="H1718" s="99" t="str">
        <f t="shared" ref="H1718:H1725" si="165">IF(RIGHT(G1718,1)="M", LEFT(G1718,LEN(G1718)-1), G1718)</f>
        <v>CL413</v>
      </c>
      <c r="I1718" s="99" t="str">
        <f t="shared" ref="I1718:I1725" si="166">IF(RIGHT(G1718,1)="M","M","Non-M")</f>
        <v>M</v>
      </c>
      <c r="J1718" s="100" t="s">
        <v>1912</v>
      </c>
      <c r="K1718" s="101"/>
      <c r="L1718" s="102"/>
    </row>
    <row r="1719" spans="1:12" ht="41.25" customHeight="1">
      <c r="A1719" s="96" t="s">
        <v>2415</v>
      </c>
      <c r="B1719" s="97"/>
      <c r="C1719" s="97"/>
      <c r="D1719" s="68"/>
      <c r="E1719" s="97"/>
      <c r="F1719" s="98"/>
      <c r="G1719" s="97" t="s">
        <v>1761</v>
      </c>
      <c r="H1719" s="99" t="str">
        <f t="shared" si="165"/>
        <v>ZP105</v>
      </c>
      <c r="I1719" s="99" t="str">
        <f t="shared" si="166"/>
        <v>Non-M</v>
      </c>
      <c r="J1719" s="100"/>
      <c r="K1719" s="101"/>
      <c r="L1719" s="102"/>
    </row>
    <row r="1720" spans="1:12" ht="41.25" customHeight="1">
      <c r="A1720" s="96" t="s">
        <v>2416</v>
      </c>
      <c r="B1720" s="97"/>
      <c r="C1720" s="97"/>
      <c r="D1720" s="68"/>
      <c r="E1720" s="97"/>
      <c r="F1720" s="98"/>
      <c r="G1720" s="97" t="s">
        <v>1461</v>
      </c>
      <c r="H1720" s="99" t="str">
        <f t="shared" si="165"/>
        <v>JS401</v>
      </c>
      <c r="I1720" s="99" t="str">
        <f t="shared" si="166"/>
        <v>Non-M</v>
      </c>
      <c r="J1720" s="100"/>
      <c r="K1720" s="101"/>
      <c r="L1720" s="102"/>
    </row>
    <row r="1721" spans="1:12" ht="41.25" customHeight="1">
      <c r="A1721" s="96" t="s">
        <v>2417</v>
      </c>
      <c r="B1721" s="97"/>
      <c r="C1721" s="97"/>
      <c r="D1721" s="68"/>
      <c r="E1721" s="97"/>
      <c r="F1721" s="98"/>
      <c r="G1721" s="97" t="s">
        <v>1344</v>
      </c>
      <c r="H1721" s="99" t="str">
        <f t="shared" si="165"/>
        <v>JS105</v>
      </c>
      <c r="I1721" s="99" t="str">
        <f t="shared" si="166"/>
        <v>Non-M</v>
      </c>
      <c r="J1721" s="100"/>
      <c r="K1721" s="101"/>
      <c r="L1721" s="102"/>
    </row>
    <row r="1722" spans="1:12" ht="41.25" customHeight="1">
      <c r="A1722" s="96" t="s">
        <v>2418</v>
      </c>
      <c r="B1722" s="97"/>
      <c r="C1722" s="97"/>
      <c r="D1722" s="68"/>
      <c r="E1722" s="97"/>
      <c r="F1722" s="98"/>
      <c r="G1722" s="97"/>
      <c r="H1722" s="99">
        <f t="shared" si="165"/>
        <v>0</v>
      </c>
      <c r="I1722" s="99" t="str">
        <f t="shared" si="166"/>
        <v>Non-M</v>
      </c>
      <c r="J1722" s="100"/>
      <c r="K1722" s="101"/>
      <c r="L1722" s="102"/>
    </row>
    <row r="1723" spans="1:12" ht="41.25" customHeight="1">
      <c r="A1723" s="96" t="s">
        <v>2419</v>
      </c>
      <c r="B1723" s="97"/>
      <c r="C1723" s="97"/>
      <c r="D1723" s="68"/>
      <c r="E1723" s="97"/>
      <c r="F1723" s="98"/>
      <c r="G1723" s="97"/>
      <c r="H1723" s="99">
        <f t="shared" si="165"/>
        <v>0</v>
      </c>
      <c r="I1723" s="99" t="str">
        <f t="shared" si="166"/>
        <v>Non-M</v>
      </c>
      <c r="J1723" s="100"/>
      <c r="K1723" s="101"/>
      <c r="L1723" s="102"/>
    </row>
    <row r="1724" spans="1:12" ht="41.25" customHeight="1">
      <c r="A1724" s="96" t="s">
        <v>2420</v>
      </c>
      <c r="B1724" s="97"/>
      <c r="C1724" s="97"/>
      <c r="D1724" s="68"/>
      <c r="E1724" s="97"/>
      <c r="F1724" s="98"/>
      <c r="G1724" s="97"/>
      <c r="H1724" s="99">
        <f t="shared" si="165"/>
        <v>0</v>
      </c>
      <c r="I1724" s="99" t="str">
        <f t="shared" si="166"/>
        <v>Non-M</v>
      </c>
      <c r="J1724" s="100"/>
      <c r="K1724" s="101"/>
      <c r="L1724" s="102"/>
    </row>
    <row r="1725" spans="1:12" ht="41.25" customHeight="1">
      <c r="A1725" s="96" t="s">
        <v>2421</v>
      </c>
      <c r="B1725" s="97"/>
      <c r="C1725" s="97"/>
      <c r="D1725" s="68"/>
      <c r="E1725" s="97"/>
      <c r="F1725" s="98"/>
      <c r="G1725" s="97"/>
      <c r="H1725" s="99">
        <f t="shared" si="165"/>
        <v>0</v>
      </c>
      <c r="I1725" s="99" t="str">
        <f t="shared" si="166"/>
        <v>Non-M</v>
      </c>
      <c r="J1725" s="100"/>
      <c r="K1725" s="101"/>
      <c r="L1725" s="102"/>
    </row>
    <row r="1726" spans="1:12" ht="41.25" customHeight="1"/>
    <row r="1727" spans="1:12" ht="41.25" customHeight="1"/>
    <row r="1728" spans="1:12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2422</v>
      </c>
      <c r="B2" s="8" t="s">
        <v>2423</v>
      </c>
      <c r="C2" s="8" t="s">
        <v>2424</v>
      </c>
      <c r="D2" s="8" t="s">
        <v>2425</v>
      </c>
      <c r="E2" s="8" t="s">
        <v>2426</v>
      </c>
      <c r="F2" s="8" t="s">
        <v>2427</v>
      </c>
      <c r="G2" s="80" t="s">
        <v>2428</v>
      </c>
      <c r="H2" s="8" t="s">
        <v>2429</v>
      </c>
      <c r="I2" s="8" t="s">
        <v>2430</v>
      </c>
      <c r="J2" s="75" t="s">
        <v>2431</v>
      </c>
      <c r="R2" s="83" t="s">
        <v>2432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2433</v>
      </c>
      <c r="E3" s="10">
        <v>0.1234</v>
      </c>
      <c r="F3" s="10" t="s">
        <v>2434</v>
      </c>
      <c r="G3" s="81">
        <f>Table2[[#This Row],[Current Total FG QTY]]*Table2[[#This Row],[SAM Improvement]]*$S$7</f>
        <v>22089.830484330483</v>
      </c>
      <c r="H3" s="10" t="s">
        <v>2435</v>
      </c>
      <c r="I3" s="10" t="s">
        <v>2436</v>
      </c>
      <c r="J3" s="76">
        <v>46140.696493055599</v>
      </c>
      <c r="R3" s="85" t="s">
        <v>2437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2433</v>
      </c>
      <c r="E4" s="10">
        <v>0</v>
      </c>
      <c r="F4" s="10" t="s">
        <v>2438</v>
      </c>
      <c r="G4" s="81">
        <f>Table2[[#This Row],[Current Total FG QTY]]*Table2[[#This Row],[SAM Improvement]]*$S$7</f>
        <v>0</v>
      </c>
      <c r="H4" s="10"/>
      <c r="I4" s="10" t="s">
        <v>2436</v>
      </c>
      <c r="J4" s="76">
        <v>46140.708645833336</v>
      </c>
      <c r="R4" s="85" t="s">
        <v>2439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2433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2436</v>
      </c>
      <c r="J5" s="76">
        <v>46140.698171296302</v>
      </c>
      <c r="R5" s="85" t="s">
        <v>2440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2433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2436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2433</v>
      </c>
      <c r="E7" s="10">
        <v>0</v>
      </c>
      <c r="F7" s="10" t="s">
        <v>2438</v>
      </c>
      <c r="G7" s="81">
        <f>Table2[[#This Row],[Current Total FG QTY]]*Table2[[#This Row],[SAM Improvement]]*$S$7</f>
        <v>0</v>
      </c>
      <c r="H7" s="10"/>
      <c r="I7" s="10" t="s">
        <v>2436</v>
      </c>
      <c r="J7" s="76">
        <v>46140.708819444444</v>
      </c>
      <c r="R7" s="87" t="s">
        <v>2441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2433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2433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2433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155</v>
      </c>
      <c r="B11" s="10">
        <v>477055</v>
      </c>
      <c r="C11" s="10">
        <v>9</v>
      </c>
      <c r="D11" s="10" t="s">
        <v>2433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2433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2433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2433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2433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2433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2433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2433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2433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2433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2433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2433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2442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2443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2444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2445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2446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2447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2448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2449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2450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2451</v>
      </c>
      <c r="D218">
        <v>69</v>
      </c>
    </row>
    <row r="219" spans="2:4">
      <c r="B219" t="s">
        <v>2452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2453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2452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2454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2455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2456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2457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2458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2459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2460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2461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2462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2464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2468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2469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2471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2473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2474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2475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2476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2477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2481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2482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2483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2484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2485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2486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2487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2488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2489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2490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2491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2492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2493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2494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2495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2496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2497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2498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2499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2500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2501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2502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2503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2504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2505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2506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2507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2508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2509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2026-04-28T09:02:30Z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