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Width="29400" windowHeight="1402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出货报告模板!$A$1:$V$124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<sst xmlns="http://schemas.openxmlformats.org/spreadsheetml/2006/main" count="510" uniqueCount="415">
  <si>
    <t xml:space="preserve">   台山金桥铝型材厂有限公司  出 货 报 告
TAISHAN CITY KAM KIU ALUMINIUM EXTRUSION CO.,LTD.  </t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</si>
  <si>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</si>
  <si>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</si>
  <si>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</si>
  <si>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 Regular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</si>
  <si>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</si>
  <si>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 Regular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</si>
  <si>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</si>
  <si>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</si>
  <si>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0"/>
        <rFont val="宋体"/>
        <charset val="134"/>
      </rPr>
      <t>图号</t>
    </r>
    <r>
      <rPr>
        <sz val="10"/>
        <rFont val="Tahoma Regular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</si>
  <si>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</si>
  <si>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 Regular"/>
        <charset val="134"/>
      </rPr>
      <t xml:space="preserve">
Lot Q'ty</t>
    </r>
  </si>
  <si>
    <t>pcs</t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</si>
  <si>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 Regular"/>
        <charset val="134"/>
      </rPr>
      <t xml:space="preserve">
Part NO</t>
    </r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</si>
  <si>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 Regular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</si>
  <si>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 Regular"/>
        <charset val="134"/>
      </rPr>
      <t xml:space="preserve"> 81.6X17.8X9.7MM 7R03_C</t>
    </r>
  </si>
  <si>
    <r>
      <rPr>
        <sz val="12"/>
        <rFont val="宋体"/>
        <charset val="134"/>
      </rPr>
      <t>检验员</t>
    </r>
    <r>
      <rPr>
        <sz val="12"/>
        <rFont val="Tahoma Regular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</si>
  <si>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</si>
  <si>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 Regular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</si>
  <si>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</si>
  <si>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 Regular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</si>
  <si>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</si>
  <si>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 Regular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 Regular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 Regular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 Regular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 Regular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</si>
  <si>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 Regular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</si>
  <si>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 Regular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</si>
  <si>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 Regular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</si>
  <si>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 Regular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</si>
  <si>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</si>
  <si>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 Regular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</si>
  <si>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</si>
  <si>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 Regular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 Regular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</si>
  <si>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</si>
  <si>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</si>
  <si>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</si>
  <si>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</si>
  <si>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 Regular"/>
        <charset val="134"/>
      </rPr>
      <t>Valid or not</t>
    </r>
  </si>
  <si>
    <r>
      <rPr>
        <sz val="12"/>
        <rFont val="宋体"/>
        <charset val="134"/>
      </rPr>
      <t>是</t>
    </r>
  </si>
  <si>
    <r>
      <rPr>
        <sz val="12"/>
        <rFont val="Tahoma Regular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 Regular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</si>
  <si>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</si>
  <si>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</si>
  <si>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 Regular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</si>
  <si>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 Regular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</si>
  <si>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 Regular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</si>
  <si>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 Regular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</si>
  <si>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 Regular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</si>
  <si>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 Regular"/>
        <charset val="134"/>
      </rPr>
      <t xml:space="preserve">
Min</t>
    </r>
  </si>
  <si>
    <t>SPC A-1</t>
  </si>
  <si>
    <t>FAI 1-1</t>
  </si>
  <si>
    <t>Thickness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</si>
  <si>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</si>
  <si>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</si>
  <si>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</si>
  <si>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</si>
  <si>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</si>
  <si>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</si>
  <si>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</si>
  <si>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</si>
  <si>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</si>
  <si>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</si>
  <si>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</si>
  <si>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</si>
  <si>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</si>
  <si>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</si>
  <si>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</si>
  <si>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</si>
  <si>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</si>
  <si>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</si>
  <si>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</si>
  <si>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</si>
  <si>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</si>
  <si>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</si>
  <si>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</si>
  <si>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</si>
  <si>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</si>
  <si>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</si>
  <si>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</si>
  <si>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</si>
  <si>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</si>
  <si>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r>
      <rPr>
        <sz val="12"/>
        <color theme="1"/>
        <rFont val="Tahoma Regular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L)</t>
    </r>
  </si>
  <si>
    <t>SPC N-MAX</t>
  </si>
  <si>
    <t>FAI 14-MAX</t>
  </si>
  <si>
    <r>
      <rPr>
        <sz val="12"/>
        <color theme="1"/>
        <rFont val="Tahoma Regular"/>
        <charset val="134"/>
      </rPr>
      <t>Line Profile 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L),MAX</t>
    </r>
  </si>
  <si>
    <t>SPC N-MIN</t>
  </si>
  <si>
    <t>FAI 14-MIN</t>
  </si>
  <si>
    <r>
      <rPr>
        <sz val="12"/>
        <color theme="1"/>
        <rFont val="Tahoma Regular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L), MIN</t>
    </r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</si>
  <si>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</si>
  <si>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</si>
  <si>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</si>
  <si>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</si>
  <si>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</si>
  <si>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</si>
  <si>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</si>
  <si>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</si>
  <si>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</si>
  <si>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</si>
  <si>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</si>
  <si>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</si>
  <si>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</si>
  <si>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</si>
  <si>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</si>
  <si>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</si>
  <si>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</si>
  <si>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</si>
  <si>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</si>
  <si>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</si>
  <si>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</si>
  <si>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</si>
  <si>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</si>
  <si>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</si>
  <si>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</si>
  <si>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</si>
  <si>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</si>
  <si>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</si>
  <si>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</si>
  <si>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</si>
  <si>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</si>
  <si>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</si>
  <si>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</si>
  <si>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</si>
  <si>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</si>
  <si>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</si>
  <si>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</si>
  <si>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</si>
  <si>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</si>
  <si>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</si>
  <si>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</si>
  <si>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</si>
  <si>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</si>
  <si>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</si>
  <si>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</si>
  <si>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</si>
  <si>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</si>
  <si>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</si>
  <si>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</si>
  <si>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</si>
  <si>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</si>
  <si>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</si>
  <si>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</si>
  <si>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</si>
  <si>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</si>
  <si>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</si>
  <si>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</si>
  <si>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</si>
  <si>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</si>
  <si>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</si>
  <si>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</si>
  <si>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</si>
  <si>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</si>
  <si>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</si>
  <si>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</si>
  <si>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</si>
  <si>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</si>
  <si>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</si>
  <si>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</si>
  <si>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</si>
  <si>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</si>
  <si>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</si>
  <si>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</si>
  <si>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</si>
  <si>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</si>
  <si>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</si>
  <si>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</si>
  <si>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</si>
  <si>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</si>
  <si>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</si>
  <si>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</si>
  <si>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</si>
  <si>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</si>
  <si>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</si>
  <si>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</si>
  <si>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</si>
  <si>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</si>
  <si>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</si>
  <si>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</si>
  <si>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</si>
  <si>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</si>
  <si>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</si>
  <si>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</si>
  <si>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</si>
  <si>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</si>
  <si>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</si>
  <si>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</si>
  <si>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</si>
  <si>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</si>
  <si>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</si>
  <si>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</si>
  <si>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</si>
  <si>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</si>
  <si>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</si>
  <si>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</si>
  <si>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</si>
  <si>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</si>
  <si>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</si>
  <si>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</si>
  <si>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</si>
  <si>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</si>
  <si>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</si>
  <si>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</si>
  <si>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</si>
  <si>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</si>
  <si>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</si>
  <si>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</si>
  <si>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</si>
  <si>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</si>
  <si>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</si>
  <si>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</si>
  <si>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</si>
  <si>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</si>
  <si>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r>
      <rPr>
        <sz val="12"/>
        <rFont val="Tahoma Regular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 Regular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</si>
  <si>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</si>
  <si>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</si>
  <si>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</si>
  <si>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</si>
  <si>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</si>
  <si>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</si>
  <si>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</si>
  <si>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r>
      <rPr>
        <sz val="12"/>
        <rFont val="宋体-简"/>
        <charset val="134"/>
      </rPr>
      <t>点</t>
    </r>
    <r>
      <rPr>
        <sz val="12"/>
        <rFont val="Tahoma Regular"/>
        <charset val="134"/>
      </rPr>
      <t>C2</t>
    </r>
  </si>
  <si>
    <r>
      <rPr>
        <sz val="12"/>
        <rFont val="宋体-简"/>
        <charset val="134"/>
      </rPr>
      <t>点</t>
    </r>
    <r>
      <rPr>
        <sz val="12"/>
        <rFont val="Tahoma Regular"/>
        <charset val="134"/>
      </rPr>
      <t>S2</t>
    </r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</si>
  <si>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</si>
  <si>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</si>
  <si>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</si>
  <si>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</si>
  <si>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</si>
  <si>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 Regular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</si>
  <si>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 Regular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</si>
  <si>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 Regular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</si>
  <si>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</si>
  <si>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</si>
  <si>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 Regular"/>
        <charset val="134"/>
      </rPr>
      <t>≤140um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</si>
  <si>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</si>
  <si>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S5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</si>
  <si>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S8</t>
    </r>
  </si>
  <si>
    <r>
      <rPr>
        <sz val="12"/>
        <rFont val="宋体"/>
        <charset val="134"/>
      </rPr>
      <t>最大晶粒大小</t>
    </r>
    <r>
      <rPr>
        <sz val="12"/>
        <rFont val="Tahoma Regular"/>
        <charset val="134"/>
      </rPr>
      <t>≤450um</t>
    </r>
  </si>
  <si>
    <r>
      <rPr>
        <sz val="12"/>
        <rFont val="宋体"/>
        <charset val="134"/>
      </rPr>
      <t>晶粒度等级比值</t>
    </r>
    <r>
      <rPr>
        <sz val="12"/>
        <rFont val="Tahoma Regular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 Regular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</si>
  <si>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 Regular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</si>
  <si>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</si>
  <si>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</si>
  <si>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color theme="1"/>
        <rFont val="Tahoma Regular"/>
        <charset val="134"/>
      </rPr>
      <t>Si(</t>
    </r>
    <r>
      <rPr>
        <sz val="12"/>
        <color theme="1"/>
        <rFont val="微软雅黑"/>
        <charset val="134"/>
      </rPr>
      <t>硅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</si>
  <si>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Fe(</t>
    </r>
    <r>
      <rPr>
        <sz val="12"/>
        <color theme="1"/>
        <rFont val="微软雅黑"/>
        <charset val="134"/>
      </rPr>
      <t>铁</t>
    </r>
    <r>
      <rPr>
        <sz val="12"/>
        <color theme="1"/>
        <rFont val="Tahoma Regular"/>
        <charset val="134"/>
      </rPr>
      <t>)</t>
    </r>
  </si>
  <si>
    <r>
      <rPr>
        <sz val="12"/>
        <color theme="1"/>
        <rFont val="Tahoma Regular"/>
        <charset val="134"/>
      </rPr>
      <t>Cu(</t>
    </r>
    <r>
      <rPr>
        <sz val="12"/>
        <color theme="1"/>
        <rFont val="微软雅黑"/>
        <charset val="134"/>
      </rPr>
      <t>铜</t>
    </r>
    <r>
      <rPr>
        <sz val="12"/>
        <color theme="1"/>
        <rFont val="Tahoma Regular"/>
        <charset val="134"/>
      </rPr>
      <t>)</t>
    </r>
  </si>
  <si>
    <r>
      <rPr>
        <sz val="12"/>
        <color theme="1"/>
        <rFont val="Tahoma Regular"/>
        <charset val="134"/>
      </rPr>
      <t>Mn(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</si>
  <si>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Mg(</t>
    </r>
    <r>
      <rPr>
        <sz val="12"/>
        <color theme="1"/>
        <rFont val="Microsoft YaHei UI"/>
        <charset val="134"/>
      </rPr>
      <t>镁</t>
    </r>
    <r>
      <rPr>
        <sz val="12"/>
        <color theme="1"/>
        <rFont val="Tahoma Regular"/>
        <charset val="134"/>
      </rPr>
      <t>)</t>
    </r>
  </si>
  <si>
    <r>
      <rPr>
        <sz val="12"/>
        <color theme="1"/>
        <rFont val="Tahoma Regular"/>
        <charset val="134"/>
      </rPr>
      <t>Cr(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</si>
  <si>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Zn(</t>
    </r>
    <r>
      <rPr>
        <sz val="12"/>
        <color theme="1"/>
        <rFont val="微软雅黑"/>
        <charset val="134"/>
      </rPr>
      <t>锌</t>
    </r>
    <r>
      <rPr>
        <sz val="12"/>
        <color theme="1"/>
        <rFont val="Tahoma Regular"/>
        <charset val="134"/>
      </rPr>
      <t>)</t>
    </r>
  </si>
  <si>
    <r>
      <rPr>
        <sz val="12"/>
        <color theme="1"/>
        <rFont val="Tahoma Regular"/>
        <charset val="134"/>
      </rPr>
      <t>Ti(</t>
    </r>
    <r>
      <rPr>
        <sz val="12"/>
        <color theme="1"/>
        <rFont val="微软雅黑"/>
        <charset val="134"/>
      </rPr>
      <t>钛</t>
    </r>
    <r>
      <rPr>
        <sz val="12"/>
        <color theme="1"/>
        <rFont val="Tahoma Regular"/>
        <charset val="134"/>
      </rPr>
      <t>) (MAX)</t>
    </r>
  </si>
  <si>
    <r>
      <rPr>
        <sz val="12"/>
        <color theme="1"/>
        <rFont val="Tahoma Regular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</si>
  <si>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Sn(</t>
    </r>
    <r>
      <rPr>
        <sz val="12"/>
        <color theme="1"/>
        <rFont val="微软雅黑"/>
        <charset val="134"/>
      </rPr>
      <t>锡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</si>
  <si>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V(</t>
    </r>
    <r>
      <rPr>
        <sz val="12"/>
        <color theme="1"/>
        <rFont val="微软雅黑"/>
        <charset val="134"/>
      </rPr>
      <t>钒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</si>
  <si>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Ni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镍）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</si>
  <si>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</si>
  <si>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Zr(</t>
    </r>
    <r>
      <rPr>
        <sz val="12"/>
        <color theme="1"/>
        <rFont val="微软雅黑"/>
        <charset val="134"/>
      </rPr>
      <t>锆</t>
    </r>
    <r>
      <rPr>
        <sz val="12"/>
        <color theme="1"/>
        <rFont val="Tahoma Regular"/>
        <charset val="134"/>
      </rPr>
      <t>)</t>
    </r>
  </si>
  <si>
    <r>
      <rPr>
        <sz val="12"/>
        <color theme="1"/>
        <rFont val="Tahoma Regular"/>
        <charset val="134"/>
      </rPr>
      <t>B(</t>
    </r>
    <r>
      <rPr>
        <sz val="12"/>
        <color theme="1"/>
        <rFont val="微软雅黑"/>
        <charset val="134"/>
      </rPr>
      <t>硼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</si>
  <si>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Na(</t>
    </r>
    <r>
      <rPr>
        <sz val="12"/>
        <color theme="1"/>
        <rFont val="微软雅黑"/>
        <charset val="134"/>
      </rPr>
      <t>钠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</si>
  <si>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Ca(</t>
    </r>
    <r>
      <rPr>
        <sz val="12"/>
        <color theme="1"/>
        <rFont val="微软雅黑"/>
        <charset val="134"/>
      </rPr>
      <t>钙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</si>
  <si>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Li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锂</t>
    </r>
    <r>
      <rPr>
        <sz val="12"/>
        <color theme="1"/>
        <rFont val="Tahoma Regular"/>
        <charset val="134"/>
      </rPr>
      <t>)  (MAX)</t>
    </r>
  </si>
  <si>
    <r>
      <rPr>
        <sz val="12"/>
        <color theme="1"/>
        <rFont val="Tahoma Regular"/>
        <charset val="134"/>
      </rPr>
      <t>Cd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镉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</si>
  <si>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P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磷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</si>
  <si>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Mn+Cr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 Regular"/>
        <charset val="134"/>
      </rPr>
      <t>+</t>
    </r>
    <r>
      <rPr>
        <sz val="12"/>
        <color theme="1"/>
        <rFont val="微软雅黑"/>
        <charset val="134"/>
      </rPr>
      <t>铬</t>
    </r>
    <r>
      <rPr>
        <sz val="12"/>
        <color theme="1"/>
        <rFont val="Tahoma Regular"/>
        <charset val="134"/>
      </rPr>
      <t>)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</si>
  <si>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 Regular"/>
        <charset val="134"/>
      </rPr>
      <t>) 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</si>
  <si>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</si>
  <si>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</si>
  <si>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 Regular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</si>
  <si>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</si>
  <si>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</si>
  <si>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 Regular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 Regular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 Regular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</si>
  <si>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</si>
  <si>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 Regular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 Regular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 Regular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 Regular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</si>
  <si>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</si>
  <si>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</si>
  <si>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</si>
  <si>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</si>
  <si>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</si>
  <si>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 Regular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</si>
  <si>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 Regular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 Regular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 Regular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 Regular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</si>
  <si>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</si>
  <si>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rPr>
        <sz val="12"/>
        <rFont val="Tahoma Regular"/>
        <charset val="134"/>
      </rPr>
      <t xml:space="preserve">5. </t>
    </r>
    <r>
      <rPr>
        <sz val="12"/>
        <rFont val="宋体"/>
        <charset val="134"/>
      </rPr>
      <t>包装检验</t>
    </r>
    <r>
      <rPr>
        <sz val="12"/>
        <rFont val="Tahoma Regular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</si>
  <si>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</si>
  <si>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 Regular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</si>
  <si>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 Regular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 Regular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 Regular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</si>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</sst>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_(* #,##0.00_);_(* \(#,##0.00\);_(* &quot;-&quot;??_);_(@_)"/>
    <numFmt numFmtId="178" formatCode="&quot;$&quot;#,##0.00"/>
    <numFmt numFmtId="179" formatCode="_-* #,##0.00_-;\-* #,##0.00_-;_-* &quot;-&quot;??_-;_-@_-"/>
    <numFmt numFmtId="180" formatCode="\T\B\A\,0"/>
    <numFmt numFmtId="181" formatCode="_-&quot;$&quot;* #,##0.00_-;\-&quot;$&quot;* #,##0.00_-;_-&quot;$&quot;* &quot;-&quot;??_-;_-@_-"/>
    <numFmt numFmtId="182" formatCode="_-&quot;$&quot;* #,##0_-;\-&quot;$&quot;* #,##0_-;_-&quot;$&quot;* &quot;-&quot;_-;_-@_-"/>
    <numFmt numFmtId="183" formatCode="&quot;$&quot;#,##0.000_);\(&quot;$&quot;#,##0.000\)"/>
    <numFmt numFmtId="184" formatCode="_(&quot;$&quot;* #,##0_);_(&quot;$&quot;* \(#,##0\);_(&quot;$&quot;* &quot;-&quot;_);_(@_)"/>
    <numFmt numFmtId="185" formatCode="0.0000"/>
    <numFmt numFmtId="186" formatCode="_(* #,##0_);_(* \(#,##0\);_(* &quot;-&quot;_);_(@_)"/>
    <numFmt numFmtId="187" formatCode="&quot;?#,##0;[Red]\-&quot;&quot;?&quot;#,##0"/>
    <numFmt numFmtId="188" formatCode="_(&quot;$&quot;* #,##0.00_);_(&quot;$&quot;* \(#,##0.00\);_(&quot;$&quot;* &quot;-&quot;??_);_(@_)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\$#,##0\ ;\(\$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&quot;$&quot;#,##0_);[Red]\(&quot;$&quot;#,##0\)"/>
    <numFmt numFmtId="213" formatCode="\¥#,##0.00;[Red]\¥\-#,##0.00"/>
    <numFmt numFmtId="214" formatCode="\¥#,##0;[Red]\¥\-#,##0"/>
    <numFmt numFmtId="215" formatCode="0.000_ "/>
    <numFmt numFmtId="216" formatCode="m/d"/>
    <numFmt numFmtId="217" formatCode="0.00_ "/>
    <numFmt numFmtId="218" formatCode="0_ "/>
    <numFmt numFmtId="219" formatCode="0.000"/>
    <numFmt numFmtId="220" formatCode="0.0000_ "/>
    <numFmt numFmtId="221" formatCode="0.0_ "/>
  </numFmts>
  <fonts count="103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宋体"/>
      <charset val="134"/>
      <scheme val="major"/>
    </font>
    <font>
      <sz val="12"/>
      <name val="Tahoma Regular"/>
      <charset val="134"/>
    </font>
    <font>
      <sz val="12"/>
      <color theme="1"/>
      <name val="Tahoma Regular"/>
      <charset val="134"/>
    </font>
    <font>
      <sz val="10"/>
      <name val="Tahoma Regular"/>
      <charset val="134"/>
    </font>
    <font>
      <sz val="10"/>
      <color rgb="FF000000"/>
      <name val="等线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0"/>
      <name val="Verdana"/>
      <charset val="134"/>
    </font>
    <font>
      <sz val="12"/>
      <name val="_?__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6"/>
      <name val="Microsoft YaHei UI"/>
      <charset val="134"/>
    </font>
    <font>
      <sz val="6"/>
      <name val="微软雅黑"/>
      <charset val="134"/>
    </font>
    <font>
      <sz val="12"/>
      <color theme="1"/>
      <name val="Microsoft YaHei UI"/>
      <charset val="134"/>
    </font>
    <font>
      <sz val="12"/>
      <name val="Microsoft YaHei UI"/>
      <charset val="134"/>
    </font>
    <font>
      <sz val="12"/>
      <name val="微软雅黑"/>
      <charset val="134"/>
    </font>
    <font>
      <sz val="7"/>
      <name val="宋体"/>
      <charset val="134"/>
    </font>
    <font>
      <b/>
      <sz val="8"/>
      <name val="宋体"/>
      <charset val="134"/>
    </font>
    <font>
      <b/>
      <sz val="12"/>
      <name val="宋体"/>
      <charset val="134"/>
    </font>
    <font>
      <b/>
      <sz val="7"/>
      <name val="宋体"/>
      <charset val="134"/>
    </font>
    <font>
      <sz val="10"/>
      <name val="宋体"/>
      <charset val="134"/>
    </font>
    <font>
      <sz val="8"/>
      <name val="Microsoft YaHei UI"/>
      <charset val="134"/>
    </font>
    <font>
      <sz val="8.5"/>
      <name val="宋体"/>
      <charset val="134"/>
    </font>
    <font>
      <sz val="6"/>
      <name val="宋体"/>
      <charset val="134"/>
    </font>
    <font>
      <sz val="12"/>
      <name val="宋体-简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19" applyNumberFormat="0" applyAlignment="0" applyProtection="0">
      <alignment vertical="center"/>
    </xf>
    <xf numFmtId="0" fontId="27" fillId="5" borderId="20" applyNumberFormat="0" applyAlignment="0" applyProtection="0">
      <alignment vertical="center"/>
    </xf>
    <xf numFmtId="0" fontId="28" fillId="5" borderId="19" applyNumberFormat="0" applyAlignment="0" applyProtection="0">
      <alignment vertical="center"/>
    </xf>
    <xf numFmtId="0" fontId="29" fillId="6" borderId="21" applyNumberFormat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9" fillId="0" borderId="0"/>
    <xf numFmtId="177" fontId="39" fillId="0" borderId="0" applyFont="0" applyFill="0" applyBorder="0" applyAlignment="0" applyProtection="0"/>
    <xf numFmtId="178" fontId="39" fillId="0" borderId="0" applyFill="0" applyBorder="0" applyAlignment="0"/>
    <xf numFmtId="0" fontId="39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9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39" fillId="0" borderId="0" applyAlignment="0"/>
    <xf numFmtId="0" fontId="39" fillId="0" borderId="0"/>
    <xf numFmtId="0" fontId="38" fillId="0" borderId="0">
      <alignment vertical="center"/>
    </xf>
    <xf numFmtId="180" fontId="39" fillId="0" borderId="0" applyFill="0" applyBorder="0" applyAlignment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0" fillId="0" borderId="0" applyBorder="0" applyAlignment="0"/>
    <xf numFmtId="0" fontId="39" fillId="0" borderId="0"/>
    <xf numFmtId="0" fontId="38" fillId="0" borderId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41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183" fontId="42" fillId="0" borderId="0" applyFont="0" applyFill="0" applyBorder="0" applyAlignment="0" applyProtection="0"/>
    <xf numFmtId="176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0" fillId="0" borderId="0"/>
    <xf numFmtId="179" fontId="39" fillId="0" borderId="0" applyFont="0" applyFill="0" applyBorder="0" applyAlignment="0" applyProtection="0"/>
    <xf numFmtId="180" fontId="39" fillId="0" borderId="0" applyFill="0" applyBorder="0" applyAlignment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9" fillId="0" borderId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1" fontId="39" fillId="0" borderId="0" applyFont="0" applyFill="0" applyBorder="0" applyAlignment="0" applyProtection="0"/>
    <xf numFmtId="10" fontId="39" fillId="0" borderId="0" applyFont="0" applyFill="0" applyBorder="0" applyAlignment="0" applyProtection="0"/>
    <xf numFmtId="0" fontId="39" fillId="0" borderId="0"/>
    <xf numFmtId="0" fontId="38" fillId="0" borderId="0"/>
    <xf numFmtId="179" fontId="39" fillId="0" borderId="0" applyFont="0" applyFill="0" applyBorder="0" applyAlignment="0" applyProtection="0"/>
    <xf numFmtId="185" fontId="43" fillId="0" borderId="0"/>
    <xf numFmtId="0" fontId="3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186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187" fontId="39" fillId="0" borderId="0" applyFill="0" applyBorder="0" applyAlignment="0"/>
    <xf numFmtId="0" fontId="38" fillId="0" borderId="0">
      <alignment vertical="center"/>
    </xf>
    <xf numFmtId="182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186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0" fontId="38" fillId="0" borderId="0">
      <alignment vertical="center"/>
    </xf>
    <xf numFmtId="186" fontId="39" fillId="0" borderId="0" applyFont="0" applyFill="0" applyBorder="0" applyAlignment="0" applyProtection="0"/>
    <xf numFmtId="0" fontId="38" fillId="0" borderId="0"/>
    <xf numFmtId="0" fontId="38" fillId="0" borderId="0"/>
    <xf numFmtId="0" fontId="45" fillId="0" borderId="0">
      <protection locked="0"/>
    </xf>
    <xf numFmtId="185" fontId="43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45" fillId="0" borderId="0">
      <protection locked="0"/>
    </xf>
    <xf numFmtId="0" fontId="39" fillId="0" borderId="0"/>
    <xf numFmtId="181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8" fillId="0" borderId="0"/>
    <xf numFmtId="0" fontId="39" fillId="0" borderId="0"/>
    <xf numFmtId="181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>
      <alignment vertical="center"/>
    </xf>
    <xf numFmtId="0" fontId="39" fillId="0" borderId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47" fillId="0" borderId="0">
      <protection locked="0"/>
    </xf>
    <xf numFmtId="188" fontId="48" fillId="0" borderId="0" applyFont="0" applyFill="0" applyBorder="0" applyAlignment="0" applyProtection="0"/>
    <xf numFmtId="0" fontId="38" fillId="0" borderId="0"/>
    <xf numFmtId="188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38" fillId="0" borderId="0">
      <alignment vertical="center"/>
    </xf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9" fillId="0" borderId="0"/>
    <xf numFmtId="0" fontId="38" fillId="0" borderId="0"/>
    <xf numFmtId="0" fontId="39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188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2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8" fillId="0" borderId="0"/>
    <xf numFmtId="0" fontId="38" fillId="0" borderId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188" fontId="39" fillId="0" borderId="0" applyFont="0" applyFill="0" applyBorder="0" applyAlignment="0" applyProtection="0"/>
    <xf numFmtId="189" fontId="0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9" fillId="0" borderId="0" applyAlignment="0"/>
    <xf numFmtId="0" fontId="4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8" fontId="39" fillId="0" borderId="0" applyFont="0" applyFill="0" applyBorder="0" applyAlignment="0" applyProtection="0"/>
    <xf numFmtId="0" fontId="39" fillId="0" borderId="0"/>
    <xf numFmtId="0" fontId="38" fillId="0" borderId="0">
      <alignment vertical="center"/>
    </xf>
    <xf numFmtId="184" fontId="39" fillId="0" borderId="0" applyFont="0" applyFill="0" applyBorder="0" applyAlignment="0" applyProtection="0"/>
    <xf numFmtId="0" fontId="38" fillId="0" borderId="0">
      <alignment vertical="center"/>
    </xf>
    <xf numFmtId="0" fontId="39" fillId="0" borderId="0"/>
    <xf numFmtId="181" fontId="39" fillId="0" borderId="0" applyFont="0" applyFill="0" applyBorder="0" applyAlignment="0" applyProtection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188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181" fontId="39" fillId="0" borderId="0" applyFont="0" applyFill="0" applyBorder="0" applyAlignment="0" applyProtection="0"/>
    <xf numFmtId="0" fontId="38" fillId="0" borderId="0">
      <alignment vertical="center"/>
    </xf>
    <xf numFmtId="181" fontId="39" fillId="0" borderId="0" applyFont="0" applyFill="0" applyBorder="0" applyAlignment="0" applyProtection="0"/>
    <xf numFmtId="0" fontId="50" fillId="0" borderId="0"/>
    <xf numFmtId="181" fontId="39" fillId="0" borderId="0" applyFont="0" applyFill="0" applyBorder="0" applyAlignment="0" applyProtection="0"/>
    <xf numFmtId="190" fontId="4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41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/>
    <xf numFmtId="0" fontId="51" fillId="0" borderId="0"/>
    <xf numFmtId="181" fontId="39" fillId="0" borderId="0" applyFont="0" applyFill="0" applyBorder="0" applyAlignment="0" applyProtection="0"/>
    <xf numFmtId="179" fontId="52" fillId="0" borderId="0" applyFont="0" applyFill="0" applyBorder="0" applyAlignment="0" applyProtection="0"/>
    <xf numFmtId="0" fontId="38" fillId="0" borderId="0"/>
    <xf numFmtId="181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0" fontId="38" fillId="0" borderId="0"/>
    <xf numFmtId="0" fontId="38" fillId="0" borderId="0"/>
    <xf numFmtId="181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53" fillId="0" borderId="0"/>
    <xf numFmtId="176" fontId="52" fillId="0" borderId="0" applyFont="0" applyFill="0" applyBorder="0" applyAlignment="0" applyProtection="0"/>
    <xf numFmtId="0" fontId="3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177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38" fillId="0" borderId="0">
      <alignment vertical="center"/>
    </xf>
    <xf numFmtId="179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8" fillId="0" borderId="0">
      <alignment vertical="center"/>
    </xf>
    <xf numFmtId="0" fontId="54" fillId="0" borderId="0"/>
    <xf numFmtId="0" fontId="39" fillId="0" borderId="0"/>
    <xf numFmtId="0" fontId="45" fillId="0" borderId="0">
      <protection locked="0"/>
    </xf>
    <xf numFmtId="191" fontId="39" fillId="0" borderId="0" applyFill="0" applyBorder="0" applyAlignment="0"/>
    <xf numFmtId="177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>
      <alignment vertical="center"/>
    </xf>
    <xf numFmtId="0" fontId="39" fillId="0" borderId="0"/>
    <xf numFmtId="179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0" fillId="0" borderId="0" applyNumberForma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7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>
      <alignment vertical="center"/>
    </xf>
    <xf numFmtId="179" fontId="39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7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56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179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9" fillId="0" borderId="0" applyAlignment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190" fontId="48" fillId="0" borderId="0"/>
    <xf numFmtId="0" fontId="38" fillId="0" borderId="0"/>
    <xf numFmtId="176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84" fontId="39" fillId="0" borderId="0" applyFont="0" applyFill="0" applyBorder="0" applyAlignment="0" applyProtection="0"/>
    <xf numFmtId="0" fontId="39" fillId="0" borderId="0"/>
    <xf numFmtId="41" fontId="39" fillId="0" borderId="0"/>
    <xf numFmtId="0" fontId="39" fillId="0" borderId="0" applyAlignment="0"/>
    <xf numFmtId="179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92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 applyAlignment="0"/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50" fillId="0" borderId="0"/>
    <xf numFmtId="0" fontId="38" fillId="0" borderId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39" fillId="0" borderId="0"/>
    <xf numFmtId="179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57" fillId="0" borderId="0" applyNumberFormat="0" applyAlignment="0"/>
    <xf numFmtId="0" fontId="38" fillId="0" borderId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179" fontId="39" fillId="0" borderId="0" applyFont="0" applyFill="0" applyBorder="0" applyAlignment="0" applyProtection="0"/>
    <xf numFmtId="0" fontId="38" fillId="0" borderId="0"/>
    <xf numFmtId="0" fontId="38" fillId="0" borderId="0"/>
    <xf numFmtId="179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9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54" fillId="0" borderId="0"/>
    <xf numFmtId="186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8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0" fillId="0" borderId="0"/>
    <xf numFmtId="0" fontId="38" fillId="0" borderId="0"/>
    <xf numFmtId="18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39" fillId="0" borderId="0"/>
    <xf numFmtId="0" fontId="58" fillId="0" borderId="0"/>
    <xf numFmtId="0" fontId="39" fillId="0" borderId="0"/>
    <xf numFmtId="0" fontId="39" fillId="0" borderId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47" fillId="0" borderId="0">
      <protection locked="0"/>
    </xf>
    <xf numFmtId="0" fontId="38" fillId="0" borderId="0"/>
    <xf numFmtId="17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86" fontId="39" fillId="0" borderId="0" applyFont="0" applyFill="0" applyBorder="0" applyAlignment="0" applyProtection="0"/>
    <xf numFmtId="38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54" fillId="0" borderId="0"/>
    <xf numFmtId="18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0" fontId="39" fillId="0" borderId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186" fontId="39" fillId="0" borderId="0" applyFont="0" applyFill="0" applyBorder="0" applyAlignment="0" applyProtection="0"/>
    <xf numFmtId="0" fontId="38" fillId="0" borderId="0"/>
    <xf numFmtId="0" fontId="38" fillId="0" borderId="0"/>
    <xf numFmtId="17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8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>
      <alignment vertical="center"/>
    </xf>
    <xf numFmtId="176" fontId="39" fillId="0" borderId="0" applyFont="0" applyFill="0" applyBorder="0" applyAlignment="0" applyProtection="0"/>
    <xf numFmtId="0" fontId="48" fillId="0" borderId="0"/>
    <xf numFmtId="0" fontId="38" fillId="0" borderId="0"/>
    <xf numFmtId="176" fontId="39" fillId="0" borderId="0" applyFont="0" applyFill="0" applyBorder="0" applyAlignment="0" applyProtection="0"/>
    <xf numFmtId="0" fontId="38" fillId="0" borderId="0"/>
    <xf numFmtId="186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6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9" fillId="0" borderId="0"/>
    <xf numFmtId="182" fontId="39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51" fillId="0" borderId="0"/>
    <xf numFmtId="0" fontId="39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39" fillId="0" borderId="0"/>
    <xf numFmtId="193" fontId="39" fillId="0" borderId="0" applyFill="0" applyBorder="0" applyAlignment="0"/>
    <xf numFmtId="0" fontId="38" fillId="0" borderId="0"/>
    <xf numFmtId="182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0" fontId="60" fillId="34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61" fillId="0" borderId="0"/>
    <xf numFmtId="193" fontId="39" fillId="0" borderId="0" applyFill="0" applyBorder="0" applyAlignment="0"/>
    <xf numFmtId="0" fontId="46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54" fillId="0" borderId="0"/>
    <xf numFmtId="0" fontId="38" fillId="0" borderId="0"/>
    <xf numFmtId="0" fontId="38" fillId="0" borderId="0">
      <alignment vertical="center"/>
    </xf>
    <xf numFmtId="0" fontId="38" fillId="0" borderId="0"/>
    <xf numFmtId="10" fontId="39" fillId="0" borderId="0" applyFont="0" applyFill="0" applyBorder="0" applyAlignment="0" applyProtection="0"/>
    <xf numFmtId="0" fontId="38" fillId="0" borderId="0"/>
    <xf numFmtId="184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>
      <alignment vertical="center"/>
    </xf>
    <xf numFmtId="182" fontId="39" fillId="0" borderId="0" applyFont="0" applyFill="0" applyBorder="0" applyAlignment="0" applyProtection="0"/>
    <xf numFmtId="0" fontId="39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184" fontId="39" fillId="0" borderId="0" applyFont="0" applyFill="0" applyBorder="0" applyAlignment="0" applyProtection="0"/>
    <xf numFmtId="0" fontId="38" fillId="0" borderId="0">
      <alignment vertical="center"/>
    </xf>
    <xf numFmtId="182" fontId="39" fillId="0" borderId="0" applyFont="0" applyFill="0" applyBorder="0" applyAlignment="0" applyProtection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190" fontId="48" fillId="0" borderId="0"/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48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62" fillId="0" borderId="0"/>
    <xf numFmtId="0" fontId="38" fillId="0" borderId="0"/>
    <xf numFmtId="0" fontId="38" fillId="0" borderId="0">
      <alignment vertical="center"/>
    </xf>
    <xf numFmtId="0" fontId="39" fillId="0" borderId="0" applyFont="0" applyFill="0" applyBorder="0" applyAlignment="0" applyProtection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/>
    <xf numFmtId="0" fontId="56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62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194" fontId="42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9" fillId="0" borderId="0"/>
    <xf numFmtId="187" fontId="39" fillId="0" borderId="0" applyFill="0" applyBorder="0" applyAlignment="0"/>
    <xf numFmtId="0" fontId="38" fillId="0" borderId="0"/>
    <xf numFmtId="0" fontId="38" fillId="0" borderId="0">
      <alignment vertical="center"/>
    </xf>
    <xf numFmtId="0" fontId="38" fillId="0" borderId="0"/>
    <xf numFmtId="0" fontId="48" fillId="0" borderId="0"/>
    <xf numFmtId="185" fontId="43" fillId="0" borderId="0"/>
    <xf numFmtId="182" fontId="39" fillId="0" borderId="0" applyFont="0" applyFill="0" applyBorder="0" applyAlignment="0" applyProtection="0"/>
    <xf numFmtId="185" fontId="43" fillId="0" borderId="0"/>
    <xf numFmtId="0" fontId="38" fillId="0" borderId="0"/>
    <xf numFmtId="0" fontId="38" fillId="0" borderId="0"/>
    <xf numFmtId="193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42" fillId="0" borderId="0"/>
    <xf numFmtId="0" fontId="38" fillId="0" borderId="0"/>
    <xf numFmtId="195" fontId="39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8" fillId="0" borderId="0"/>
    <xf numFmtId="187" fontId="39" fillId="0" borderId="0" applyFill="0" applyBorder="0" applyAlignment="0"/>
    <xf numFmtId="0" fontId="38" fillId="0" borderId="0"/>
    <xf numFmtId="0" fontId="38" fillId="0" borderId="0"/>
    <xf numFmtId="43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6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5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4" fillId="0" borderId="0"/>
    <xf numFmtId="0" fontId="38" fillId="0" borderId="0"/>
    <xf numFmtId="0" fontId="38" fillId="0" borderId="0"/>
    <xf numFmtId="0" fontId="39" fillId="0" borderId="0"/>
    <xf numFmtId="191" fontId="39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0" fontId="4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7" fontId="39" fillId="35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24" applyNumberFormat="0" applyFon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198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5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9" fillId="0" borderId="0" applyAlignment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7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2" fillId="0" borderId="0"/>
    <xf numFmtId="0" fontId="63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41" fontId="39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91" fontId="39" fillId="0" borderId="0" applyFill="0" applyBorder="0" applyAlignment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188" fontId="4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99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5" fillId="0" borderId="0" applyNumberFormat="0" applyAlignment="0">
      <alignment horizontal="left"/>
    </xf>
    <xf numFmtId="200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91" fontId="39" fillId="0" borderId="0" applyFill="0" applyBorder="0" applyAlignment="0"/>
    <xf numFmtId="40" fontId="66" fillId="0" borderId="0" applyFont="0" applyFill="0" applyBorder="0" applyAlignment="0" applyProtection="0"/>
    <xf numFmtId="0" fontId="38" fillId="0" borderId="0"/>
    <xf numFmtId="0" fontId="38" fillId="0" borderId="0"/>
    <xf numFmtId="0" fontId="41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1" fontId="39" fillId="0" borderId="0" applyFont="0" applyFill="0" applyBorder="0" applyAlignment="0" applyProtection="0"/>
    <xf numFmtId="0" fontId="48" fillId="0" borderId="0"/>
    <xf numFmtId="0" fontId="38" fillId="0" borderId="0"/>
    <xf numFmtId="0" fontId="38" fillId="0" borderId="0"/>
    <xf numFmtId="0" fontId="38" fillId="0" borderId="0"/>
    <xf numFmtId="0" fontId="45" fillId="0" borderId="0">
      <protection locked="0"/>
    </xf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/>
    <xf numFmtId="202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203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0" fontId="39" fillId="0" borderId="0" applyFill="0" applyBorder="0" applyAlignment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51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4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8" fillId="0" borderId="0"/>
    <xf numFmtId="0" fontId="58" fillId="0" borderId="0"/>
    <xf numFmtId="0" fontId="58" fillId="0" borderId="0"/>
    <xf numFmtId="0" fontId="38" fillId="0" borderId="0"/>
    <xf numFmtId="0" fontId="39" fillId="0" borderId="0" applyFont="0" applyFill="0" applyBorder="0" applyAlignment="0" applyProtection="0"/>
    <xf numFmtId="0" fontId="38" fillId="0" borderId="0"/>
    <xf numFmtId="0" fontId="48" fillId="0" borderId="0"/>
    <xf numFmtId="0" fontId="38" fillId="0" borderId="0"/>
    <xf numFmtId="0" fontId="48" fillId="0" borderId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1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180" fontId="3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8" fillId="0" borderId="0"/>
    <xf numFmtId="41" fontId="39" fillId="0" borderId="0"/>
    <xf numFmtId="0" fontId="38" fillId="0" borderId="0"/>
    <xf numFmtId="0" fontId="38" fillId="0" borderId="0"/>
    <xf numFmtId="0" fontId="38" fillId="0" borderId="0"/>
    <xf numFmtId="0" fontId="4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205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14" fontId="68" fillId="0" borderId="0" applyFill="0" applyBorder="0" applyAlignment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45" fillId="0" borderId="0">
      <protection locked="0"/>
    </xf>
    <xf numFmtId="182" fontId="39" fillId="0" borderId="0" applyFont="0" applyFill="0" applyBorder="0" applyAlignment="0" applyProtection="0"/>
    <xf numFmtId="0" fontId="62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69" fillId="0" borderId="0"/>
    <xf numFmtId="0" fontId="69" fillId="0" borderId="0"/>
    <xf numFmtId="182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38" fontId="70" fillId="36" borderId="0" applyNumberFormat="0" applyBorder="0" applyAlignment="0" applyProtection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179" fontId="71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 applyAlignment="0"/>
    <xf numFmtId="0" fontId="54" fillId="0" borderId="0"/>
    <xf numFmtId="0" fontId="39" fillId="0" borderId="0" applyAlignment="0"/>
    <xf numFmtId="0" fontId="54" fillId="0" borderId="0"/>
    <xf numFmtId="0" fontId="39" fillId="0" borderId="0"/>
    <xf numFmtId="0" fontId="54" fillId="0" borderId="0"/>
    <xf numFmtId="0" fontId="39" fillId="0" borderId="0" applyAlignment="0"/>
    <xf numFmtId="182" fontId="39" fillId="0" borderId="0" applyFont="0" applyFill="0" applyBorder="0" applyAlignment="0" applyProtection="0"/>
    <xf numFmtId="0" fontId="39" fillId="0" borderId="0" applyAlignment="0"/>
    <xf numFmtId="0" fontId="54" fillId="0" borderId="0"/>
    <xf numFmtId="193" fontId="39" fillId="0" borderId="0" applyFill="0" applyBorder="0" applyAlignment="0"/>
    <xf numFmtId="0" fontId="39" fillId="0" borderId="0" applyAlignment="0"/>
    <xf numFmtId="0" fontId="54" fillId="0" borderId="0"/>
    <xf numFmtId="0" fontId="39" fillId="0" borderId="0"/>
    <xf numFmtId="0" fontId="48" fillId="0" borderId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92" fontId="39" fillId="0" borderId="0" applyFill="0" applyBorder="0" applyAlignment="0"/>
    <xf numFmtId="0" fontId="45" fillId="0" borderId="0">
      <protection locked="0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/>
    <xf numFmtId="0" fontId="54" fillId="0" borderId="0"/>
    <xf numFmtId="0" fontId="39" fillId="0" borderId="0"/>
    <xf numFmtId="0" fontId="39" fillId="0" borderId="0" applyAlignment="0"/>
    <xf numFmtId="0" fontId="54" fillId="0" borderId="0"/>
    <xf numFmtId="0" fontId="39" fillId="0" borderId="0" applyAlignment="0"/>
    <xf numFmtId="0" fontId="54" fillId="0" borderId="0"/>
    <xf numFmtId="0" fontId="54" fillId="0" borderId="0"/>
    <xf numFmtId="0" fontId="39" fillId="0" borderId="0" applyAlignment="0"/>
    <xf numFmtId="182" fontId="39" fillId="0" borderId="0" applyFont="0" applyFill="0" applyBorder="0" applyAlignment="0" applyProtection="0"/>
    <xf numFmtId="0" fontId="48" fillId="0" borderId="0"/>
    <xf numFmtId="0" fontId="39" fillId="0" borderId="0"/>
    <xf numFmtId="0" fontId="39" fillId="0" borderId="0"/>
    <xf numFmtId="184" fontId="39" fillId="0" borderId="0" applyFont="0" applyFill="0" applyBorder="0" applyAlignment="0" applyProtection="0"/>
    <xf numFmtId="0" fontId="48" fillId="0" borderId="0"/>
    <xf numFmtId="0" fontId="39" fillId="0" borderId="0"/>
    <xf numFmtId="0" fontId="39" fillId="0" borderId="0"/>
    <xf numFmtId="0" fontId="39" fillId="0" borderId="0"/>
    <xf numFmtId="0" fontId="39" fillId="0" borderId="0" applyFont="0" applyFill="0" applyBorder="0" applyAlignment="0" applyProtection="0"/>
    <xf numFmtId="0" fontId="48" fillId="0" borderId="0"/>
    <xf numFmtId="0" fontId="39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0" fontId="39" fillId="0" borderId="0"/>
    <xf numFmtId="0" fontId="48" fillId="0" borderId="0"/>
    <xf numFmtId="0" fontId="39" fillId="0" borderId="0"/>
    <xf numFmtId="182" fontId="39" fillId="0" borderId="0" applyFont="0" applyFill="0" applyBorder="0" applyAlignment="0" applyProtection="0"/>
    <xf numFmtId="0" fontId="66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8" fillId="0" borderId="0"/>
    <xf numFmtId="0" fontId="54" fillId="0" borderId="0"/>
    <xf numFmtId="0" fontId="39" fillId="0" borderId="0" applyAlignment="0"/>
    <xf numFmtId="0" fontId="54" fillId="0" borderId="0"/>
    <xf numFmtId="0" fontId="39" fillId="0" borderId="0" applyAlignment="0"/>
    <xf numFmtId="189" fontId="0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/>
    <xf numFmtId="0" fontId="39" fillId="0" borderId="0" applyAlignment="0"/>
    <xf numFmtId="0" fontId="5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0" fontId="39" fillId="0" borderId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72" fillId="0" borderId="0" applyNumberFormat="0" applyFont="0" applyFill="0" applyBorder="0" applyAlignment="0">
      <alignment horizontal="center"/>
    </xf>
    <xf numFmtId="0" fontId="62" fillId="0" borderId="0" applyFont="0" applyFill="0" applyBorder="0" applyAlignment="0" applyProtection="0"/>
    <xf numFmtId="0" fontId="73" fillId="0" borderId="0">
      <alignment horizontal="center" vertical="center"/>
    </xf>
    <xf numFmtId="0" fontId="62" fillId="0" borderId="0" applyFont="0" applyFill="0" applyBorder="0" applyAlignment="0" applyProtection="0"/>
    <xf numFmtId="0" fontId="74" fillId="0" borderId="0">
      <alignment horizontal="center" wrapText="1"/>
      <protection locked="0"/>
    </xf>
    <xf numFmtId="206" fontId="49" fillId="0" borderId="14" applyAlignment="0" applyProtection="0"/>
    <xf numFmtId="0" fontId="41" fillId="0" borderId="0"/>
    <xf numFmtId="193" fontId="39" fillId="0" borderId="0" applyFill="0" applyBorder="0" applyAlignment="0"/>
    <xf numFmtId="207" fontId="39" fillId="0" borderId="0" applyFill="0" applyBorder="0" applyAlignment="0"/>
    <xf numFmtId="208" fontId="42" fillId="0" borderId="0" applyFont="0" applyFill="0" applyBorder="0" applyAlignment="0" applyProtection="0"/>
    <xf numFmtId="41" fontId="39" fillId="0" borderId="0"/>
    <xf numFmtId="41" fontId="39" fillId="0" borderId="0"/>
    <xf numFmtId="41" fontId="39" fillId="0" borderId="0"/>
    <xf numFmtId="41" fontId="39" fillId="0" borderId="0" applyNumberFormat="0"/>
    <xf numFmtId="41" fontId="39" fillId="0" borderId="0"/>
    <xf numFmtId="209" fontId="61" fillId="0" borderId="0"/>
    <xf numFmtId="3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3" fontId="75" fillId="0" borderId="0"/>
    <xf numFmtId="0" fontId="39" fillId="0" borderId="0" applyFont="0" applyFill="0" applyBorder="0" applyAlignment="0" applyProtection="0"/>
    <xf numFmtId="15" fontId="54" fillId="0" borderId="0"/>
    <xf numFmtId="38" fontId="54" fillId="0" borderId="25">
      <alignment vertical="center"/>
    </xf>
    <xf numFmtId="0" fontId="45" fillId="0" borderId="0">
      <protection locked="0"/>
    </xf>
    <xf numFmtId="187" fontId="39" fillId="0" borderId="0" applyFill="0" applyBorder="0" applyAlignment="0"/>
    <xf numFmtId="0" fontId="45" fillId="0" borderId="0">
      <protection locked="0"/>
    </xf>
    <xf numFmtId="0" fontId="45" fillId="0" borderId="0">
      <protection locked="0"/>
    </xf>
    <xf numFmtId="2" fontId="39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55" fillId="0" borderId="26" applyNumberFormat="0" applyAlignment="0" applyProtection="0">
      <alignment horizontal="left" vertical="center"/>
    </xf>
    <xf numFmtId="0" fontId="55" fillId="0" borderId="4">
      <alignment horizontal="left" vertical="center"/>
    </xf>
    <xf numFmtId="0" fontId="77" fillId="0" borderId="0" applyNumberFormat="0" applyFill="0" applyBorder="0" applyAlignment="0" applyProtection="0"/>
    <xf numFmtId="0" fontId="77" fillId="0" borderId="0" applyProtection="0"/>
    <xf numFmtId="0" fontId="78" fillId="0" borderId="0" applyNumberFormat="0" applyFill="0" applyBorder="0" applyAlignment="0" applyProtection="0">
      <alignment vertical="top"/>
      <protection locked="0"/>
    </xf>
    <xf numFmtId="10" fontId="70" fillId="37" borderId="2" applyNumberFormat="0" applyBorder="0" applyAlignment="0" applyProtection="0"/>
    <xf numFmtId="197" fontId="39" fillId="38" borderId="0"/>
    <xf numFmtId="191" fontId="39" fillId="0" borderId="0" applyFill="0" applyBorder="0" applyAlignment="0"/>
    <xf numFmtId="193" fontId="39" fillId="0" borderId="0" applyFill="0" applyBorder="0" applyAlignment="0"/>
    <xf numFmtId="41" fontId="39" fillId="0" borderId="0" applyFont="0" applyFill="0" applyBorder="0" applyAlignment="0" applyProtection="0"/>
    <xf numFmtId="21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201" fontId="39" fillId="0" borderId="0" applyFont="0" applyFill="0" applyBorder="0" applyAlignment="0" applyProtection="0"/>
    <xf numFmtId="0" fontId="61" fillId="0" borderId="0"/>
    <xf numFmtId="0" fontId="54" fillId="0" borderId="0"/>
    <xf numFmtId="0" fontId="42" fillId="0" borderId="0"/>
    <xf numFmtId="193" fontId="39" fillId="0" borderId="0" applyFill="0" applyBorder="0" applyAlignment="0"/>
    <xf numFmtId="193" fontId="39" fillId="0" borderId="0" applyFill="0" applyBorder="0" applyAlignment="0"/>
    <xf numFmtId="0" fontId="79" fillId="0" borderId="0" applyNumberFormat="0" applyFill="0" applyBorder="0" applyAlignment="0" applyProtection="0"/>
    <xf numFmtId="0" fontId="80" fillId="0" borderId="0"/>
    <xf numFmtId="49" fontId="68" fillId="0" borderId="0" applyFill="0" applyBorder="0" applyAlignment="0"/>
    <xf numFmtId="211" fontId="39" fillId="0" borderId="0" applyFill="0" applyBorder="0" applyAlignment="0"/>
    <xf numFmtId="0" fontId="39" fillId="0" borderId="0"/>
    <xf numFmtId="176" fontId="71" fillId="0" borderId="0" applyFont="0" applyFill="0" applyBorder="0" applyAlignment="0" applyProtection="0"/>
    <xf numFmtId="0" fontId="81" fillId="0" borderId="0"/>
    <xf numFmtId="0" fontId="39" fillId="0" borderId="0"/>
    <xf numFmtId="182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212" fontId="54" fillId="0" borderId="0" applyFont="0" applyFill="0" applyBorder="0" applyAlignment="0" applyProtection="0"/>
    <xf numFmtId="38" fontId="66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53" fillId="0" borderId="0"/>
    <xf numFmtId="0" fontId="42" fillId="0" borderId="0"/>
    <xf numFmtId="0" fontId="80" fillId="0" borderId="0"/>
    <xf numFmtId="0" fontId="82" fillId="0" borderId="0">
      <alignment vertical="center"/>
    </xf>
    <xf numFmtId="0" fontId="39" fillId="0" borderId="0"/>
    <xf numFmtId="0" fontId="66" fillId="0" borderId="0" applyFont="0" applyFill="0" applyBorder="0" applyAlignment="0" applyProtection="0"/>
    <xf numFmtId="0" fontId="83" fillId="0" borderId="0"/>
    <xf numFmtId="0" fontId="84" fillId="0" borderId="0"/>
    <xf numFmtId="213" fontId="85" fillId="0" borderId="0" applyFont="0" applyFill="0" applyBorder="0" applyAlignment="0" applyProtection="0"/>
    <xf numFmtId="214" fontId="85" fillId="0" borderId="0" applyFont="0" applyFill="0" applyBorder="0" applyAlignment="0" applyProtection="0"/>
    <xf numFmtId="0" fontId="86" fillId="0" borderId="0"/>
  </cellStyleXfs>
  <cellXfs count="308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3" applyNumberFormat="1" applyFont="1" applyFill="1" applyBorder="1" applyAlignment="1">
      <alignment horizontal="center" vertical="center" wrapText="1"/>
    </xf>
    <xf numFmtId="49" fontId="6" fillId="2" borderId="2" xfId="1343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3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3" applyNumberFormat="1" applyFont="1" applyFill="1" applyBorder="1" applyAlignment="1">
      <alignment horizontal="center" vertical="center" wrapText="1"/>
    </xf>
    <xf numFmtId="49" fontId="1" fillId="2" borderId="10" xfId="1343" applyNumberFormat="1" applyFont="1" applyFill="1" applyBorder="1" applyAlignment="1">
      <alignment horizontal="center" vertical="center" wrapText="1"/>
    </xf>
    <xf numFmtId="49" fontId="1" fillId="2" borderId="11" xfId="1343" applyNumberFormat="1" applyFont="1" applyFill="1" applyBorder="1" applyAlignment="1">
      <alignment horizontal="center" vertical="center" wrapText="1"/>
    </xf>
    <xf numFmtId="49" fontId="1" fillId="2" borderId="12" xfId="1343" applyNumberFormat="1" applyFont="1" applyFill="1" applyBorder="1" applyAlignment="1">
      <alignment horizontal="center" vertical="center" wrapText="1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8" fillId="0" borderId="3" xfId="1600" applyFont="1" applyBorder="1" applyAlignment="1">
      <alignment horizontal="center" vertical="center" wrapText="1"/>
    </xf>
    <xf numFmtId="0" fontId="1" fillId="2" borderId="2" xfId="1343" applyFont="1" applyFill="1" applyBorder="1" applyAlignment="1">
      <alignment horizontal="center" vertical="center" wrapText="1"/>
    </xf>
    <xf numFmtId="216" fontId="1" fillId="2" borderId="3" xfId="1343" applyNumberFormat="1" applyFont="1" applyFill="1" applyBorder="1" applyAlignment="1">
      <alignment horizontal="center" vertical="center" wrapText="1"/>
    </xf>
    <xf numFmtId="216" fontId="1" fillId="2" borderId="4" xfId="1343" applyNumberFormat="1" applyFont="1" applyFill="1" applyBorder="1" applyAlignment="1">
      <alignment horizontal="center" vertical="center" wrapText="1"/>
    </xf>
    <xf numFmtId="216" fontId="1" fillId="2" borderId="5" xfId="1343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217" fontId="10" fillId="2" borderId="6" xfId="1600" applyNumberFormat="1" applyFont="1" applyFill="1" applyBorder="1" applyAlignment="1">
      <alignment horizontal="center" vertical="center"/>
    </xf>
    <xf numFmtId="217" fontId="10" fillId="2" borderId="14" xfId="1600" applyNumberFormat="1" applyFont="1" applyFill="1" applyBorder="1" applyAlignment="1">
      <alignment horizontal="center" vertical="center"/>
    </xf>
    <xf numFmtId="217" fontId="10" fillId="2" borderId="7" xfId="1600" applyNumberFormat="1" applyFont="1" applyFill="1" applyBorder="1" applyAlignment="1">
      <alignment horizontal="center" vertical="center"/>
    </xf>
    <xf numFmtId="217" fontId="10" fillId="2" borderId="15" xfId="1600" applyNumberFormat="1" applyFont="1" applyFill="1" applyBorder="1" applyAlignment="1">
      <alignment horizontal="center" vertical="center"/>
    </xf>
    <xf numFmtId="217" fontId="10" fillId="2" borderId="1" xfId="1600" applyNumberFormat="1" applyFont="1" applyFill="1" applyBorder="1" applyAlignment="1">
      <alignment horizontal="center" vertical="center"/>
    </xf>
    <xf numFmtId="217" fontId="10" fillId="2" borderId="13" xfId="1600" applyNumberFormat="1" applyFont="1" applyFill="1" applyBorder="1" applyAlignment="1">
      <alignment horizontal="center" vertical="center"/>
    </xf>
    <xf numFmtId="217" fontId="10" fillId="2" borderId="10" xfId="1600" applyNumberFormat="1" applyFont="1" applyFill="1" applyBorder="1" applyAlignment="1">
      <alignment horizontal="center" vertical="center"/>
    </xf>
    <xf numFmtId="217" fontId="10" fillId="2" borderId="12" xfId="1600" applyNumberFormat="1" applyFont="1" applyFill="1" applyBorder="1" applyAlignment="1">
      <alignment horizontal="center" vertical="center"/>
    </xf>
    <xf numFmtId="217" fontId="10" fillId="2" borderId="6" xfId="1600" applyNumberFormat="1" applyFont="1" applyFill="1" applyBorder="1" applyAlignment="1">
      <alignment horizontal="center" vertical="center" wrapText="1"/>
    </xf>
    <xf numFmtId="217" fontId="10" fillId="2" borderId="14" xfId="1600" applyNumberFormat="1" applyFont="1" applyFill="1" applyBorder="1" applyAlignment="1">
      <alignment horizontal="center" vertical="center" wrapText="1"/>
    </xf>
    <xf numFmtId="217" fontId="10" fillId="2" borderId="7" xfId="1600" applyNumberFormat="1" applyFont="1" applyFill="1" applyBorder="1" applyAlignment="1">
      <alignment horizontal="center" vertical="center" wrapText="1"/>
    </xf>
    <xf numFmtId="217" fontId="10" fillId="2" borderId="15" xfId="1600" applyNumberFormat="1" applyFont="1" applyFill="1" applyBorder="1" applyAlignment="1">
      <alignment horizontal="center" vertical="center" wrapText="1"/>
    </xf>
    <xf numFmtId="217" fontId="10" fillId="2" borderId="1" xfId="1600" applyNumberFormat="1" applyFont="1" applyFill="1" applyBorder="1" applyAlignment="1">
      <alignment horizontal="center" vertical="center" wrapText="1"/>
    </xf>
    <xf numFmtId="217" fontId="10" fillId="2" borderId="13" xfId="1600" applyNumberFormat="1" applyFont="1" applyFill="1" applyBorder="1" applyAlignment="1">
      <alignment horizontal="center" vertical="center" wrapText="1"/>
    </xf>
    <xf numFmtId="218" fontId="10" fillId="2" borderId="10" xfId="1600" applyNumberFormat="1" applyFont="1" applyFill="1" applyBorder="1" applyAlignment="1">
      <alignment horizontal="center" vertical="center"/>
    </xf>
    <xf numFmtId="217" fontId="10" fillId="2" borderId="8" xfId="1600" applyNumberFormat="1" applyFont="1" applyFill="1" applyBorder="1" applyAlignment="1">
      <alignment horizontal="center" vertical="center"/>
    </xf>
    <xf numFmtId="217" fontId="10" fillId="2" borderId="9" xfId="1600" applyNumberFormat="1" applyFont="1" applyFill="1" applyBorder="1" applyAlignment="1">
      <alignment horizontal="center" vertical="center"/>
    </xf>
    <xf numFmtId="218" fontId="10" fillId="2" borderId="11" xfId="1600" applyNumberFormat="1" applyFont="1" applyFill="1" applyBorder="1" applyAlignment="1">
      <alignment horizontal="center" vertical="center"/>
    </xf>
    <xf numFmtId="218" fontId="10" fillId="2" borderId="12" xfId="1600" applyNumberFormat="1" applyFont="1" applyFill="1" applyBorder="1" applyAlignment="1">
      <alignment horizontal="center" vertical="center"/>
    </xf>
    <xf numFmtId="217" fontId="10" fillId="2" borderId="2" xfId="1600" applyNumberFormat="1" applyFont="1" applyFill="1" applyBorder="1" applyAlignment="1">
      <alignment horizontal="center" vertical="center"/>
    </xf>
    <xf numFmtId="218" fontId="10" fillId="2" borderId="2" xfId="1600" applyNumberFormat="1" applyFont="1" applyFill="1" applyBorder="1" applyAlignment="1">
      <alignment horizontal="center" vertical="center"/>
    </xf>
    <xf numFmtId="0" fontId="8" fillId="0" borderId="4" xfId="1600" applyFont="1" applyBorder="1" applyAlignment="1">
      <alignment horizontal="center" vertical="center" wrapText="1"/>
    </xf>
    <xf numFmtId="0" fontId="8" fillId="0" borderId="5" xfId="1600" applyFont="1" applyBorder="1" applyAlignment="1">
      <alignment horizontal="center" vertical="center" wrapText="1"/>
    </xf>
    <xf numFmtId="0" fontId="4" fillId="2" borderId="3" xfId="1343" applyFont="1" applyFill="1" applyBorder="1" applyAlignment="1">
      <alignment horizontal="center" vertical="center" wrapText="1"/>
    </xf>
    <xf numFmtId="0" fontId="4" fillId="2" borderId="4" xfId="1343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center" vertical="center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10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10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3" applyFont="1" applyFill="1" applyBorder="1" applyAlignment="1">
      <alignment horizontal="center" vertical="center" wrapText="1"/>
    </xf>
    <xf numFmtId="215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0" borderId="4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4" xfId="1600" applyFont="1" applyFill="1" applyBorder="1" applyAlignment="1" applyProtection="1">
      <alignment horizontal="center" vertical="center" wrapText="1"/>
      <protection locked="0"/>
    </xf>
    <xf numFmtId="14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14" fontId="12" fillId="2" borderId="4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0" borderId="6" xfId="1600" applyFont="1" applyFill="1" applyBorder="1" applyAlignment="1" applyProtection="1">
      <alignment horizontal="center" vertical="center" wrapText="1"/>
      <protection locked="0"/>
    </xf>
    <xf numFmtId="0" fontId="12" fillId="0" borderId="7" xfId="1600" applyFont="1" applyFill="1" applyBorder="1" applyAlignment="1" applyProtection="1">
      <alignment horizontal="center" vertical="center" wrapText="1"/>
      <protection locked="0"/>
    </xf>
    <xf numFmtId="0" fontId="12" fillId="2" borderId="6" xfId="1600" applyFont="1" applyFill="1" applyBorder="1" applyAlignment="1" applyProtection="1">
      <alignment horizontal="center" vertical="center"/>
      <protection locked="0"/>
    </xf>
    <xf numFmtId="0" fontId="12" fillId="2" borderId="14" xfId="1600" applyFont="1" applyFill="1" applyBorder="1" applyAlignment="1" applyProtection="1">
      <alignment horizontal="center" vertical="center"/>
      <protection locked="0"/>
    </xf>
    <xf numFmtId="0" fontId="12" fillId="0" borderId="15" xfId="1600" applyFont="1" applyFill="1" applyBorder="1" applyAlignment="1" applyProtection="1">
      <alignment horizontal="center" vertical="center" wrapText="1"/>
      <protection locked="0"/>
    </xf>
    <xf numFmtId="0" fontId="12" fillId="0" borderId="13" xfId="1600" applyFont="1" applyFill="1" applyBorder="1" applyAlignment="1" applyProtection="1">
      <alignment horizontal="center" vertical="center" wrapText="1"/>
      <protection locked="0"/>
    </xf>
    <xf numFmtId="0" fontId="12" fillId="2" borderId="15" xfId="1600" applyFont="1" applyFill="1" applyBorder="1" applyAlignment="1" applyProtection="1">
      <alignment horizontal="center" vertical="center"/>
      <protection locked="0"/>
    </xf>
    <xf numFmtId="0" fontId="12" fillId="2" borderId="1" xfId="1600" applyFont="1" applyFill="1" applyBorder="1" applyAlignment="1" applyProtection="1">
      <alignment horizontal="center" vertical="center"/>
      <protection locked="0"/>
    </xf>
    <xf numFmtId="0" fontId="12" fillId="2" borderId="3" xfId="1600" applyFont="1" applyFill="1" applyBorder="1" applyAlignment="1" applyProtection="1">
      <alignment vertical="center"/>
      <protection locked="0"/>
    </xf>
    <xf numFmtId="0" fontId="12" fillId="2" borderId="4" xfId="1600" applyFont="1" applyFill="1" applyBorder="1" applyAlignment="1" applyProtection="1">
      <alignment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/>
      <protection hidden="1"/>
    </xf>
    <xf numFmtId="0" fontId="13" fillId="2" borderId="2" xfId="0" applyNumberFormat="1" applyFont="1" applyFill="1" applyBorder="1" applyAlignment="1" applyProtection="1">
      <alignment horizontal="center" vertical="center"/>
      <protection hidden="1"/>
    </xf>
    <xf numFmtId="49" fontId="13" fillId="2" borderId="2" xfId="1343" applyNumberFormat="1" applyFont="1" applyFill="1" applyBorder="1" applyAlignment="1">
      <alignment horizontal="center" vertical="center" wrapText="1"/>
    </xf>
    <xf numFmtId="40" fontId="13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14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600" applyFont="1" applyFill="1" applyBorder="1" applyAlignment="1" applyProtection="1">
      <alignment horizontal="center" wrapText="1"/>
      <protection locked="0"/>
    </xf>
    <xf numFmtId="0" fontId="12" fillId="0" borderId="4" xfId="1600" applyFont="1" applyFill="1" applyBorder="1" applyAlignment="1" applyProtection="1">
      <alignment horizontal="center" vertical="center" wrapText="1"/>
      <protection locked="0"/>
    </xf>
    <xf numFmtId="0" fontId="12" fillId="0" borderId="5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/>
      <protection locked="0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 wrapText="1"/>
      <protection locked="0"/>
    </xf>
    <xf numFmtId="9" fontId="12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/>
      <protection locked="0"/>
    </xf>
    <xf numFmtId="0" fontId="12" fillId="2" borderId="15" xfId="1600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 wrapText="1"/>
      <protection locked="0"/>
    </xf>
    <xf numFmtId="9" fontId="12" fillId="2" borderId="15" xfId="1600" applyNumberFormat="1" applyFont="1" applyFill="1" applyBorder="1" applyAlignment="1" applyProtection="1">
      <alignment horizontal="center" vertical="center" wrapText="1"/>
      <protection locked="0"/>
    </xf>
    <xf numFmtId="4" fontId="13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0" fontId="12" fillId="2" borderId="3" xfId="1600" applyFont="1" applyFill="1" applyBorder="1" applyAlignment="1" applyProtection="1">
      <alignment wrapText="1"/>
      <protection locked="0"/>
    </xf>
    <xf numFmtId="0" fontId="12" fillId="2" borderId="5" xfId="1600" applyFont="1" applyFill="1" applyBorder="1" applyAlignment="1" applyProtection="1">
      <alignment wrapText="1"/>
      <protection locked="0"/>
    </xf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9" fontId="12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12" fillId="2" borderId="13" xfId="1600" applyNumberFormat="1" applyFont="1" applyFill="1" applyBorder="1" applyAlignment="1" applyProtection="1">
      <alignment horizontal="center" vertical="center" wrapText="1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2" xfId="1600" applyFont="1" applyFill="1" applyBorder="1" applyAlignment="1" applyProtection="1">
      <alignment horizontal="center" vertical="center" wrapText="1"/>
      <protection locked="0"/>
    </xf>
    <xf numFmtId="0" fontId="12" fillId="2" borderId="3" xfId="1600" applyFont="1" applyFill="1" applyBorder="1" applyAlignment="1" applyProtection="1">
      <alignment horizontal="right" vertical="center" wrapText="1"/>
      <protection locked="0"/>
    </xf>
    <xf numFmtId="0" fontId="12" fillId="2" borderId="4" xfId="1600" applyFont="1" applyFill="1" applyBorder="1" applyAlignment="1" applyProtection="1">
      <alignment horizontal="right" vertical="center" wrapText="1"/>
      <protection locked="0"/>
    </xf>
    <xf numFmtId="0" fontId="12" fillId="2" borderId="5" xfId="1600" applyFont="1" applyFill="1" applyBorder="1" applyAlignment="1" applyProtection="1">
      <alignment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 wrapText="1"/>
      <protection locked="0"/>
    </xf>
    <xf numFmtId="0" fontId="12" fillId="2" borderId="4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10" xfId="1600" applyFont="1" applyFill="1" applyBorder="1" applyAlignment="1" applyProtection="1">
      <alignment horizontal="center" vertical="center"/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 applyProtection="1">
      <alignment horizontal="center" vertical="center"/>
      <protection locked="0"/>
    </xf>
    <xf numFmtId="0" fontId="12" fillId="2" borderId="5" xfId="1600" applyFont="1" applyFill="1" applyBorder="1" applyAlignment="1" applyProtection="1">
      <alignment vertical="center"/>
      <protection locked="0"/>
    </xf>
    <xf numFmtId="215" fontId="12" fillId="2" borderId="2" xfId="160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49" fontId="12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12" fillId="2" borderId="11" xfId="1600" applyNumberFormat="1" applyFont="1" applyFill="1" applyBorder="1" applyAlignment="1">
      <alignment horizontal="center" vertical="center" wrapText="1"/>
    </xf>
    <xf numFmtId="0" fontId="12" fillId="2" borderId="8" xfId="1600" applyFont="1" applyFill="1" applyBorder="1" applyAlignment="1">
      <alignment horizontal="center" vertical="center" wrapText="1"/>
    </xf>
    <xf numFmtId="0" fontId="12" fillId="2" borderId="0" xfId="1600" applyFont="1" applyFill="1" applyBorder="1" applyAlignment="1">
      <alignment horizontal="center" vertical="center" wrapText="1"/>
    </xf>
    <xf numFmtId="0" fontId="12" fillId="2" borderId="9" xfId="1600" applyFont="1" applyFill="1" applyBorder="1" applyAlignment="1">
      <alignment horizontal="center" vertical="center" wrapText="1"/>
    </xf>
    <xf numFmtId="0" fontId="12" fillId="2" borderId="0" xfId="1600" applyFont="1" applyFill="1" applyAlignment="1">
      <alignment horizontal="center" vertical="center" wrapText="1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3" xfId="1600" applyFont="1" applyFill="1" applyBorder="1" applyAlignment="1">
      <alignment horizontal="center" vertical="center"/>
    </xf>
    <xf numFmtId="0" fontId="12" fillId="2" borderId="4" xfId="1600" applyFont="1" applyFill="1" applyBorder="1" applyAlignment="1">
      <alignment horizontal="center" vertical="center"/>
    </xf>
    <xf numFmtId="0" fontId="12" fillId="2" borderId="5" xfId="1600" applyFont="1" applyFill="1" applyBorder="1" applyAlignment="1">
      <alignment horizontal="center" vertical="center"/>
    </xf>
    <xf numFmtId="0" fontId="12" fillId="2" borderId="6" xfId="1600" applyFont="1" applyFill="1" applyBorder="1" applyAlignment="1">
      <alignment horizontal="center" vertical="center"/>
    </xf>
    <xf numFmtId="0" fontId="12" fillId="2" borderId="14" xfId="1600" applyFont="1" applyFill="1" applyBorder="1" applyAlignment="1">
      <alignment horizontal="center" vertical="center"/>
    </xf>
    <xf numFmtId="0" fontId="12" fillId="2" borderId="7" xfId="1600" applyFont="1" applyFill="1" applyBorder="1" applyAlignment="1">
      <alignment horizontal="center" vertical="center"/>
    </xf>
    <xf numFmtId="0" fontId="12" fillId="2" borderId="8" xfId="1600" applyFont="1" applyFill="1" applyBorder="1" applyAlignment="1">
      <alignment horizontal="center" vertical="center"/>
    </xf>
    <xf numFmtId="0" fontId="12" fillId="2" borderId="0" xfId="1600" applyFont="1" applyFill="1" applyAlignment="1">
      <alignment horizontal="center" vertical="center"/>
    </xf>
    <xf numFmtId="0" fontId="12" fillId="2" borderId="9" xfId="1600" applyFont="1" applyFill="1" applyBorder="1" applyAlignment="1">
      <alignment horizontal="center" vertical="center"/>
    </xf>
    <xf numFmtId="49" fontId="12" fillId="2" borderId="12" xfId="1600" applyNumberFormat="1" applyFont="1" applyFill="1" applyBorder="1" applyAlignment="1">
      <alignment horizontal="center" vertical="center" wrapText="1"/>
    </xf>
    <xf numFmtId="0" fontId="12" fillId="2" borderId="15" xfId="1600" applyFont="1" applyFill="1" applyBorder="1" applyAlignment="1">
      <alignment horizontal="center" vertical="center"/>
    </xf>
    <xf numFmtId="0" fontId="12" fillId="2" borderId="1" xfId="1600" applyFont="1" applyFill="1" applyBorder="1" applyAlignment="1">
      <alignment horizontal="center" vertical="center"/>
    </xf>
    <xf numFmtId="0" fontId="12" fillId="2" borderId="13" xfId="1600" applyFont="1" applyFill="1" applyBorder="1" applyAlignment="1">
      <alignment horizontal="center" vertical="center"/>
    </xf>
    <xf numFmtId="0" fontId="12" fillId="0" borderId="6" xfId="1600" applyFont="1" applyBorder="1" applyAlignment="1">
      <alignment horizontal="center" vertical="center" wrapText="1"/>
    </xf>
    <xf numFmtId="0" fontId="12" fillId="0" borderId="14" xfId="1600" applyFont="1" applyBorder="1" applyAlignment="1">
      <alignment horizontal="center" vertical="center" wrapText="1"/>
    </xf>
    <xf numFmtId="0" fontId="12" fillId="0" borderId="8" xfId="1600" applyFont="1" applyBorder="1" applyAlignment="1">
      <alignment horizontal="center" vertical="center" wrapText="1"/>
    </xf>
    <xf numFmtId="0" fontId="12" fillId="0" borderId="0" xfId="1600" applyFont="1" applyAlignment="1">
      <alignment horizontal="center" vertical="center" wrapText="1"/>
    </xf>
    <xf numFmtId="49" fontId="12" fillId="2" borderId="2" xfId="1600" applyNumberFormat="1" applyFont="1" applyFill="1" applyBorder="1" applyAlignment="1">
      <alignment horizontal="center" vertical="center" wrapText="1"/>
    </xf>
    <xf numFmtId="0" fontId="13" fillId="0" borderId="3" xfId="1600" applyFont="1" applyBorder="1" applyAlignment="1">
      <alignment horizontal="center" vertical="center" wrapText="1"/>
    </xf>
    <xf numFmtId="0" fontId="13" fillId="2" borderId="2" xfId="1600" applyFont="1" applyFill="1" applyBorder="1" applyAlignment="1">
      <alignment horizontal="center" vertical="center" wrapText="1"/>
    </xf>
    <xf numFmtId="0" fontId="13" fillId="0" borderId="2" xfId="1600" applyFont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 wrapText="1"/>
    </xf>
    <xf numFmtId="49" fontId="12" fillId="0" borderId="2" xfId="1600" applyNumberFormat="1" applyFont="1" applyFill="1" applyBorder="1" applyAlignment="1">
      <alignment horizontal="center" vertical="center" wrapText="1"/>
    </xf>
    <xf numFmtId="0" fontId="12" fillId="0" borderId="2" xfId="1600" applyFont="1" applyFill="1" applyBorder="1" applyAlignment="1">
      <alignment horizontal="center" vertical="center" wrapText="1"/>
    </xf>
    <xf numFmtId="0" fontId="13" fillId="0" borderId="3" xfId="1600" applyFont="1" applyFill="1" applyBorder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0" fontId="12" fillId="2" borderId="2" xfId="1343" applyFont="1" applyFill="1" applyBorder="1" applyAlignment="1">
      <alignment horizontal="center" vertical="center" wrapText="1"/>
    </xf>
    <xf numFmtId="216" fontId="12" fillId="2" borderId="3" xfId="1343" applyNumberFormat="1" applyFont="1" applyFill="1" applyBorder="1" applyAlignment="1">
      <alignment horizontal="center" vertical="center" wrapText="1"/>
    </xf>
    <xf numFmtId="216" fontId="12" fillId="2" borderId="5" xfId="1343" applyNumberFormat="1" applyFont="1" applyFill="1" applyBorder="1" applyAlignment="1">
      <alignment horizontal="center" vertical="center" wrapText="1"/>
    </xf>
    <xf numFmtId="49" fontId="13" fillId="2" borderId="2" xfId="1600" applyNumberFormat="1" applyFont="1" applyFill="1" applyBorder="1" applyAlignment="1">
      <alignment horizontal="center" vertical="center" wrapText="1"/>
    </xf>
    <xf numFmtId="0" fontId="13" fillId="2" borderId="5" xfId="1600" applyFont="1" applyFill="1" applyBorder="1" applyAlignment="1">
      <alignment horizontal="center" vertical="center" wrapText="1"/>
    </xf>
    <xf numFmtId="0" fontId="16" fillId="0" borderId="3" xfId="1600" applyFont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217" fontId="12" fillId="2" borderId="8" xfId="1600" applyNumberFormat="1" applyFont="1" applyFill="1" applyBorder="1" applyAlignment="1">
      <alignment horizontal="center" vertical="center"/>
    </xf>
    <xf numFmtId="217" fontId="12" fillId="2" borderId="0" xfId="1600" applyNumberFormat="1" applyFont="1" applyFill="1" applyBorder="1" applyAlignment="1">
      <alignment horizontal="center" vertical="center"/>
    </xf>
    <xf numFmtId="217" fontId="12" fillId="2" borderId="9" xfId="1600" applyNumberFormat="1" applyFont="1" applyFill="1" applyBorder="1" applyAlignment="1">
      <alignment horizontal="center" vertical="center"/>
    </xf>
    <xf numFmtId="217" fontId="12" fillId="2" borderId="0" xfId="1600" applyNumberFormat="1" applyFont="1" applyFill="1" applyAlignment="1">
      <alignment horizontal="center" vertical="center"/>
    </xf>
    <xf numFmtId="9" fontId="12" fillId="2" borderId="3" xfId="1600" applyNumberFormat="1" applyFont="1" applyFill="1" applyBorder="1" applyAlignment="1">
      <alignment horizontal="center" vertical="center"/>
    </xf>
    <xf numFmtId="9" fontId="12" fillId="2" borderId="4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9" fontId="12" fillId="2" borderId="5" xfId="1600" applyNumberFormat="1" applyFont="1" applyFill="1" applyBorder="1" applyAlignment="1">
      <alignment horizontal="center" vertical="center"/>
    </xf>
    <xf numFmtId="217" fontId="12" fillId="2" borderId="6" xfId="1600" applyNumberFormat="1" applyFont="1" applyFill="1" applyBorder="1" applyAlignment="1">
      <alignment horizontal="center" vertical="center"/>
    </xf>
    <xf numFmtId="217" fontId="12" fillId="2" borderId="14" xfId="1600" applyNumberFormat="1" applyFont="1" applyFill="1" applyBorder="1" applyAlignment="1">
      <alignment horizontal="center" vertical="center"/>
    </xf>
    <xf numFmtId="217" fontId="12" fillId="2" borderId="7" xfId="1600" applyNumberFormat="1" applyFont="1" applyFill="1" applyBorder="1" applyAlignment="1">
      <alignment horizontal="center" vertical="center"/>
    </xf>
    <xf numFmtId="217" fontId="12" fillId="2" borderId="6" xfId="1600" applyNumberFormat="1" applyFont="1" applyFill="1" applyBorder="1" applyAlignment="1">
      <alignment horizontal="center" vertical="center" wrapText="1"/>
    </xf>
    <xf numFmtId="217" fontId="12" fillId="2" borderId="14" xfId="1600" applyNumberFormat="1" applyFont="1" applyFill="1" applyBorder="1" applyAlignment="1">
      <alignment horizontal="center" vertical="center" wrapText="1"/>
    </xf>
    <xf numFmtId="217" fontId="12" fillId="2" borderId="7" xfId="1600" applyNumberFormat="1" applyFont="1" applyFill="1" applyBorder="1" applyAlignment="1">
      <alignment horizontal="center" vertical="center" wrapText="1"/>
    </xf>
    <xf numFmtId="217" fontId="12" fillId="2" borderId="8" xfId="1600" applyNumberFormat="1" applyFont="1" applyFill="1" applyBorder="1" applyAlignment="1">
      <alignment horizontal="center" vertical="center" wrapText="1"/>
    </xf>
    <xf numFmtId="217" fontId="12" fillId="2" borderId="0" xfId="1600" applyNumberFormat="1" applyFont="1" applyFill="1" applyAlignment="1">
      <alignment horizontal="center" vertical="center" wrapText="1"/>
    </xf>
    <xf numFmtId="217" fontId="12" fillId="2" borderId="9" xfId="1600" applyNumberFormat="1" applyFont="1" applyFill="1" applyBorder="1" applyAlignment="1">
      <alignment horizontal="center" vertical="center" wrapText="1"/>
    </xf>
    <xf numFmtId="217" fontId="12" fillId="0" borderId="2" xfId="1600" applyNumberFormat="1" applyFont="1" applyFill="1" applyBorder="1" applyAlignment="1">
      <alignment horizontal="center" vertical="center" wrapText="1"/>
    </xf>
    <xf numFmtId="0" fontId="13" fillId="0" borderId="4" xfId="1600" applyFont="1" applyBorder="1" applyAlignment="1">
      <alignment horizontal="center" vertical="center" wrapText="1"/>
    </xf>
    <xf numFmtId="0" fontId="13" fillId="0" borderId="5" xfId="1600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2" fontId="13" fillId="0" borderId="2" xfId="1600" applyNumberFormat="1" applyFont="1" applyFill="1" applyBorder="1" applyAlignment="1">
      <alignment horizontal="center" vertical="center" wrapText="1"/>
    </xf>
    <xf numFmtId="2" fontId="13" fillId="0" borderId="2" xfId="1600" applyNumberFormat="1" applyFont="1" applyBorder="1" applyAlignment="1">
      <alignment horizontal="center" vertical="center" wrapText="1"/>
    </xf>
    <xf numFmtId="0" fontId="13" fillId="2" borderId="4" xfId="1600" applyFont="1" applyFill="1" applyBorder="1" applyAlignment="1">
      <alignment horizontal="center" vertical="center" wrapText="1"/>
    </xf>
    <xf numFmtId="0" fontId="13" fillId="0" borderId="5" xfId="1600" applyFont="1" applyFill="1" applyBorder="1" applyAlignment="1">
      <alignment horizontal="center" vertical="center" wrapText="1"/>
    </xf>
    <xf numFmtId="2" fontId="12" fillId="0" borderId="2" xfId="1600" applyNumberFormat="1" applyFont="1" applyFill="1" applyBorder="1" applyAlignment="1">
      <alignment horizontal="center" vertical="center" wrapText="1"/>
    </xf>
    <xf numFmtId="0" fontId="12" fillId="0" borderId="4" xfId="1600" applyFont="1" applyBorder="1" applyAlignment="1">
      <alignment horizontal="center" vertical="center" wrapText="1"/>
    </xf>
    <xf numFmtId="0" fontId="12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center" vertical="center"/>
      <protection locked="0"/>
    </xf>
    <xf numFmtId="217" fontId="12" fillId="2" borderId="12" xfId="1600" applyNumberFormat="1" applyFont="1" applyFill="1" applyBorder="1" applyAlignment="1">
      <alignment horizontal="center" vertical="center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>
      <alignment horizontal="center" vertical="center"/>
    </xf>
    <xf numFmtId="218" fontId="12" fillId="2" borderId="5" xfId="1600" applyNumberFormat="1" applyFont="1" applyFill="1" applyBorder="1" applyAlignment="1">
      <alignment horizontal="center" vertical="center"/>
    </xf>
    <xf numFmtId="2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>
      <alignment horizontal="center" vertical="center" wrapText="1"/>
    </xf>
    <xf numFmtId="220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20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215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5" xfId="1343" applyFont="1" applyFill="1" applyBorder="1" applyAlignment="1">
      <alignment horizontal="center" vertical="center" wrapText="1"/>
    </xf>
    <xf numFmtId="215" fontId="12" fillId="2" borderId="2" xfId="1600" applyNumberFormat="1" applyFont="1" applyFill="1" applyBorder="1" applyAlignment="1" applyProtection="1">
      <alignment vertical="center"/>
      <protection locked="0"/>
    </xf>
    <xf numFmtId="221" fontId="12" fillId="0" borderId="2" xfId="1600" applyNumberFormat="1" applyFont="1" applyFill="1" applyBorder="1" applyAlignment="1" applyProtection="1">
      <alignment horizontal="center" vertical="center"/>
      <protection locked="0"/>
    </xf>
    <xf numFmtId="218" fontId="12" fillId="0" borderId="2" xfId="1600" applyNumberFormat="1" applyFont="1" applyFill="1" applyBorder="1" applyAlignment="1" applyProtection="1">
      <alignment horizontal="center" vertical="center"/>
      <protection locked="0"/>
    </xf>
    <xf numFmtId="217" fontId="12" fillId="0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2" xfId="1600" applyFont="1" applyFill="1" applyBorder="1" applyAlignment="1" applyProtection="1">
      <alignment horizontal="center" vertical="center"/>
      <protection locked="0"/>
    </xf>
    <xf numFmtId="221" fontId="12" fillId="2" borderId="2" xfId="1600" applyNumberFormat="1" applyFont="1" applyFill="1" applyBorder="1" applyAlignment="1" applyProtection="1">
      <alignment horizontal="center" vertical="center"/>
      <protection locked="0"/>
    </xf>
    <xf numFmtId="218" fontId="12" fillId="2" borderId="2" xfId="1600" applyNumberFormat="1" applyFont="1" applyFill="1" applyBorder="1" applyAlignment="1" applyProtection="1">
      <alignment horizontal="center" vertical="center"/>
      <protection locked="0"/>
    </xf>
    <xf numFmtId="217" fontId="12" fillId="2" borderId="2" xfId="1600" applyNumberFormat="1" applyFont="1" applyFill="1" applyBorder="1" applyAlignment="1" applyProtection="1">
      <alignment horizontal="center" vertical="center"/>
      <protection locked="0"/>
    </xf>
    <xf numFmtId="221" fontId="12" fillId="0" borderId="2" xfId="1600" applyNumberFormat="1" applyFont="1" applyFill="1" applyBorder="1" applyAlignment="1">
      <alignment horizontal="center" vertical="center" wrapText="1"/>
    </xf>
    <xf numFmtId="0" fontId="12" fillId="0" borderId="4" xfId="1600" applyFont="1" applyFill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07" fontId="12" fillId="0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3" xfId="1600" applyFont="1" applyFill="1" applyBorder="1" applyAlignment="1" applyProtection="1">
      <alignment horizontal="center" vertical="center"/>
      <protection locked="0"/>
    </xf>
    <xf numFmtId="207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2" fillId="2" borderId="3" xfId="1600" applyFont="1" applyFill="1" applyBorder="1" applyAlignment="1" applyProtection="1">
      <alignment horizontal="center" vertical="center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4" xfId="1600" applyFont="1" applyFill="1" applyBorder="1" applyAlignment="1" applyProtection="1">
      <alignment horizontal="center" vertical="center"/>
      <protection locked="0"/>
    </xf>
    <xf numFmtId="0" fontId="12" fillId="2" borderId="4" xfId="1600" applyFont="1" applyFill="1" applyBorder="1" applyAlignment="1" applyProtection="1">
      <alignment horizontal="center" vertical="center"/>
      <protection locked="0"/>
    </xf>
    <xf numFmtId="0" fontId="12" fillId="0" borderId="4" xfId="1600" applyFont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>
      <alignment horizontal="center" vertical="center" wrapText="1"/>
    </xf>
    <xf numFmtId="215" fontId="12" fillId="0" borderId="2" xfId="1600" applyNumberFormat="1" applyFont="1" applyFill="1" applyBorder="1" applyAlignment="1">
      <alignment horizontal="center" vertical="center" wrapText="1"/>
    </xf>
    <xf numFmtId="0" fontId="12" fillId="0" borderId="5" xfId="1600" applyFont="1" applyFill="1" applyBorder="1" applyAlignment="1" applyProtection="1">
      <alignment horizontal="center" vertical="center"/>
      <protection locked="0"/>
    </xf>
    <xf numFmtId="0" fontId="12" fillId="2" borderId="5" xfId="1600" applyFont="1" applyFill="1" applyBorder="1" applyAlignment="1" applyProtection="1">
      <alignment horizontal="center" vertical="center"/>
      <protection locked="0"/>
    </xf>
    <xf numFmtId="0" fontId="12" fillId="0" borderId="5" xfId="1600" applyFont="1" applyFill="1" applyBorder="1" applyAlignment="1">
      <alignment horizontal="center" vertical="center" wrapText="1"/>
    </xf>
    <xf numFmtId="0" fontId="12" fillId="0" borderId="5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G4 training_Q37 EVT Incremental Equipment List for 30UPH V1.0_0329" xfId="51"/>
    <cellStyle name="___P62A_Process_Flow(4.3)_P62A capacity wkbk2" xfId="52"/>
    <cellStyle name="_____A980903_P86B Ramp up plan" xfId="53"/>
    <cellStyle name="_____Book2" xfId="54"/>
    <cellStyle name="___compare chart for 188trolleys and 264 trolleys_King's setup schedule 11-11E. Rev D_Q37_P58B_UPH50EList_1d2_Q37 Budget UPH120_2line Rev2d5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____ [0.00]_Book1 ___ 1-2_GR10 Ramp plan AX版0429" xfId="58"/>
    <cellStyle name="Calc Percent (1)" xfId="59"/>
    <cellStyle name="___Czech P62 Capacity Plan V1_Q37 EVT Eng. Workbook V1.0_0331" xfId="60"/>
    <cellStyle name="___LH P62 AM Unique Line Document Rev-D 1-18_P86 FATP PVTRamp Training Plan v1.1_0312_LHQ37BudgetRev0d4" xfId="61"/>
    <cellStyle name="___LH P62 FATP Document RI-8-T12 Rev_16 02-21_P58B Project Report 1.16.03_1" xfId="62"/>
    <cellStyle name="____ [0.00]_Book1 ___ 1-2_~6369939" xfId="63"/>
    <cellStyle name="___King's setup schedule 11-11E. Rev D_Q37_P58B_UPH50EList_1d2_Q37 Budget UPH120_2line Rev1d9" xfId="64"/>
    <cellStyle name="___compare chart for 188trolleys and 264 trolleys_King's setup schedule 11-11E. Rev D_P58B_UPH50Equipmentnewline_Q37 Budget UPH120_2line Rev1d9" xfId="65"/>
    <cellStyle name="___LH Run-In Capacity Analysis Report 5(j)10-19_P58B Project Report 12.17" xfId="66"/>
    <cellStyle name="_LCD重新計算設備需求050322" xfId="67"/>
    <cellStyle name="___LH P62 Document RI-8-T12 Rev_18 03-06   Tang yong sheng_P58B Project Report 1.25New.03_Q37 Budget UPH120_2line Rev2d5" xfId="68"/>
    <cellStyle name="___LH Run-In Capacity Analysis Report 5(j)10-19_P58B Line Reconfig cost Rev.2.0 12-16-2002" xfId="69"/>
    <cellStyle name="Entered" xfId="70"/>
    <cellStyle name="_S_BOMP" xfId="71"/>
    <cellStyle name="___PERSONAL_Q37 Rework Process uph 50 Rev1.1 &amp; 2003-05-15" xfId="72"/>
    <cellStyle name="___compare chart for 188trolleys and 264 trolleys_King's setup schedule 11-11E. Rev D_Q37ProcessUPH100May7Rev1d0_Q37 Budget UPH120_2line Rev2d5" xfId="73"/>
    <cellStyle name="PrePop Units (1)" xfId="74"/>
    <cellStyle name="___P58 King Process UPH=100 Rev.A  10-15_Q37 EVT Incremental Equipment List for 30UPH V1.0_0329_Q37 Budget UPH120_2line Rev2d5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_ [0.00]_A980616_P86B Ramp up plan" xfId="80"/>
    <cellStyle name="Spec" xfId="81"/>
    <cellStyle name="___Czech P62 Capacity Plan V1_Q37L1_EFList_UPH180_Rev03" xfId="82"/>
    <cellStyle name="___King's setup schedule 11-11E. Rev D_Equipment List 12" xfId="83"/>
    <cellStyle name="___LH Run-In Capacity Analysis Report 5(j)10-19_P58B Line Reconfig cost Rev.3.0 12-23-2002" xfId="84"/>
    <cellStyle name="___LH P62 FATP Document RI-8-T12 Rev_16 02-21_Q37 EVT Eng. Workbook V1.0_0331" xfId="85"/>
    <cellStyle name="____ [0.00]_A980520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技朮工程部工作周報WK13" xfId="90"/>
    <cellStyle name="___Czech P62 Capacity Plan V1_Q37EFList_UPH180_Rev02_Q37CapacityPlanRev0d7" xfId="91"/>
    <cellStyle name="___LH P62 AM Unique Line Document Rev-D 1-18_P62A Unique Line Document Rev-31  9-27" xfId="92"/>
    <cellStyle name="Moneda [0]_10 AVERIAS MASIVAS + ANT" xfId="93"/>
    <cellStyle name="_____Book1 ___ 1-1_~6369939" xfId="94"/>
    <cellStyle name="___A980724_WEEKLY TEMPLATE_GR10 Ramp plan AX版0429" xfId="95"/>
    <cellStyle name="一般_Band FAI 重測" xfId="96"/>
    <cellStyle name="____ [0.00]_A980520_P86B Ramp up plan" xfId="97"/>
    <cellStyle name="Link Units (1)" xfId="98"/>
    <cellStyle name="___LH P62 Document RI-8-T12 Rev_18 03-06   Tang yong sheng_Q37_P58B_UPH50EList_1d2_Q37 Budget UPH120_2line Rev2d3" xfId="99"/>
    <cellStyle name="___compare chart for 188trolleys and 264 trolleys_King's setup schedule 11-11E. Rev D_Q37 EVT Investment Workbook V1.2_0401_Q37 Budget UPH120_2line Rev2d5" xfId="100"/>
    <cellStyle name="___LH P62 AM Unique Line Document Rev-D 1-18_EquipList ver 1.6 10-28_~7710053" xfId="101"/>
    <cellStyle name="___LH P62 AM Unique Line Document Rev-D 1-18_Q37 Process uph 180 &amp;2003-05-13  Rev.1.1_Q37 Budget UPH120_2line Rev1d9" xfId="102"/>
    <cellStyle name="___LH Run-In Capacity Analysis Report 5(j)10-19_Q37ProcessUPH100May7Rev1d0" xfId="103"/>
    <cellStyle name="___G4 training_P58vsP86" xfId="104"/>
    <cellStyle name="通貨 [0.00]_PERSONAL" xfId="105"/>
    <cellStyle name="___King's setup schedule 11-11E. Rev D_Equipment List 12_Q37 Budget UPH120_2line Rev2d5" xfId="106"/>
    <cellStyle name="___LH P62 Document RI-8-T12 Rev_18 03-06   Tang yong sheng_Q37ReworkProcessUPH50Rev1d0_Q37 Budget UPH120_2line Rev1d9" xfId="107"/>
    <cellStyle name="___LH P62 AM Unique Line Document Rev-D 1-18_P58 Incremental eqp lead time2_Q37 Budget UPH120_2line Rev2d5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__ [0.00]_A980616_Book1" xfId="111"/>
    <cellStyle name="백분율_HOBONG" xfId="112"/>
    <cellStyle name="___Book1 ___ 1-3" xfId="113"/>
    <cellStyle name="___LH P62 Document RI-8-T12 Rev_18 03-06   Tang yong sheng_P58B PVT  Engineering Preparation" xfId="114"/>
    <cellStyle name="____ [0.00]_Book1 ___ 1_Book1" xfId="115"/>
    <cellStyle name="___Cost_PLS_G4_Q49 Cost12-19" xfId="116"/>
    <cellStyle name="___LH P62 Document RI-8-T12 Rev_18 03-06   Tang yong sheng_Equipment List 12_Q37 Budget UPH120_2line Rev1d9" xfId="117"/>
    <cellStyle name="閉撰蟈諉" xfId="118"/>
    <cellStyle name="___P58 King Process UPH=100 Rev.A  10-15_Q37 EVT Investment Workbook V1.2_0401_Q37 Budget UPH120_2line Rev2d5" xfId="119"/>
    <cellStyle name="___LH P62 FATP Document RI-8-T12 Rev_16 02-21_Equipment List 12_Q37 Budget UPH120_2line Rev2d3" xfId="120"/>
    <cellStyle name="___LH P62 Document RI-8-T12 Rev_18 03-06   Tang yong sheng_P58B_UPH50Equipmentnewline_Q37 Budget UPH120_2line Rev2d5" xfId="121"/>
    <cellStyle name="_____A980724_GR10 Ramp plan AX版0429" xfId="122"/>
    <cellStyle name="___Czech P62 Capacity Plan V1_P58B capacity plan   REV.B2002-12-25" xfId="123"/>
    <cellStyle name="___compare chart for 188trolleys and 264 trolleys_King's setup schedule 11-11E. Rev D_Q37_P58B_UPH50EList_1d2" xfId="124"/>
    <cellStyle name="Link Units (0)" xfId="125"/>
    <cellStyle name="___compare chart for 188trolleys and 264 trolleys_King's setup schedule 11-11E. Rev D_Q37_P58B_UPH50EList_1d2_Q37 Budget UPH120_2line Rev2d3" xfId="126"/>
    <cellStyle name="_~0746081" xfId="127"/>
    <cellStyle name="___P62A_Process_Flow(4.3)_Q37 Process uph 180 &amp;2003-05-13  Rev.1.1_Q37 Budget UPH120_2line Rev2d3" xfId="128"/>
    <cellStyle name="_____A980715_Book1" xfId="129"/>
    <cellStyle name="____ [0.00]_A980903_~6369939" xfId="130"/>
    <cellStyle name="___LH P62 Document RI-8-T12 Rev_18 03-06   Tang yong sheng_P58B Project Report 1.16.03_Q37 Budget UPH120_2line Rev2d5" xfId="131"/>
    <cellStyle name="___P58 Readiness check list801_Equipment List 12_Q37 Budget UPH120_2line Rev2d3" xfId="132"/>
    <cellStyle name="___A980903_981001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P62A_Process_Flow(4.3)_Q37 fixture check list(v4.0)" xfId="137"/>
    <cellStyle name="___compare chart for 188trolleys and 264 trolleys_King's setup schedule 11-11E. Rev D_Q37 EVT Investment Workbook V1.2_0401_Q37 Budget UPH120_2line Rev2d3" xfId="138"/>
    <cellStyle name="_____Book1 ___ 1-1_GR10 Ramp plan AX版0429" xfId="139"/>
    <cellStyle name="___P58 Readiness check list801_Equipment List 12_Q37 Budget UPH120_2line Rev2d5" xfId="140"/>
    <cellStyle name="___P58 King Process UPH=100 Rev.A  10-15_Q37 Budget UPH120_2line Rev1d9" xfId="141"/>
    <cellStyle name="F2" xfId="142"/>
    <cellStyle name="___Cost_PLS_G4_Q49 Cost12-19_RR_200pcs_YS_0225.xls" xfId="143"/>
    <cellStyle name="___A980520_WEEKLY TEMPLATE" xfId="144"/>
    <cellStyle name="___P62A_Process_Flow(4.3)_Q37 Budget UPH120_2line Rev1d9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 [0.00]_A9805_Book1" xfId="150"/>
    <cellStyle name="___G4 training_Q37 Process uph 150 &amp;2003-04-29 Rev.1.1_Q37 Budget UPH120_2line Rev2d5" xfId="151"/>
    <cellStyle name="_____A980903" xfId="152"/>
    <cellStyle name="_? [0.00]_PERSONAL" xfId="153"/>
    <cellStyle name="___LH P62 Document RI-8-T12 Rev_18 03-06   Tang yong sheng_P58vsP86_Q37 Budget UPH120_2line Rev1d9" xfId="154"/>
    <cellStyle name="___P62A Unique Line Document Rev-F 2-27 With 2-2-6-2_Q37 Proj Readiness May14" xfId="155"/>
    <cellStyle name="__ [0.00]_A9805" xfId="156"/>
    <cellStyle name="___LH P62 AM Unique Line Document Rev-D 1-18_Q37 Process uph 180 &amp;2003-05-13  Rev.1.1_Q37 Budget UPH120_2line Rev2d3" xfId="157"/>
    <cellStyle name="_" xfId="158"/>
    <cellStyle name="_____A9809_____" xfId="159"/>
    <cellStyle name="_?_? [0.00]_PERSONAL" xfId="160"/>
    <cellStyle name="___LH P62 FATP Document RI-8-T12 Rev_16 02-21_Q37CapacityPlanRev0d5" xfId="161"/>
    <cellStyle name="_____A9805_Book1" xfId="162"/>
    <cellStyle name="___compare chart for 188trolleys and 264 trolleys_King's setup schedule 11-11E. Rev D_P58B PVT  Engineering Preparation_Q37 Budget UPH120_2line Rev1d9" xfId="163"/>
    <cellStyle name="___Czech P62 Capacity Plan V1_P58B_UPH50Equipmentnewline" xfId="164"/>
    <cellStyle name="_?_?_PERSONAL" xfId="165"/>
    <cellStyle name="_?_PERSONAL" xfId="166"/>
    <cellStyle name="___LH P62 Document RI-8-T12 Rev_18 03-06   Tang yong sheng_Q37 EVT Eng. Workbook V1.0_0331_Q37 Budget UPH120_2line Rev2d3" xfId="167"/>
    <cellStyle name="___G4 training_P58B PVT  Engineering Preparation_Q37 Budget UPH120_2line Rev2d5" xfId="168"/>
    <cellStyle name="___Czech P62 Capacity Plan V1_Q37L2_EFList_UPH100_Rev01" xfId="169"/>
    <cellStyle name="___P62A_Process_Flow(4.3)_EquipList ver 1.6 10-28_P58 king projectport 10.31" xfId="170"/>
    <cellStyle name="___G4 training_Q37CapacityPlanRev0d5_Q37 Budget UPH120_2line Rev1d9" xfId="171"/>
    <cellStyle name="Encabez2" xfId="172"/>
    <cellStyle name="__" xfId="173"/>
    <cellStyle name="___G4 training_30_Q37 Budget UPH120_2line Rev2d3" xfId="174"/>
    <cellStyle name="__ [0.00]_A9805_GR10 Ramp plan AX版0429" xfId="175"/>
    <cellStyle name="_____A980715" xfId="176"/>
    <cellStyle name="__ [0.00]_A980520" xfId="177"/>
    <cellStyle name="___compare chart for 188trolleys and 264 trolleys_King's setup schedule 11-11E. Rev D_P58B Line Reconfig cost Rev.3.0 12-23-2002" xfId="178"/>
    <cellStyle name="__ [0.00]_A980520_Book1" xfId="179"/>
    <cellStyle name="__ [0.00]_A980520_GR10 Ramp plan AX版0429" xfId="180"/>
    <cellStyle name="___PERSONAL_Q37ProcessUPH180May3Rev1d0" xfId="181"/>
    <cellStyle name="___LH P62 AM Unique Line Document Rev-D 1-18_EquipList ver 1.6 10-29_~8261527" xfId="182"/>
    <cellStyle name="___Czech P62 Capacity Plan V1_Q37CapacityPlanRev0d2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P62A_Process_Flow(4.3)_EquipList ver 1.6 10-28_P58 king project status report 11.12" xfId="189"/>
    <cellStyle name="___King's setup schedule 11-11E. Rev D_Q37_P58B_UPH50EList_1d2_Q37 Budget UPH120_2line Rev2d5" xfId="190"/>
    <cellStyle name="__ [0.00]_A980715_Book1" xfId="191"/>
    <cellStyle name="___P62A Unique Line Document Rev-F 2-27 With 2-2-6-2_P62A Unique Line Document Rev-29  8-14_Q37 SFC process flow Rev1.0  2003-05-13" xfId="192"/>
    <cellStyle name="___compare chart for 188trolleys and 264 trolleys_King's setup schedule 11-11E. Rev D_P58B_UPH50Equipmentnewline_Q37 Budget UPH120_2line Rev2d5" xfId="193"/>
    <cellStyle name="___compare chart for 188trolleys and 264 trolleys_King's setup schedule 11-11E. Rev D_Q37 EVT Investment Workbook V1.2_0401" xfId="194"/>
    <cellStyle name="___LH P62 FATP Document RI-8-T12 Rev_16 02-21_Q37_P58B_L4_UPH50EList_1d3_Q37 Budget UPH120_2line Rev1d9" xfId="195"/>
    <cellStyle name="__ [0.00]_A980715_GR10 Ramp plan AX版0429" xfId="196"/>
    <cellStyle name="__ [0.00]_A980724" xfId="197"/>
    <cellStyle name="__ [0.00]_A980724_Book1" xfId="198"/>
    <cellStyle name="_Book1_JGP EVT1A band (AJ trim) offset-Sep 25.xls" xfId="199"/>
    <cellStyle name="___242929 #1 - Card Guide" xfId="200"/>
    <cellStyle name="__ [0.00]_A980903_981001_Book1" xfId="201"/>
    <cellStyle name="__ [0.00]_A980724_GR10 Ramp plan AX版0429" xfId="202"/>
    <cellStyle name="___Czech P62 Capacity Plan V1_P58B Project Report 1.16.03" xfId="203"/>
    <cellStyle name="__ [0.00]_A980903" xfId="204"/>
    <cellStyle name="__ [0.00]_Book1 ___ 1-3_GR10 Ramp plan AX版0429" xfId="205"/>
    <cellStyle name="__ [0.00]_A980903_981001" xfId="206"/>
    <cellStyle name="ColLevel_1_BE (2)" xfId="207"/>
    <cellStyle name="___King's setup schedule 11-11E. Rev D_P58B Project Report 12.17_Q37 Budget UPH120_2line Rev2d5" xfId="208"/>
    <cellStyle name="___King's setup schedule 11-11E. Rev D_Q37 EVT Incremental Equipment List for 30UPH V1.0_0329_Q37 Budget UPH120_2line Rev2d3" xfId="209"/>
    <cellStyle name="__ [0.00]_A980903_981001_GR10 Ramp plan AX版0429" xfId="210"/>
    <cellStyle name="___King's setup schedule 11-11E. Rev D_P58B Project Report 1.16.03_Q37 Budget UPH120_2line Rev2d3" xfId="211"/>
    <cellStyle name="__ [0.00]_A980903_Book1" xfId="212"/>
    <cellStyle name="___King's setup schedule 11-11E. Rev D_Q37ProcessUPH180May3Rev1d0_Q37 Budget UPH120_2line Rev2d5" xfId="213"/>
    <cellStyle name="___LH P62 FATP Document RI-8-T12 Rev_16 02-21_Q37 EVT Incremental Equipment List for 30UPH V1.0_0329" xfId="214"/>
    <cellStyle name="___King's setup schedule 11-11E. Rev D_P58B PVT  Engineering Preparation_Q37 Budget UPH120_2line Rev1d9" xfId="215"/>
    <cellStyle name="___compare chart for 188trolleys and 264 trolleys_King's setup schedule 11-11E. Rev D_Q37 Budget UPH120_2line Rev2d5" xfId="216"/>
    <cellStyle name="___LH P62 AM Unique Line Document Rev-D 1-18_Q37 Budget UPH120_2line Rev2d5" xfId="217"/>
    <cellStyle name="__ [0.00]_A980903_GR10 Ramp plan AX版0429" xfId="218"/>
    <cellStyle name="Currency [0?" xfId="219"/>
    <cellStyle name="___P62A_Process_Flow(4.3)_PowerReconfigQ37" xfId="220"/>
    <cellStyle name="___compare chart for 188trolleys and 264 trolleys_King's setup schedule 11-11E. Rev D_Q37ProcessUPH180May3Rev1d0" xfId="221"/>
    <cellStyle name="___PERSONAL_Q37 SFC process flow Rev1.1  2003-05-15" xfId="222"/>
    <cellStyle name="___compare chart for 188trolleys and 264 trolleys_King's setup schedule 11-11E. Rev D_Equipment List 12_Q37 Budget UPH120_2line Rev1d9" xfId="223"/>
    <cellStyle name="___G4 training_Q37ProcessUPH150_20030426_Q37 Budget UPH120_2line Rev1d9" xfId="224"/>
    <cellStyle name="_新產品制程發分析評估表" xfId="225"/>
    <cellStyle name="_co9663sb_1_co8058sb" xfId="226"/>
    <cellStyle name="___King Project MFG checklist" xfId="227"/>
    <cellStyle name="__ [0.00]_Book1 ___ 1" xfId="228"/>
    <cellStyle name="___P62A_Process_Flow(4.3)_30_Q37 Budget UPH120_2line Rev1d9" xfId="229"/>
    <cellStyle name="___compare chart for 188trolleys and 264 trolleys_King's setup schedule 11-11E. Rev D_P58B Project Report 1.25New.03_Q37 Budget UPH120_2line Rev2d3" xfId="230"/>
    <cellStyle name="__ [0.00]_Book1 ___ 1_Book1" xfId="231"/>
    <cellStyle name="___King's setup schedule 11-11E. Rev D_Q37 Process uph 150 &amp;2003-04-29 Rev.1.1_Q37 Budget UPH120_2line Rev2d5" xfId="232"/>
    <cellStyle name="___LH P62 AM Unique Line Document Rev-D 1-18_RR_200pcs_YS_0225.xls" xfId="233"/>
    <cellStyle name="___P62A_Process_Flow(4.3)_EquipList ver 1.6 10-29_30" xfId="234"/>
    <cellStyle name="__ [0.00]_Book1 ___ 1_GR10 Ramp plan AX版0429" xfId="235"/>
    <cellStyle name="___King Project Member list" xfId="236"/>
    <cellStyle name="___compare chart for 188trolleys and 264 trolleys_King's setup schedule 11-11E. Rev D_P58B Line Reconfig cost Rev.2.0 12-16-2002" xfId="237"/>
    <cellStyle name="___A980903_WEEKLY TEMPLATE_GR10 Ramp plan AX版0429" xfId="238"/>
    <cellStyle name="___compare chart for 188trolleys and 264 trolleys_King's setup schedule 11-11E. Rev D_Q37CapacityPlanRev0d5_Q37 Budget UPH120_2line Rev2d3" xfId="239"/>
    <cellStyle name="___Incremental Equipment list from P62 New Line 10-15_Q37 Budget UPH120_2line Rev2d5" xfId="240"/>
    <cellStyle name="__ [0.00]_Book1 ___ 1-1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 [0.00]_Book1 ___ 1-2" xfId="245"/>
    <cellStyle name="___LH P62 FATP Document RI-8-T12 Rev_16 02-21_P58B PVT  Engineering Preparation" xfId="246"/>
    <cellStyle name="___LH P62 Document RI-8-T12 Rev_18 03-06   Tang yong sheng_P58B Project Report 1.16.03_Q37 Budget UPH120_2line Rev1d9" xfId="247"/>
    <cellStyle name="___compare chart for 188trolleys and 264 trolleys_King's setup schedule 11-11E. Rev D_P58B Project Report 12.17" xfId="248"/>
    <cellStyle name="__ [0.00]_Book1 ___ 1-2_GR10 Ramp plan AX版0429" xfId="249"/>
    <cellStyle name="___Czech P62 Capacity Plan V1_Q37 EVT Incremental Equipment List for 30UPH V1.1_0331" xfId="250"/>
    <cellStyle name="___compare chart for 188trolleys and 264 trolleys_King's setup schedule 11-11E. Rev D_P58B PVT  Engineering Preparation_Q37 Budget UPH120_2line Rev2d5" xfId="251"/>
    <cellStyle name="___LH P62 AM Unique Line Document Rev-D 1-18_2nd Line Inc Equip List 1.0(apple)_P58 king projeceport 11.5" xfId="252"/>
    <cellStyle name="__ [0.00]_Book1 ___ 1-3" xfId="253"/>
    <cellStyle name="___compare chart for 188trolleys and 264 trolleys_King's setup schedule 11-11E. Rev D_Q37CapacityPlanRev0d5_Q37 Budget UPH120_2line Rev2d5" xfId="254"/>
    <cellStyle name="__ [0.00]_Book1 ___ 1-3_Book1" xfId="255"/>
    <cellStyle name="___A980928" xfId="256"/>
    <cellStyle name="__ [0.00]_Book1 ___ 2" xfId="257"/>
    <cellStyle name="___HH's p51E&amp;O - 1027_P58 Piece Price JL100901 Rev 1" xfId="258"/>
    <cellStyle name="___LH P62 AM Unique Line Document Rev-D 1-18_2nd Line Inc Equip List 1.0(apple)_P58 king project status report 11.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M62 N36規劃資料0121EX" xfId="266"/>
    <cellStyle name="___P58 King Process UPH=100 Rev.A  10-15_Q37ProcessUPH100May7Rev1d0_Q37 Budget UPH120_2line Rev2d5" xfId="267"/>
    <cellStyle name="___LH P62 FATP Document RI-8-T12 Rev_16 02-21_Q37 EVT Incremental Equipment List for 30UPH V1.0_0329_Q37 Budget UPH120_2line Rev2d3" xfId="268"/>
    <cellStyle name="___Runin budget" xfId="269"/>
    <cellStyle name="__ [0.00]_Book2" xfId="270"/>
    <cellStyle name="____668538sip" xfId="271"/>
    <cellStyle name="___LH P62 AM Unique Line Document Rev-D 1-18_EquipList ver 1.6 10-29_~7710053" xfId="272"/>
    <cellStyle name="__ [0.00]_Book2_Book1" xfId="273"/>
    <cellStyle name="__ [0.00]_Book2_GR10 Ramp plan AX版0429" xfId="274"/>
    <cellStyle name="___P58 Readiness check list801_Q37_P58B_UPH50EList_1d2_Q37 Budget UPH120_2line Rev1d9" xfId="275"/>
    <cellStyle name="___P58 Readiness check list801_P58B_UPH50Equipmentnewline_Q37 Budget UPH120_2line Rev2d3" xfId="276"/>
    <cellStyle name="__ [0.00]_PERSONAL" xfId="277"/>
    <cellStyle name="___P62A_Process_Flow(4.3)_EquipList ver 1.6 10-29_P58 king projectport 10.31" xfId="278"/>
    <cellStyle name="___Czech P62 Capacity Plan V1_Q37EFList_UPH180_Rev02_Q37CapacityPlanRev0d5" xfId="279"/>
    <cellStyle name="___LH P62 FATP Document RI-8-T12 Rev_16 02-21_Q37ReworkProcessUPH50Rev1d0" xfId="280"/>
    <cellStyle name="__[0]_laroux" xfId="281"/>
    <cellStyle name="___Czech P62 Capacity Plan V1_P58B Project Report 03-01-07" xfId="282"/>
    <cellStyle name="___LH Run-In Capacity Analysis Report 5(j)10-19_Q37EFList_UPH180_Rev02" xfId="283"/>
    <cellStyle name="___P58 King Process UPH=100 Rev.A  10-15_P58B_UPH50Equipmentnewline_Q37 Budget UPH120_2line Rev2d5" xfId="284"/>
    <cellStyle name="___G4 training_P58B_UPH50Equipmentnewline_Q37 Budget UPH120_2line Rev2d3" xfId="285"/>
    <cellStyle name="___P58 King Process UPH=100 Rev.A  10-15_Q37ProcessUPH180May3Rev1d0_Q37 Budget UPH120_2line Rev1d9" xfId="286"/>
    <cellStyle name="___" xfId="287"/>
    <cellStyle name="___[0]_668538sip" xfId="288"/>
    <cellStyle name="___LH P62 AM Unique Line Document Rev-D 1-18_30" xfId="289"/>
    <cellStyle name="____" xfId="290"/>
    <cellStyle name="___LH P62 AM Unique Line Document Rev-D 1-18_EquipList ver 1.6 10-28_P58 king project status report 11.1" xfId="291"/>
    <cellStyle name="____ [0.00]_Book1 ___ 1-1_P86B Ramp up plan" xfId="292"/>
    <cellStyle name="____ [0.00]_A9805" xfId="293"/>
    <cellStyle name="___A980715_WEEKLY TEMPLATE" xfId="294"/>
    <cellStyle name="____ [0.00]_A9805_~6369939" xfId="295"/>
    <cellStyle name="____ [0.00]_A9805_Book1" xfId="296"/>
    <cellStyle name="___P58 King Process UPH=100 Rev.A  10-15_Equipment List 12_Q37 Budget UPH120_2line Rev2d3" xfId="297"/>
    <cellStyle name="___A980715_WEEKLY TEMPLATE_Book1" xfId="298"/>
    <cellStyle name="___G4 training_Q37 EVT Eng. Workbook V1.0_0331_Q37 Budget UPH120_2line Rev1d9" xfId="299"/>
    <cellStyle name="____ [0.00]_A9805_GR10 Ramp plan AX版0429" xfId="300"/>
    <cellStyle name="___A980715_WEEKLY TEMPLATE_GR10 Ramp plan AX版0429" xfId="301"/>
    <cellStyle name="___compare chart for 188trolleys and 264 trolleys_King's setup schedule 11-11E. Rev D_Q37CapacityPlanRev0d5" xfId="302"/>
    <cellStyle name="____ [0.00]_A9805_P86B Ramp up plan" xfId="303"/>
    <cellStyle name="___LH Run-In Capacity Analysis Report 5(j)10-19_Q37 EVT Investment Workbook V1.2_0401" xfId="304"/>
    <cellStyle name="___Incremental Equipment list from P62 New Line 10-15_Q37 Rework Process uph 50 Rev1.1" xfId="305"/>
    <cellStyle name="___G4 training_P58B Project Report 1.25New.03_Q37 Budget UPH120_2line Rev1d9" xfId="306"/>
    <cellStyle name="____ [0.00]_A980520_~6369939" xfId="307"/>
    <cellStyle name="___LH P62 FATP Document RI-8-T12 Rev_16 02-21_P58B_UPH50Equipmentnewline_Q37 Budget UPH120_2line Rev2d3" xfId="308"/>
    <cellStyle name="____ [0.00]_A980520_Book1" xfId="309"/>
    <cellStyle name="___compare chart for 188trolleys and 264 trolleys_King's setup schedule 11-11E. Rev D_P58B Project Report 1.16.03" xfId="310"/>
    <cellStyle name="_9569sop_1" xfId="311"/>
    <cellStyle name="___Czech P62 Capacity Plan V1_P58B PVT  Engineering Preparation" xfId="312"/>
    <cellStyle name="Financiero" xfId="313"/>
    <cellStyle name="Enter Currency (0)" xfId="314"/>
    <cellStyle name="____ [0.00]_A980520_GR10 Ramp plan AX版0429" xfId="315"/>
    <cellStyle name="___King's setup schedule 11-11E. Rev D_Q37UPH180BudgetRev0d1_Q37 Budget UPH120_2line Rev2d5" xfId="316"/>
    <cellStyle name="___A9805_WEEKLY TEMPLATE" xfId="317"/>
    <cellStyle name="____ [0.00]_A980616" xfId="318"/>
    <cellStyle name="___Book1 ___ 2_WEEKLY TEMPLATE_GR10 Ramp plan AX版0429" xfId="319"/>
    <cellStyle name="____ [0.00]_A980616_~6369939" xfId="320"/>
    <cellStyle name="___compare chart for 188trolleys and 264 trolleys_King's setup schedule 11-11E. Rev D_Equipment List 12_Q37 Budget UPH120_2line Rev2d5" xfId="321"/>
    <cellStyle name="___P62A Unique Line Document Rev-F 2-27 With 2-2-6-2_P62A Unique Line Document Rev-29  8-14_Q37 Proj Readiness May14" xfId="322"/>
    <cellStyle name="____ [0.00]_A980724_P86B Ramp up plan" xfId="323"/>
    <cellStyle name="___A9805_WEEKLY TEMPLATE_Book1" xfId="324"/>
    <cellStyle name="____ [0.00]_A980616_Book1" xfId="325"/>
    <cellStyle name="____ [0.00]_A980616_GR10 Ramp plan AX版0429" xfId="326"/>
    <cellStyle name="___A9805_WEEKLY TEMPLATE_GR10 Ramp plan AX版0429" xfId="327"/>
    <cellStyle name="___LH P62 FATP Document RI-8-T12 Rev_16 02-21_Q37CapacityPlanRev0d2_Q37 Budget UPH120_2line Rev2d5" xfId="328"/>
    <cellStyle name="___Czech P62 Capacity Plan V1_P58B capacity plan    2003-01-03" xfId="329"/>
    <cellStyle name="___LH P62 Document RI-8-T12 Rev_18 03-06   Tang yong sheng_Q37ReworkProcessUPH50Rev1d0_Q37 Budget UPH120_2line Rev2d5" xfId="330"/>
    <cellStyle name="RowLevel_1_OQC Report for N90 Band shipped 0815 50PCS.xls" xfId="331"/>
    <cellStyle name="____ [0.00]_A980715" xfId="332"/>
    <cellStyle name="___LH P62 FATP Document RI-8-T12 Rev_16 02-21_Q37_P58B_UPH50EList_1d2" xfId="333"/>
    <cellStyle name="___LH P62 AM Unique Line Document Rev-D 1-18_Q37 Rework Process uph 50 Rev1.1" xfId="334"/>
    <cellStyle name="____ [0.00]_A980724_GR10 Ramp plan AX版0429" xfId="335"/>
    <cellStyle name="___King's setup schedule 11-11E. Rev D_Q37UPH180BudgetRev0d1_Q37 Budget UPH120_2line Rev2d3" xfId="336"/>
    <cellStyle name="___Book1 ___ 1-2" xfId="337"/>
    <cellStyle name="___compare chart for 188trolleys and 264 trolleys_King's setup schedule 11-11E. Rev D_Q37ProcessUPH180May3Rev1d0_Q37 Budget UPH120_2line Rev1d9" xfId="338"/>
    <cellStyle name="____ [0.00]_A980715_~6369939" xfId="339"/>
    <cellStyle name="Heading 2" xfId="340"/>
    <cellStyle name="___P58 King Process UPH=100 Rev.A  10-15_P58B Project Report 1.25New.03" xfId="341"/>
    <cellStyle name="____ [0.00]_A980715_Book1" xfId="342"/>
    <cellStyle name="___P62A_Process_Flow(4.3)_2nd Line Inc Equip List 1.0(apple)_P58 king projeceport 11.6" xfId="343"/>
    <cellStyle name="___Czech P62 Capacity Plan V1_Q37EFList_UPH180_Rev02_Q37CapacityPlanRev0d2" xfId="344"/>
    <cellStyle name="____ [0.00]_A980715_GR10 Ramp plan AX版0429" xfId="345"/>
    <cellStyle name="___G4 training_P58B PVT  Engineering Preparation" xfId="346"/>
    <cellStyle name="____ [0.00]_A980715_P86B Ramp up plan" xfId="347"/>
    <cellStyle name="___LH Run-In Capacity Analysis Report 5(j)10-19_Q37ProcessUPH180May3Rev1d0" xfId="348"/>
    <cellStyle name="____ [0.00]_Book1 ___ 1-3" xfId="349"/>
    <cellStyle name="Comma0 - Style1" xfId="350"/>
    <cellStyle name="____ [0.00]_A980724" xfId="351"/>
    <cellStyle name="___LH P62 AM Unique Line Document Rev-D 1-18_EquipList ver 1.6 10-29_~7313603" xfId="352"/>
    <cellStyle name="___Czech P62 Capacity Plan V1_Equipment List 12" xfId="353"/>
    <cellStyle name="___PPA&amp;CA milestone for lion project" xfId="354"/>
    <cellStyle name="____ [0.00]_A980724_~6369939" xfId="355"/>
    <cellStyle name="___LH P62 Document RI-8-T12 Rev_18 03-06   Tang yong sheng_P58vsP86_Q37 Budget UPH120_2line Rev2d3" xfId="356"/>
    <cellStyle name="____ [0.00]_Book1 ___ 1-2" xfId="357"/>
    <cellStyle name="___PERSONAL_Q37L1_EFList_UPH180_Rev03" xfId="358"/>
    <cellStyle name="____ [0.00]_A980724_Book1" xfId="359"/>
    <cellStyle name="___LH P62 AM Unique Line Document Rev-D 1-18_EquipList ver 1.6 10-28_~8261527" xfId="360"/>
    <cellStyle name="___LH P62 AM Unique Line Document Rev-D 1-18_2nd Line Inc Equip List 1.0(apple)_EquipList ver 1.6 10-30" xfId="361"/>
    <cellStyle name="____ [0.00]_A980903" xfId="362"/>
    <cellStyle name="_S_SOPP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_ [0.00]_A980903_Book1" xfId="369"/>
    <cellStyle name="_開發進度" xfId="370"/>
    <cellStyle name="_各廠產能調查表1120" xfId="371"/>
    <cellStyle name="___HH's p51E&amp;O - 1027" xfId="372"/>
    <cellStyle name="___LH P62 Document RI-8-T12 Rev_18 03-06   Tang yong sheng_Q37 EVT Eng. Workbook V1.0_0331_Q37 Budget UPH120_2line Rev1d9" xfId="373"/>
    <cellStyle name="_____Book1 ___ 1-3_~6369939" xfId="374"/>
    <cellStyle name="____ [0.00]_A980903_GR10 Ramp plan AX版0429" xfId="375"/>
    <cellStyle name="_____Book1 ___ 1-2_~6369939" xfId="376"/>
    <cellStyle name="___LH P62 AM Unique Line Document Rev-D 1-18_Q37 Process uph 180 &amp;2003-05-13  Rev.1.1" xfId="377"/>
    <cellStyle name="___A980520_WEEKLY TEMPLATE_GR10 Ramp plan AX版0429" xfId="378"/>
    <cellStyle name="___Czech P62 Capacity Plan V1_Q37_P58B_L4_UPH50EList_1d3" xfId="379"/>
    <cellStyle name="Comma  - Style3" xfId="380"/>
    <cellStyle name="_co8306sa" xfId="381"/>
    <cellStyle name="____ [0.00]_A980903_P86B Ramp up plan" xfId="382"/>
    <cellStyle name="___G4 training_P58vsP86_Q37 Budget UPH120_2line Rev2d3" xfId="383"/>
    <cellStyle name="____ [0.00]_Book1 ___ 1" xfId="384"/>
    <cellStyle name="____ [0.00]_Book1 ___ 1_~6369939" xfId="385"/>
    <cellStyle name="___King's setup schedule 11-11E. Rev D_Q37 EVT Incremental Equipment List for 30UPH V1.0_0329_Q37 Budget UPH120_2line Rev2d5" xfId="386"/>
    <cellStyle name="___P58 King Process UPH=100 Rev.A  10-15_Q37ProcessUPH150_20030426" xfId="387"/>
    <cellStyle name="Percent [0]" xfId="388"/>
    <cellStyle name="___King's setup schedule 11-11E. Rev D_P58B Project Report 1.16.03_Q37 Budget UPH120_2line Rev2d5" xfId="389"/>
    <cellStyle name="___LH P62 FATP Document RI-8-T12 Rev_16 02-21_Q37EFList_UPH180_Rev02_Q37 Budget UPH120_2line Rev1d9" xfId="390"/>
    <cellStyle name="____ [0.00]_Book1 ___ 2_Book1" xfId="391"/>
    <cellStyle name="____ [0.00]_Book1 ___ 1_GR10 Ramp plan AX版0429" xfId="392"/>
    <cellStyle name="____ [0.00]_Book1 ___ 1_P86B Ramp up plan" xfId="393"/>
    <cellStyle name="_337341SOP" xfId="394"/>
    <cellStyle name="___King's setup schedule 11-11E. Rev D_Q37ReworkProcessUPH50Rev1d0" xfId="395"/>
    <cellStyle name="____ [0.00]_Book1 ___ 1-1" xfId="396"/>
    <cellStyle name="___G4 training_P58B Project Report 1.16.03_Q37 Budget UPH120_2line Rev1d9" xfId="397"/>
    <cellStyle name="___A980923" xfId="398"/>
    <cellStyle name="___P58 King Process UPH=100 Rev.A  10-15_Q37ReworkProcessUPH50Rev1d0_Q37 Budget UPH120_2line Rev1d9" xfId="399"/>
    <cellStyle name="____ [0.00]_Book1 ___ 1-1_~6369939" xfId="400"/>
    <cellStyle name="____ [0.00]_Book1 ___ 1-3_GR10 Ramp plan AX版0429" xfId="401"/>
    <cellStyle name="___LH P62 Document RI-8-T12 Rev_18 03-06   Tang yong sheng_Equipment List 12_Q37 Budget UPH120_2line Rev2d5" xfId="402"/>
    <cellStyle name="____ [0.00]_Book1 ___ 1-1_Book1" xfId="403"/>
    <cellStyle name="____ [0.00]_Book1 ___ 2" xfId="404"/>
    <cellStyle name="____ [0.00]_Book1 ___ 1-1_GR10 Ramp plan AX版0429" xfId="405"/>
    <cellStyle name="____ [0.00]_Book1 ___ 1-2_Book1" xfId="406"/>
    <cellStyle name="_IQC(SQE)移轉項目" xfId="407"/>
    <cellStyle name="____ [0.00]_Book1 ___ 1-2_P86B Ramp up plan" xfId="408"/>
    <cellStyle name="___G4 training_Q37 EVT Investment Workbook V1.2_0401_Q37 Budget UPH120_2line Rev2d5" xfId="409"/>
    <cellStyle name="___LH P62 AM Unique Line Document Rev-D 1-18_Q37 SFC process flow Rev1.0  2003-05-13_Q37 Budget UPH120_2line Rev2d5" xfId="410"/>
    <cellStyle name="___P58 King Process UPH=100 Rev.A  10-15_P58B Project Report 12.17_Q37 Budget UPH120_2line Rev2d5" xfId="411"/>
    <cellStyle name="_____A9805_P86B Ramp up plan" xfId="412"/>
    <cellStyle name="____ [0.00]_Book1 ___ 1-3_~6369939" xfId="413"/>
    <cellStyle name="___Incremental Equipment list from P62 New Line 10-15" xfId="414"/>
    <cellStyle name="____ [0.00]_Book1 ___ 1-3_Book1" xfId="415"/>
    <cellStyle name="___A980520" xfId="416"/>
    <cellStyle name="_____Book2_~6369939" xfId="417"/>
    <cellStyle name="____ [0.00]_Book1 ___ 1-3_P86B Ramp up plan" xfId="418"/>
    <cellStyle name="COST1" xfId="419"/>
    <cellStyle name="___P58 King Process UPH=100 Rev.A  10-15_Q37CapacityPlanRev0d5_Q37 Budget UPH120_2line Rev2d3" xfId="420"/>
    <cellStyle name="____ [0.00]_Book1 ___ 2_~6369939" xfId="421"/>
    <cellStyle name="____ [0.00]_Book1 ___ 2_GR10 Ramp plan AX版0429" xfId="422"/>
    <cellStyle name="___Book1 ___ 1_WEEKLY TEMPLATE" xfId="423"/>
    <cellStyle name="___King's setup schedule 11-11E. Rev D_Q37_P58B_UPH50EList_1d2_Q37 Budget UPH120_2line Rev2d3" xfId="424"/>
    <cellStyle name="___P58 King Process UPH=100 Rev.A  10-15_P58B PVT  Engineering Preparation_Q37 Budget UPH120_2line Rev2d5" xfId="425"/>
    <cellStyle name="____ [0.00]_Book1 ___ 2_P86B Ramp up plan" xfId="426"/>
    <cellStyle name="___compare chart for 188trolleys and 264 trolleys_King's setup schedule 11-11E. Rev D_P58B_UPH50Equipmentnewline_Q37 Budget UPH120_2line Rev2d3" xfId="427"/>
    <cellStyle name="___G4 training_Q37 Budget UPH120_2line Rev2d5" xfId="428"/>
    <cellStyle name="____ [0.00]_Book2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 [0.00]_Book2_GR10 Ramp plan AX版0429" xfId="434"/>
    <cellStyle name="___LH Run-In Capacity Analysis Report 5(j)10-19_Q37 EVT Incremental Equipment List for 30UPH V1.1_0331" xfId="435"/>
    <cellStyle name="___P62A_Process_Flow(4.3)_Q37 SFC process flow Rev1.0  2003-05-13_Q37 Budget UPH120_2line Rev2d3" xfId="436"/>
    <cellStyle name="_____A9805" xfId="437"/>
    <cellStyle name="___LH P62 AM Unique Line Document Rev-D 1-18_EquipList ver 1.6 10-28_P58 king project status report 10.30" xfId="438"/>
    <cellStyle name="____ [0.00]_Book2_P86B Ramp up plan" xfId="439"/>
    <cellStyle name="_各部門工作進度表---人機料法環內容參考(標准)" xfId="440"/>
    <cellStyle name="_____A9805_~6369939" xfId="441"/>
    <cellStyle name="___G4 training_P58B Project Report 1.16.03" xfId="442"/>
    <cellStyle name="___P58 King Process UPH=100 Rev.A  10-15_Q37ReworkProcessUPH50Rev1d0" xfId="443"/>
    <cellStyle name="_337341SOP_1" xfId="444"/>
    <cellStyle name="_____A9805_GR10 Ramp plan AX版0429" xfId="445"/>
    <cellStyle name="_Book1_~5932025" xfId="446"/>
    <cellStyle name="___compare chart for 188trolleys and 264 trolleys_King's setup schedule 11-11E. Rev D_P58B Project Report 1.16.03_Q37 Budget UPH120_2line Rev2d3" xfId="447"/>
    <cellStyle name="_____A980520" xfId="448"/>
    <cellStyle name="___LH P62 AM Unique Line Document Rev-D 1-18_30_Q37 Budget UPH120_2line Rev2d3" xfId="449"/>
    <cellStyle name="_____Book1 ___ 1_Book1" xfId="450"/>
    <cellStyle name="_____Book1 ___ 1-3_P86B Ramp up plan" xfId="451"/>
    <cellStyle name="___LH P62 Document RI-8-T12 Rev_18 03-06   Tang yong sheng_P58vsP86_Q37 Budget UPH120_2line Rev2d5" xfId="452"/>
    <cellStyle name="_____A980520_~6369939" xfId="453"/>
    <cellStyle name="___Czech P62 Capacity Plan V1_Q37_P58B_UPH50EList_1d2" xfId="454"/>
    <cellStyle name="___LH P62 FATP Document RI-8-T12 Rev_16 02-21_P58B Project Report 12.17" xfId="455"/>
    <cellStyle name="___LH P62 FATP Document RI-8-T12 Rev_16 02-21_Q37 EVT Incremental Equipment List for 30UPH V1.1_0331" xfId="456"/>
    <cellStyle name="___P62A_Process_Flow(4.3)_P86 FATP PVTRamp Training Plan v1.1_0312_Q37 Budget UPH120_2line Rev1d9" xfId="457"/>
    <cellStyle name="_____A980520_Book1" xfId="458"/>
    <cellStyle name="___King's setup schedule 11-11E. Rev D_Q37 EVT Eng. Workbook V1.0_0331_Q37 Budget UPH120_2line Rev2d5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compare chart for 188trolleys and 264 trolleys_King's setup schedule 11-11E. Rev D_Q37ProcessUPH100May7Rev1d0_Q37 Budget UPH120_2line Rev2d3" xfId="464"/>
    <cellStyle name="___P58 King Process UPH=100 Rev.A  10-15_Q37 EVT Incremental Equipment List for 30UPH V1.0_0329_Q37 Budget UPH120_2line Rev2d3" xfId="465"/>
    <cellStyle name="_____A980616_Book1" xfId="466"/>
    <cellStyle name="___G4 training_Q37 EVT Incremental Equipment List for 30UPH V1.0_0329_Q37 Budget UPH120_2line Rev1d9" xfId="467"/>
    <cellStyle name="___LH P62 Document RI-8-T12 Rev_18 03-06   Tang yong sheng_P58B Project Report 1.25New.03_Q37 Budget UPH120_2line Rev2d3" xfId="468"/>
    <cellStyle name="_____A980616_GR10 Ramp plan AX版0429" xfId="469"/>
    <cellStyle name="_____A980616_P86B Ramp up plan" xfId="470"/>
    <cellStyle name="___G4 training_Q37ProcessUPH180May3Rev1d0_Q37 Budget UPH120_2line Rev2d5" xfId="471"/>
    <cellStyle name="___LH P62 AM Unique Line Document Rev-D 1-18_2nd Line Inc Equip List 1.0(apple)_~7710053" xfId="472"/>
    <cellStyle name="___LH P62 Document RI-8-T12 Rev_18 03-06   Tang yong sheng_Equipment List 12" xfId="473"/>
    <cellStyle name="_____A980715_~6369939" xfId="474"/>
    <cellStyle name="___G4 training_P58B Project Report 1.25New.03_Q37 Budget UPH120_2line Rev2d5" xfId="475"/>
    <cellStyle name="___LH P62 Document RI-8-T12 Rev_18 03-06   Tang yong sheng_P58B_UPH50Equipmentnewline_Q37 Budget UPH120_2line Rev2d3" xfId="476"/>
    <cellStyle name="___LH P62 FATP Document RI-8-T12 Rev_16 02-21_Q37_P58B_L4_UPH50EList_1d3" xfId="477"/>
    <cellStyle name="常?_P86 Daily Report 0421" xfId="478"/>
    <cellStyle name="___LH P62 AM Unique Line Document Rev-D 1-18_~0606788" xfId="479"/>
    <cellStyle name="_____A980715_GR10 Ramp plan AX版0429" xfId="480"/>
    <cellStyle name="_____A980715_P86B Ramp up plan" xfId="481"/>
    <cellStyle name="___P62A Unique Line Document Rev-F 2-27 With 2-2-6-2_~6634077" xfId="482"/>
    <cellStyle name="_____A980724" xfId="483"/>
    <cellStyle name="___P62A_Process_Flow(4.3)_EquipList ver 1.6 10-28_P58 Equipment List" xfId="484"/>
    <cellStyle name="___P62A Unique Line Document Rev-F 2-27 With 2-2-6-2_P62A Unique Line Document Rev-29  8-14_Q37 Rework Process uph 50 Rev1.1" xfId="485"/>
    <cellStyle name="___P58B Line Reconfig cost Rev.1.0 12-14-2002_Q37 Budget UPH120_2line Rev2d3" xfId="486"/>
    <cellStyle name="___Incremental Equipment list from P62 New Line 10-15_Q37 Budget UPH120_2line Rev1d9" xfId="487"/>
    <cellStyle name="_Control plan1114" xfId="488"/>
    <cellStyle name="___LH Run-In Capacity Analysis Report 5(j)10-19_P58B Project Report 1.25New.03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LH Run-In Capacity Analysis Report 5(j)10-19_Q37 Process uph 120  WengHong VS Mils Wang" xfId="494"/>
    <cellStyle name="_____A980724_P86B Ramp up plan" xfId="495"/>
    <cellStyle name="_____A980903_981001" xfId="496"/>
    <cellStyle name="___A980724_WEEKLY TEMPLATE_Book1" xfId="497"/>
    <cellStyle name="___P62A_Process_Flow(4.3)_Q37 Rework Process uph 50 Rev1.1_Q37 Budget UPH120_2line Rev2d3" xfId="498"/>
    <cellStyle name="___Czech P62 Capacity Plan V1_Q37 EVT Investment Workbook V1.2_0401" xfId="499"/>
    <cellStyle name="_____A980903_981001_~6369939" xfId="500"/>
    <cellStyle name="___LH P62 AM Unique Line Document Rev-D 1-18_Q37 fixture check list(v3.0)_Q37 Budget UPH120_2line Rev2d3" xfId="501"/>
    <cellStyle name="Encabez1" xfId="502"/>
    <cellStyle name="___Czech P62 Capacity Plan V1_Q37ReworkProcessUPH50Rev1d0" xfId="503"/>
    <cellStyle name="_____A980903_981001_Book1" xfId="504"/>
    <cellStyle name="_____A980903_981001_GR10 Ramp plan AX版0429" xfId="505"/>
    <cellStyle name="___G4 training_Q37ProcessUPH180May3Rev1d0" xfId="506"/>
    <cellStyle name="___P58 King Process UPH=100 Rev.A  10-15_P58B Project Report 1.25New.03_Q37 Budget UPH120_2line Rev2d3" xfId="507"/>
    <cellStyle name="___LH Run-In Capacity Analysis Report 5(j)10-19_Q37 Process uph 180 &amp;2003-05-15  Rev.1.1" xfId="508"/>
    <cellStyle name="_____A980903_981001_P86B Ramp up plan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Control CTO Built Process Flow 10-24_Q37 Budget UPH120_2line Rev2d3" xfId="536"/>
    <cellStyle name="___P58 Readiness check list801_Q37 Budget UPH120_2line Rev1d9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LH P62 FATP Document RI-8-T12 Rev_16 02-21_Q37EFList_UPH180_Rev02" xfId="543"/>
    <cellStyle name="_____Book1 ___ 1-3_Book1" xfId="544"/>
    <cellStyle name="___LH P62 AM Unique Line Document Rev-D 1-18_P86 FATP PVTRamp Training Plan v1.1_0312_Q37 Proj Readiness May14" xfId="545"/>
    <cellStyle name="_____Book1 ___ 1-3_GR10 Ramp plan AX版0429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LH Run-In Capacity Analysis Report 6(j)10-19" xfId="551"/>
    <cellStyle name="_____Book1 ___ 2_Book1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King's setup schedule 11-11E. Rev D_P58B_UPH50Equipmentnewline_Q37 Budget UPH120_2line Rev2d3" xfId="560"/>
    <cellStyle name="_____Book2_GR10 Ramp plan AX版042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FATP Lead Time Check List Rev_10 1-9" xfId="565"/>
    <cellStyle name="___G4 training_30_Q37 Budget UPH120_2line Rev1d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P58 King Process UPH=100 Rev.A  10-15_Q37_P58B_UPH50EList_1d2_Q37 Budget UPH120_2line Rev2d3" xfId="576"/>
    <cellStyle name="___King's setup schedule 11-11E. Rev D_Q37 EVT Eng. Workbook V1.0_0331_Q37 Budget UPH120_2line Rev2d3" xfId="577"/>
    <cellStyle name="___A980520_WEEKLY TEMPLATE_Book1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P58 King Process UPH=100 Rev.A  10-15_Q37 EVT Eng. Workbook V1.0_0331_Q37 Budget UPH120_2line Rev2d3" xfId="609"/>
    <cellStyle name="___P62A_Process_Flow(4.3)_RR_200pcs_YS_0225.xls" xfId="610"/>
    <cellStyle name="___A980903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A980903_WEEKLY TEMPLATE_Book1" xfId="616"/>
    <cellStyle name="___G4 training_P58B_UPH50Equipmentnewline_Q37 Budget UPH120_2line Rev1d9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LH P62 AM Unique Line Document Rev-D 1-18_2nd Line Inc Equip List 1.0(apple)_P58 king project status report 10.30" xfId="625"/>
    <cellStyle name="Percent [2]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LH P62 Document RI-8-T12 Rev_18 03-06   Tang yong sheng_Q37ProcessUPH180May3Rev1d0_Q37 Budget UPH120_2line Rev2d5" xfId="651"/>
    <cellStyle name="___Czech P62 Capacity Plan V1_P58B Project Report 12.17" xfId="652"/>
    <cellStyle name="___P62A_Process_Flow(4.3)_Q37 Rework Process uph 50 Rev1.1_Q37 Budget UPH120_2line Rev1d9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P58 King Process UPH=100 Rev.A  10-15_Q37 EVT Incremental Equipment List for 30UPH V1.0_0329" xfId="657"/>
    <cellStyle name="___compare chart for 188trolleys and 264 trolleys_King's setup schedule 11-11E. Rev D_P58B Line Reconfig cost Rev.2.0 12-16-2002_Q37 Budget UPH120_2line Rev2d3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LH P62 FATP Document RI-8-T12 Rev_16 02-21_Q37CapacityPlanRev0d2_Q37 Budget UPH120_2line Rev2d3" xfId="662"/>
    <cellStyle name="___HH's p51E&amp;O - 1027_P57 Csted BOM 620-1820B 010801 JLRev 10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Czech P62 Capacity Plan V1_P58B line reconfiguration milestone" xfId="666"/>
    <cellStyle name="___Sheet1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___compare chart for 188trolleys and 264 trolleys_King's setup schedule 11-11E. Rev D_P58B Project Report 1.25New.03_Q37 Budget UPH120_2line Rev2d5" xfId="672"/>
    <cellStyle name="C￥A?_?μ?÷CoE? " xfId="673"/>
    <cellStyle name="___LH P62 AM Unique Line Document Rev-D 1-18_2nd Line Inc Equip List 1.0(apple)_~7313603" xfId="674"/>
    <cellStyle name="___compare chart for 188trolleys and 264 trolleys_King's setup schedule 11-11E. Rev D_P58B Project Report 12.17_Q37 Budget UPH120_2line Rev1d9" xfId="675"/>
    <cellStyle name="鳻??_PERSONAL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___LH P62 FATP Document RI-8-T12 Rev_16 02-21_Q37L2_EFList_UPH100_Rev01_Q37 Budget UPH120_2line Rev1d9" xfId="700"/>
    <cellStyle name="Moneda_10 AVERIAS MASIVAS + ANT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___Incremental Equipment list from P62 New Line 10-15_~2219095" xfId="707"/>
    <cellStyle name="PrePop Units (0)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LH P62 FATP Document RI-8-T12 Rev_16 02-21_Q37UPH180BudgetRev0d1" xfId="732"/>
    <cellStyle name="___INT_ELMT" xfId="733"/>
    <cellStyle name="___Czech P62 Capacity Plan V1_Q37ProcessUPH100May7Rev1d0" xfId="734"/>
    <cellStyle name="Percent [00]" xfId="735"/>
    <cellStyle name="AÞ¸¶_INQUIRY ¿?¾÷AßAø " xfId="736"/>
    <cellStyle name="___LH P62 Document RI-8-T12 Rev_18 03-06   Tang yong sheng_Q37 Budget UPH120_2line Rev2d3" xfId="737"/>
    <cellStyle name="Calc Units (0)" xfId="738"/>
    <cellStyle name="___LH P62 AM Unique Line Document Rev-D 1-18_EquipList ver 1.6 10-28_P58 king projeceport 10.30" xfId="739"/>
    <cellStyle name="___LH P62 Document RI-8-T12 Rev_18 03-06   Tang yong sheng_Q37 EVT Investment Workbook V1.2_0401_Q37 Budget UPH120_2line Rev2d3" xfId="740"/>
    <cellStyle name="Millares_10 AVERIAS MASIVAS + ANT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P58 King Process UPH=100 Rev.A  10-15_Q37ProcessUPH100May7Rev1d0" xfId="756"/>
    <cellStyle name="___G4 training_P58B Project Report 1.16.03_Q37 Budget UPH120_2line Rev2d3" xfId="757"/>
    <cellStyle name="___P62A_Process_Flow(4.3)_2nd Line Inc Equip List 1.0(apple)_~1130138" xfId="758"/>
    <cellStyle name="___P58 Readiness check list801_P58B Line Reconfig cost Rev.2.0 12-16-2002" xfId="759"/>
    <cellStyle name="___P58 King Process UPH=100 Rev.A  10-15_Q37ReworkProcessUPH50Rev1d0_Q37 Budget UPH120_2line Rev2d5" xfId="760"/>
    <cellStyle name="___LH Run-In Capacity Analysis Report 5(j)10-19_P58B Project Report 03-01-07" xfId="761"/>
    <cellStyle name="___G4 training_P58B Project Report 1.16.03_Q37 Budget UPH120_2line Rev2d5" xfId="762"/>
    <cellStyle name="___LH Run-In Capacity Analysis Report 5(j)10-19_Q37CapacityPlanRev0d2" xfId="763"/>
    <cellStyle name="___G4 training_P58B Project Report 1.25New.03" xfId="764"/>
    <cellStyle name="___G4 training_P58B Project Report 12.17" xfId="765"/>
    <cellStyle name="___P58 King Process UPH=100 Rev.A  10-15_P58B Project Report 1.16.03_Q37 Budget UPH120_2line Rev2d5" xfId="766"/>
    <cellStyle name="___G4 training_P58B Project Report 12.17_Q37 Budget UPH120_2line Rev1d9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LH P62 Document RI-8-T12 Rev_18 03-06   Tang yong sheng_Q37UPH180BudgetRev0d1_Q37 Budget UPH120_2line Rev2d3" xfId="777"/>
    <cellStyle name="___P62A_Process_Flow(4.3)_2nd Line Inc Equip List 1.0(apple)_~771005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___LH Run-In Capacity Analysis Report 5(j)10-19_Q37 EVT Incremental Equipment List for 30UPH V1.0_0329" xfId="785"/>
    <cellStyle name="___G4 training_Q37 EVT Eng. Workbook V1.0_0331_Q37 Budget UPH120_2line Rev2d5" xfId="786"/>
    <cellStyle name="Monétaire_!!!GO" xfId="787"/>
    <cellStyle name="___G4 training_Q37 EVT Incremental Equipment List for 30UPH V1.0_0329_Q37 Budget UPH120_2line Rev2d3" xfId="788"/>
    <cellStyle name="___LH P62 AM Unique Line Document Rev-D 1-18_EquipList ver 1.6 10-28_P58 king projeceport 11.5" xfId="789"/>
    <cellStyle name="___G4 training_Q37 EVT Incremental Equipment List for 30UPH V1.0_0329_Q37 Budget UPH120_2line Rev2d5" xfId="790"/>
    <cellStyle name="___P58 King Process UPH=100 Rev.A  10-15_P58B Project Report 12.17" xfId="791"/>
    <cellStyle name="___LH P62 AM Unique Line Document Rev-D 1-18_Q37 SFC process flow Rev1.0  2003-05-13" xfId="792"/>
    <cellStyle name="___G4 training_Q37 EVT Investment Workbook V1.2_0401" xfId="793"/>
    <cellStyle name="桁?切? [0.00]_PERSONAL" xfId="794"/>
    <cellStyle name="___P58 King Process UPH=100 Rev.A  10-15_P58B Project Report 12.17_Q37 Budget UPH120_2line Rev2d3" xfId="795"/>
    <cellStyle name="___LH P62 AM Unique Line Document Rev-D 1-18_Q37 SFC process flow Rev1.0  2003-05-13_Q37 Budget UPH120_2line Rev2d3" xfId="796"/>
    <cellStyle name="___G4 training_Q37 EVT Investment Workbook V1.2_0401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___P62A Unique Line Document Rev-F 2-27 With 2-2-6-2_~2219095" xfId="804"/>
    <cellStyle name="P" xfId="805"/>
    <cellStyle name="___G4 training_Q37ProcessUPH100May7Rev1d0_Q37 Budget UPH120_2line Rev1d9" xfId="806"/>
    <cellStyle name="___LH P62 FATP Document RI-8-T12 Rev_16 02-21_P58B line reconfiguration milestone_Q37 Budget UPH120_2line Rev2d5" xfId="807"/>
    <cellStyle name="___G4 training_Q37ProcessUPH100May7Rev1d0_Q37 Budget UPH120_2line Rev2d3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G4 training_Q37ProcessUPH100May7Rev1d0_Q37 Budget UPH120_2line Rev2d5" xfId="811"/>
    <cellStyle name="___P62A_Process_Flow(4.3)_2nd Line Inc Equip List 1.0(apple)_~3093786" xfId="812"/>
    <cellStyle name="___G4 training_Q37ProcessUPH150_20030426_Q37 Budget UPH120_2line Rev2d3" xfId="813"/>
    <cellStyle name="___LH Run-In Capacity Analysis Report 5(j)10-19_Equipment List 12" xfId="814"/>
    <cellStyle name="___G4 training_Q37ProcessUPH150_20030426_Q37 Budget UPH120_2line Rev2d5" xfId="815"/>
    <cellStyle name="___King's setup schedule 11-11E. Rev D_Q37ProcessUPH100May7Rev1d0_Q37 Budget UPH120_2line Rev2d3" xfId="816"/>
    <cellStyle name="___G4 training_Q37ProcessUPH180May3Rev1d0_Q37 Budget UPH120_2line Rev1d9" xfId="817"/>
    <cellStyle name="_8001_1" xfId="818"/>
    <cellStyle name="___G4 training_Q37ProcessUPH180May3Rev1d0_Q37 Budget UPH120_2line Rev2d3" xfId="819"/>
    <cellStyle name="___LH P62 FATP Document RI-8-T12 Rev_16 02-21_Equipment List 12_Q37 Budget UPH120_2line Rev1d9" xfId="820"/>
    <cellStyle name="___Incremental Equipment list from P62 New Line 10-15_~6634077" xfId="821"/>
    <cellStyle name="Calc Currency (0)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Incremental Equipment list from P62 New Line 10-15_Q37 FATP Readiness V5.13" xfId="836"/>
    <cellStyle name="___P58 Readiness check list801_P58B Project Report 1.25New.03_Q37 Budget UPH120_2line Rev2d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LH P62 AM Unique Line Document Rev-D 1-18_~2181793" xfId="847"/>
    <cellStyle name="___King's setup schedule 11-11E. Rev D_P58B Line Reconfig cost Rev.2.0 12-16-2002_Q37 Budget UPH120_2line Rev2d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King's setup schedule 11-11E. Rev D_P58vsP86" xfId="867"/>
    <cellStyle name="___P62A_Process_Flow(4.3)_Q37 Process uph 180 &amp;2003-05-13  Rev.1.1_Q37 Budget UPH120_2line Rev1d9" xfId="868"/>
    <cellStyle name="___King's setup schedule 11-11E. Rev D_P58vsP86_Q37 Budget UPH120_2line Rev1d9" xfId="869"/>
    <cellStyle name="___King's setup schedule 11-11E. Rev D_P58vsP86_Q37 Budget UPH120_2line Rev2d3" xfId="870"/>
    <cellStyle name="HEADING2" xfId="871"/>
    <cellStyle name="___P58 Control CTO Built Process Flow 10-24" xfId="872"/>
    <cellStyle name="___P62A_Process_Flow(4.3)_EquipList ver 1.6 10-28_~1130138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__King's setup schedule 11-11E. Rev D_Q37 Process uph 150 &amp;2003-04-29 Rev.1.1" xfId="884"/>
    <cellStyle name="_P86 MPS Apr wk1 C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___King's setup schedule 11-11E. Rev D_Q37CapacityPlanRev0d5" xfId="889"/>
    <cellStyle name="Total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LH P62 Document RI-8-T12 Rev_18 03-06   Tang yong sheng_Q37 Process uph 150 &amp;2003-04-29 Rev.1.1_Q37 Budget UPH120_2line Rev2d3" xfId="894"/>
    <cellStyle name="___King's setup schedule 11-11E. Rev D_Q37ProcessUPH100May7Rev1d0" xfId="895"/>
    <cellStyle name="___P62A Unique Line Document Rev-F 2-27 With 2-2-6-2_P62A Unique Line Document Rev-29  8-14_~6634077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EquipList ver 1.6 10-28_P58 king project status report" xfId="900"/>
    <cellStyle name="___LH P62 AM Unique Line Document Rev-D 1-18_2nd Line Inc Equip List 1.0(apple)_~1130138" xfId="901"/>
    <cellStyle name="___King's setup schedule 11-11E. Rev D_Q37ProcessUPH150_20030426" xfId="902"/>
    <cellStyle name="___King's setup schedule 11-11E. Rev D_Q37ProcessUPH150_20030426_Q37 Budget UPH120_2line Rev2d5" xfId="903"/>
    <cellStyle name="___King's setup schedule 11-11E. Rev D_Q37ProcessUPH180May3Rev1d0" xfId="904"/>
    <cellStyle name="___P58 Readiness check list801_P58B Project Report 12.17_Q37 Budget UPH120_2line Rev1d9" xfId="905"/>
    <cellStyle name="___LH P62 AM Unique Line Document Rev-D 1-18_Q37 fixture check list(v4.0)" xfId="906"/>
    <cellStyle name="___P62A Unique Line Document Rev-F 2-27 With 2-2-6-2_P62A Unique Line Document Rev-29  8-14_LHQ37BudgetRev0d4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FATP Document RI-8-T12 Rev_16 02-21" xfId="918"/>
    <cellStyle name="___LH P62 AM Unique Line Document Rev-D 1-18_EquipList ver 1.6 10-28_P58 king projeceport 11.7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LH P62 AM Unique Line Document Rev-D 1-18_2nd Line Inc Equip List 1.0(apple)_P58 king projeceport 11.6" xfId="927"/>
    <cellStyle name="___PERSONAL_Line 4  Rework Process uph 60  Rev1.0 2003-05-27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P58 King Process UPH=100 Rev.A  10-15_Q37 Process uph 150 &amp;2003-04-29 Rev.1.1_Q37 Budget UPH120_2line Rev1d9" xfId="932"/>
    <cellStyle name="___LH P62 AM Unique Line Document Rev-D 1-18_2nd Line Inc Equip List 1.0(apple)_P58 king projectport 10.31" xfId="933"/>
    <cellStyle name="___LH P62 AM Unique Line Document Rev-D 1-18_30_Q37 Budget UPH120_2line Rev2d5" xfId="934"/>
    <cellStyle name="___LH P62 Document RI-8-T12 Rev_18 03-06   Tang yong sheng_Q37ProcessUPH150_20030426_Q37 Budget UPH120_2line Rev2d5" xfId="935"/>
    <cellStyle name="___LH P62 AM Unique Line Document Rev-D 1-18_EquipList ver 1.6 10-28_~1130138" xfId="936"/>
    <cellStyle name="___LH P62 AM Unique Line Document Rev-D 1-18_EquipList ver 1.6 10-28_~1895038" xfId="937"/>
    <cellStyle name="___P62A_Process_Flow(4.3)_P86B PVT Quality plan 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P58 King Process UPH=100 Rev.A  10-15_P58B_UPH50Equipmentnewline_Q37 Budget UPH120_2line Rev1d9" xfId="984"/>
    <cellStyle name="___LH Run-In Capacity Analysis Report 5(j)10-19_Q37CapacityPlanRev0d7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P58 King Process UPH=100 Rev.A  10-15_Q37 EVT Eng. Workbook V1.0_0331_Q37 Budget UPH120_2line Rev2d5" xfId="996"/>
    <cellStyle name="___LH P62 FATP Document RI-8-T12 Rev_16 02-21_Q37L1_EFList_UPH180_Rev03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58 King Process UPH=100 Rev.A  10-15_Q37 Process uph 150 &amp;2003-04-29 Rev.1.1_Q37 Budget UPH120_2line Rev2d5" xfId="1012"/>
    <cellStyle name="___LH P62 AM Unique Line Document Rev-D 1-18_P86 FATP PVTRamp Training Plan v1.1_0312_Q37 Proj Readiness May1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___P58 King Process UPH=100 Rev.A  10-15_Q37 Budget UPH120_2line Rev2d3" xfId="1020"/>
    <cellStyle name="___LH P62 Document RI-8-T12 Rev_18 03-06   Tang yong sheng_Q37 EVT Incremental Equipment List for 30UPH V1.0_0329_Q37 Budget UPH120_2line Rev2d5" xfId="1021"/>
    <cellStyle name="Comma1 - Modelo2" xfId="1022"/>
    <cellStyle name="___LH P62 AM Unique Line Document Rev-D 1-18_P86B Ramp up plan" xfId="1023"/>
    <cellStyle name="___LH Run-In Capacity Analysis Report 5(j)10-19_Q37_P58B_L4_UPH50EList_1d3" xfId="1024"/>
    <cellStyle name="___LH P62 FATP Document RI-8-T12 Rev_16 02-21_P58B Project Report 1.16.03" xfId="1025"/>
    <cellStyle name="___LH P62 AM Unique Line Document Rev-D 1-18_P86MfgRediTemplateV3-5" xfId="1026"/>
    <cellStyle name="___LH P62 AM Unique Line Document Rev-D 1-18_P86MfgRediTemplateV3-51" xfId="1027"/>
    <cellStyle name="___LH P62 AM Unique Line Document Rev-D 1-18_Q37 FATP Readiness V5.13" xfId="1028"/>
    <cellStyle name="___LH P62 FATP Document RI-8-T12 Rev_16 02-21_Q37 EVT Incremental Equipment List for 30UPH V1.0_0329_Q37 Budget UPH120_2line Rev1d9" xfId="1029"/>
    <cellStyle name="___LH P62 AM Unique Line Document Rev-D 1-18_Q37 fixture check list(v3.0)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Document RI-8-T12 Rev_18 03-06   Tang yong sheng_Q37ProcessUPH180May3Rev1d0" xfId="1038"/>
    <cellStyle name="___LH P62 AM Unique Line Document Rev-D 1-18_Q37 Rework Process uph 50 Rev1.1_Q37 Budget UPH120_2line Rev2d5" xfId="1039"/>
    <cellStyle name="___LH P62 FATP Document RI-8-T12 Rev_16 02-21_Q37_P58B_UPH50EList_1d2_Q37 Budget UPH120_2line Rev2d5" xfId="1040"/>
    <cellStyle name="___LH P62 Document RI-8-T12 Rev_18 03-06   Tang yong sheng" xfId="1041"/>
    <cellStyle name="Comma0 - Modelo1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M62沖件 flowchart 0112" xfId="1048"/>
    <cellStyle name="Comma  - Style7" xfId="1049"/>
    <cellStyle name="___LH P62 Document RI-8-T12 Rev_18 03-06   Tang yong sheng_P58B Project Report 1.25New.03_Q37 Budget UPH120_2line Rev1d9" xfId="1050"/>
    <cellStyle name="___LH Run-In Capacity Analysis Report 5(j)10-19_Q37L1_EFList_UPH180_Rev03" xfId="1051"/>
    <cellStyle name="___LH P62 Document RI-8-T12 Rev_18 03-06   Tang yong sheng_Q37_P58B_UPH50EList_1d2_Q37 Budget UPH120_2line Rev2d5" xfId="1052"/>
    <cellStyle name="___LH P62 Document RI-8-T12 Rev_18 03-06   Tang yong sheng_P58B Project Report 12.17" xfId="1053"/>
    <cellStyle name="___LH P62 Document RI-8-T12 Rev_18 03-06   Tang yong sheng_P58B Project Report 12.17_Q37 Budget UPH120_2line Rev2d3" xfId="1054"/>
    <cellStyle name="Text Indent B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FATP Document RI-8-T12 Rev_16 02-21_P58B Project Report 1.25New.03_1" xfId="1070"/>
    <cellStyle name="___LH P62 Document RI-8-T12 Rev_18 03-06   Tang yong sheng_Q37 EVT Investment Workbook V1.2_040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___LH P62 Document RI-8-T12 Rev_18 03-06   Tang yong sheng_Q37ProcessUPH100May7Rev1d0_Q37 Budget UPH120_2line Rev1d9" xfId="1083"/>
    <cellStyle name="Currency0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__LH P62 Document RI-8-T12 Rev_18 03-06   Tang yong sheng_Q37ProcessUPH100May7Rev1d0_Q37 Budget UPH120_2line Rev2d5" xfId="1087"/>
    <cellStyle name="_2005年產能規劃LCD050106(需求新版)進度改變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___LH P62 FATP Document RI-8-T12 Rev_16 02-21_Q37EFList_UPH180_Rev02_Q37 Budget UPH120_2line Rev2d3" xfId="1097"/>
    <cellStyle name="Copied" xfId="1098"/>
    <cellStyle name="콤마_1202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PrePop Currency (0)" xfId="1107"/>
    <cellStyle name="똿뗦먛귟 [0.00]_PRODUCT DETAIL Q1" xfId="1108"/>
    <cellStyle name="___LH P62 FATP Document RI-8-T12 Rev_16 02-21_Q37 EVT Incremental Equipment List for 30UPH V1.0_0329_Q37 Budget UPH120_2line Rev2d5" xfId="1109"/>
    <cellStyle name="___LH P62 FATP Document RI-8-T12 Rev_16 02-21_P58B line reconfiguration milestone_Q37 Budget UPH120_2line Rev2d3" xfId="1110"/>
    <cellStyle name="AeE­_INQUIRY ¿μ¾÷AßAø 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___LH P62 FATP Document RI-8-T12 Rev_16 02-21_P58B PVT  Engineering Preparation_Q37 Budget UPH120_2line Rev2d5" xfId="1120"/>
    <cellStyle name="Mon?taire [0]_!!!GO" xfId="1121"/>
    <cellStyle name="Normal 1" xfId="1122"/>
    <cellStyle name="___LH Run-In Capacity Analysis Report 5(j)10-19_Q37EFList_UPH180_Rev02_Q37CapacityPlanRev0d5" xfId="1123"/>
    <cellStyle name="___LH P62 FATP Document RI-8-T12 Rev_16 02-21_P58B_UPH50Equipmentnewline" xfId="1124"/>
    <cellStyle name="___LH P62 FATP Document RI-8-T12 Rev_16 02-21_P58B_UPH50Equipmentnewline_Q37 Budget UPH120_2line Rev1d9" xfId="1125"/>
    <cellStyle name="F4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__LH P62 FATP Document RI-8-T12 Rev_16 02-21_Q37EFList_UPH180_Rev02_Q37 Budget UPH120_2line Rev2d5" xfId="1151"/>
    <cellStyle name="_CVR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P58 King Process UPH=100 Rev.A  10-15_P58B PVT  Engineering Preparation_Q37 Budget UPH120_2line Rev1d9" xfId="1164"/>
    <cellStyle name="___LH Run-In Capacity Analysis Report 5(j)10-19_P58B Project Report 1.25New.03_1" xfId="1165"/>
    <cellStyle name="___LH Run-In Capacity Analysis Report 5(j)10-19_P58B PVT  Engineering Preparation" xfId="1166"/>
    <cellStyle name="_M25專案資料0104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P58 Readiness check list801_P58B_UPH50Equipmentnewline" xfId="1171"/>
    <cellStyle name="_Capacity &amp; forecast analysis for Cisco (by BU) 0915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__LH Run-In Capacity Analysis Report 5(j)10-19_Q37CapacityPlanRev0d5" xfId="1178"/>
    <cellStyle name="_設備人力需求(塑藝廠)11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___LH Run-In Capacity Analysis Report 5(j)10-19_Q37L2_EFList_UPH100_Rev01" xfId="1182"/>
    <cellStyle name="Normal - Style1" xfId="1183"/>
    <cellStyle name="___LH Run-In Capacity Analysis Report 5(j)10-19_Q37ProcessUPH150_20030426" xfId="1184"/>
    <cellStyle name="___LH Run-In Capacity Analysis Report 5(j)10-19_Q37ReworkProcessUPH50Rev1d0" xfId="1185"/>
    <cellStyle name="___P62A_Process_Flow(4.3)_Q37 SFC process flow Rev1.0  2003-05-13_Q37 Budget UPH120_2line Rev1d9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58 Equipment &amp; Budget  list 8-8_EquipList ver 2.0 10-30.xls1" xfId="1195"/>
    <cellStyle name="___PERSONAL_P58B Project Report 12.17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58 King Process UPH=100 Rev.A  10-15_P58B Project Report 1.25New.03_Q37 Budget UPH120_2line Rev2d5" xfId="1204"/>
    <cellStyle name="___P62A_Process_Flow(4.3)_~2181793" xfId="1205"/>
    <cellStyle name="___P58 King Process UPH=100 Rev.A  10-15_P58B_UPH50Equipmentnewline" xfId="1206"/>
    <cellStyle name="___P58 King Process UPH=100 Rev.A  10-15_P58vsP86" xfId="1207"/>
    <cellStyle name="Calc Units (1)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___P58 King Process UPH=100 Rev.A  10-15_Q37ProcessUPH180May3Rev1d0_Q37 Budget UPH120_2line Rev2d3" xfId="1225"/>
    <cellStyle name="___PERSONAL_Q37EFList_UPH180_Rev02_Q37CapacityPlanRev0d7" xfId="1226"/>
    <cellStyle name="normální_Cz P86 PVTRamp 8Apr200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King Process UPH=100 Rev.A  10-15_Q37UPH180BudgetRev0d1_Q37 Budget UPH120_2line Rev1d9" xfId="1231"/>
    <cellStyle name="___P58 Readiness check list801_Q37_P58B_UPH50EList_1d2_Q37 Budget UPH120_2line Rev2d3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58 Readiness check list801_P58B Line Reconfig cost Rev.2.0 12-16-2002_Q37 Budget UPH120_2line Rev2d3" xfId="1238"/>
    <cellStyle name="___PERSONAL_Line 4  Rework Process uph 60  Rev1.42003-06-10" xfId="1239"/>
    <cellStyle name="___P58 Readiness check list801_P58B Line Reconfig cost Rev.3.0 12-23-2002" xfId="1240"/>
    <cellStyle name="___P58 Readiness check list801_P58B Line Reconfig cost Rev.3.0 12-23-2002_Q37 Budget UPH120_2line Rev1d9" xfId="1241"/>
    <cellStyle name="___PERSONAL_Q37CapacityPlanRev0d5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___P58 Readiness check list801_Q37 Process uph 150 &amp;2003-04-29 Rev.1.1_Q37 Budget UPH120_2line Rev2d5" xfId="1261"/>
    <cellStyle name="콤마 [0]_1202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58 Readiness check list801_Q37UPH180BudgetRev0d1_Q37 Budget UPH120_2line Rev1d9" xfId="1269"/>
    <cellStyle name="___P62A_Process_Flow(4.3)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__P62 BOM Ver 6.4 purchasimg &amp; LT wkst 0420" xfId="1276"/>
    <cellStyle name="_~3950811" xfId="1277"/>
    <cellStyle name="___P62 BOM Ver 6.4 purchasimg &amp; LT wkst 0420_P86B DVT Workbook v1.070103" xfId="1278"/>
    <cellStyle name="___P62-100engv(OEM)6-3-7" xfId="1279"/>
    <cellStyle name="___P62A_Process_Flow(4.3)_EquipList ver 1.6 10-29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 Unique Line Document Rev-F 2-27 With 2-2-6-2_P62A Unique Line Document Rev-29  8-14_~3800100" xfId="1290"/>
    <cellStyle name="___P62A_Process_Flow(4.3)_P86 FATP PVTRamp Training Plan v1.1_0312_Q37 Budget UPH120_2line Rev2d3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P62A_Process_Flow(4.3)_2nd Line Inc Equip List 1.0(apple)_~1895038" xfId="1312"/>
    <cellStyle name="___Sheet1_P62 DVT Parts Status 020102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__P62A_Process_Flow(4.3)_2nd Line Inc Equip List 1.0(apple)_P58 king projeceport 10.30" xfId="1320"/>
    <cellStyle name="_mini PC schedule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___P62A_Process_Flow(4.3)_EquipList ver 1.6 10-28_P58 king project status report 11.1" xfId="1342"/>
    <cellStyle name="常规_8364B 2009415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~1895038" xfId="1346"/>
    <cellStyle name="___P62A_Process_Flow(4.3)_EquipList ver 1.6 10-29_P58 king projeceport 11.5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58 Incremental eqp lead time2" xfId="1362"/>
    <cellStyle name="___P62A_Process_Flow(4.3)_P62A Unique Line Document Rev-31 9-27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各廠產能調查表1120(產能不能提升至" xfId="1383"/>
    <cellStyle name="AeE­ [0]_INQUIRY ¿μ¾÷AßAø 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__PERSONAL" xfId="1395"/>
    <cellStyle name="_Book1_~3060871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~9867725" xfId="1418"/>
    <cellStyle name="Milliers [0]_!!!GO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__PERSONAL_Q37_P58B_L4_UPH50EList_1d3" xfId="1425"/>
    <cellStyle name="_M26規划案" xfId="1426"/>
    <cellStyle name="___PERSONAL_Q37CapacityPlanRev0d2" xfId="1427"/>
    <cellStyle name="___PERSONAL_Q37CapacityPlanRev0d7" xfId="1428"/>
    <cellStyle name="_M62專案資料0120AX" xfId="1429"/>
    <cellStyle name="___PERSONAL_Q37EFList_UPH180_Rev02" xfId="1430"/>
    <cellStyle name="F7" xfId="1431"/>
    <cellStyle name="___PERSONAL_Q37EFList_UPH180_Rev02_Q37CapacityPlanRev0d2" xfId="1432"/>
    <cellStyle name="AeE?_INQUIRY ?μ?÷A?A? 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__GR10 Ramp plan AX版0429" xfId="1439"/>
    <cellStyle name="Grey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~6299597" xfId="1449"/>
    <cellStyle name="_M16schedule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_Book1_1" xfId="1467"/>
    <cellStyle name="Calc Percent (2)" xfId="1468"/>
    <cellStyle name="F5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_PR0598SOP_337341SOP" xfId="1519"/>
    <cellStyle name="Currency [0㍝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1461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report_templates//Users/kamkiu/Desktop/&#20986;&#36135;&#25253;&#21578;/MANCHEster&#26356;&#25913;&#21518;&#26684;&#24335;//Users/kap001/Desktop/20250326&#21326;&#38451;&#65288;&#26080;&#38177;&#37329;&#23646;&#65289;//Users/zhouwei/Desktop/&#21457;&#36135;&#25253;&#21578;/&#21326;&#38451;/20250224&#21326;&#38451;(&#26080;&#38177;&#31934;&#23494;)//Users/zhouwei/Desktop/&#21457;&#36135;&#25253;&#21578;/&#26080;&#38177;/MANCHESTER%20&#26080;&#38177;%2020250124///Volumes/&#21697;&#36136;QE&#23567;&#32452;/CM-&#21457;&#36135;/254/BYD/20241123&#25104;&#37117;///Users/kap001/Desktop/20240820&#25104;&#37117;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Q124"/>
  <sheetViews>
    <sheetView tabSelected="1" view="pageBreakPreview" zoomScale="85" zoomScaleNormal="85" workbookViewId="0">
      <selection activeCell="K13" sqref="K13"/>
    </sheetView>
  </sheetViews>
  <sheetFormatPr defaultColWidth="9" defaultRowHeight="15.2"/>
  <cols>
    <col min="1" max="1" width="13.2946428571429" style="1" customWidth="1"/>
    <col min="2" max="2" width="12.9553571428571" style="4" customWidth="1"/>
    <col min="3" max="3" width="23.4553571428571" style="4" customWidth="1"/>
    <col min="4" max="4" width="13.9910714285714" style="4" customWidth="1"/>
    <col min="5" max="5" width="12.5982142857143" style="4" customWidth="1"/>
    <col min="6" max="6" width="12.3482142857143" style="4" customWidth="1"/>
    <col min="7" max="7" width="8.10714285714286" style="4" customWidth="1"/>
    <col min="8" max="8" width="9.10714285714286" style="138" customWidth="1"/>
    <col min="9" max="22" width="9.10714285714286" style="4" customWidth="1"/>
    <col min="23" max="229" width="9" style="4"/>
    <col min="230" max="230" width="4.66964285714286" style="4" customWidth="1"/>
    <col min="231" max="231" width="8.10714285714286" style="4" customWidth="1"/>
    <col min="232" max="232" width="7.4375" style="4" customWidth="1"/>
    <col min="233" max="236" width="7.10714285714286" style="4" customWidth="1"/>
    <col min="237" max="244" width="5.66964285714286" style="4" customWidth="1"/>
    <col min="245" max="245" width="7.33035714285714" style="4" customWidth="1"/>
    <col min="246" max="249" width="5.66964285714286" style="4" customWidth="1"/>
    <col min="250" max="250" width="14.4375" style="4" customWidth="1"/>
    <col min="251" max="485" width="9" style="4"/>
    <col min="486" max="486" width="4.66964285714286" style="4" customWidth="1"/>
    <col min="487" max="487" width="8.10714285714286" style="4" customWidth="1"/>
    <col min="488" max="488" width="7.4375" style="4" customWidth="1"/>
    <col min="489" max="492" width="7.10714285714286" style="4" customWidth="1"/>
    <col min="493" max="500" width="5.66964285714286" style="4" customWidth="1"/>
    <col min="501" max="501" width="7.33035714285714" style="4" customWidth="1"/>
    <col min="502" max="505" width="5.66964285714286" style="4" customWidth="1"/>
    <col min="506" max="506" width="14.4375" style="4" customWidth="1"/>
    <col min="507" max="741" width="9" style="4"/>
    <col min="742" max="742" width="4.66964285714286" style="4" customWidth="1"/>
    <col min="743" max="743" width="8.10714285714286" style="4" customWidth="1"/>
    <col min="744" max="744" width="7.4375" style="4" customWidth="1"/>
    <col min="745" max="748" width="7.10714285714286" style="4" customWidth="1"/>
    <col min="749" max="756" width="5.66964285714286" style="4" customWidth="1"/>
    <col min="757" max="757" width="7.33035714285714" style="4" customWidth="1"/>
    <col min="758" max="761" width="5.66964285714286" style="4" customWidth="1"/>
    <col min="762" max="762" width="14.4375" style="4" customWidth="1"/>
    <col min="763" max="997" width="9" style="4"/>
    <col min="998" max="998" width="4.66964285714286" style="4" customWidth="1"/>
    <col min="999" max="999" width="8.10714285714286" style="4" customWidth="1"/>
    <col min="1000" max="1000" width="7.4375" style="4" customWidth="1"/>
    <col min="1001" max="1004" width="7.10714285714286" style="4" customWidth="1"/>
    <col min="1005" max="1012" width="5.66964285714286" style="4" customWidth="1"/>
    <col min="1013" max="1013" width="7.33035714285714" style="4" customWidth="1"/>
    <col min="1014" max="1017" width="5.66964285714286" style="4" customWidth="1"/>
    <col min="1018" max="1018" width="14.4375" style="4" customWidth="1"/>
    <col min="1019" max="1253" width="9" style="4"/>
    <col min="1254" max="1254" width="4.66964285714286" style="4" customWidth="1"/>
    <col min="1255" max="1255" width="8.10714285714286" style="4" customWidth="1"/>
    <col min="1256" max="1256" width="7.4375" style="4" customWidth="1"/>
    <col min="1257" max="1260" width="7.10714285714286" style="4" customWidth="1"/>
    <col min="1261" max="1268" width="5.66964285714286" style="4" customWidth="1"/>
    <col min="1269" max="1269" width="7.33035714285714" style="4" customWidth="1"/>
    <col min="1270" max="1273" width="5.66964285714286" style="4" customWidth="1"/>
    <col min="1274" max="1274" width="14.4375" style="4" customWidth="1"/>
    <col min="1275" max="1509" width="9" style="4"/>
    <col min="1510" max="1510" width="4.66964285714286" style="4" customWidth="1"/>
    <col min="1511" max="1511" width="8.10714285714286" style="4" customWidth="1"/>
    <col min="1512" max="1512" width="7.4375" style="4" customWidth="1"/>
    <col min="1513" max="1516" width="7.10714285714286" style="4" customWidth="1"/>
    <col min="1517" max="1524" width="5.66964285714286" style="4" customWidth="1"/>
    <col min="1525" max="1525" width="7.33035714285714" style="4" customWidth="1"/>
    <col min="1526" max="1529" width="5.66964285714286" style="4" customWidth="1"/>
    <col min="1530" max="1530" width="14.4375" style="4" customWidth="1"/>
    <col min="1531" max="1765" width="9" style="4"/>
    <col min="1766" max="1766" width="4.66964285714286" style="4" customWidth="1"/>
    <col min="1767" max="1767" width="8.10714285714286" style="4" customWidth="1"/>
    <col min="1768" max="1768" width="7.4375" style="4" customWidth="1"/>
    <col min="1769" max="1772" width="7.10714285714286" style="4" customWidth="1"/>
    <col min="1773" max="1780" width="5.66964285714286" style="4" customWidth="1"/>
    <col min="1781" max="1781" width="7.33035714285714" style="4" customWidth="1"/>
    <col min="1782" max="1785" width="5.66964285714286" style="4" customWidth="1"/>
    <col min="1786" max="1786" width="14.4375" style="4" customWidth="1"/>
    <col min="1787" max="2021" width="9" style="4"/>
    <col min="2022" max="2022" width="4.66964285714286" style="4" customWidth="1"/>
    <col min="2023" max="2023" width="8.10714285714286" style="4" customWidth="1"/>
    <col min="2024" max="2024" width="7.4375" style="4" customWidth="1"/>
    <col min="2025" max="2028" width="7.10714285714286" style="4" customWidth="1"/>
    <col min="2029" max="2036" width="5.66964285714286" style="4" customWidth="1"/>
    <col min="2037" max="2037" width="7.33035714285714" style="4" customWidth="1"/>
    <col min="2038" max="2041" width="5.66964285714286" style="4" customWidth="1"/>
    <col min="2042" max="2042" width="14.4375" style="4" customWidth="1"/>
    <col min="2043" max="2277" width="9" style="4"/>
    <col min="2278" max="2278" width="4.66964285714286" style="4" customWidth="1"/>
    <col min="2279" max="2279" width="8.10714285714286" style="4" customWidth="1"/>
    <col min="2280" max="2280" width="7.4375" style="4" customWidth="1"/>
    <col min="2281" max="2284" width="7.10714285714286" style="4" customWidth="1"/>
    <col min="2285" max="2292" width="5.66964285714286" style="4" customWidth="1"/>
    <col min="2293" max="2293" width="7.33035714285714" style="4" customWidth="1"/>
    <col min="2294" max="2297" width="5.66964285714286" style="4" customWidth="1"/>
    <col min="2298" max="2298" width="14.4375" style="4" customWidth="1"/>
    <col min="2299" max="2533" width="9" style="4"/>
    <col min="2534" max="2534" width="4.66964285714286" style="4" customWidth="1"/>
    <col min="2535" max="2535" width="8.10714285714286" style="4" customWidth="1"/>
    <col min="2536" max="2536" width="7.4375" style="4" customWidth="1"/>
    <col min="2537" max="2540" width="7.10714285714286" style="4" customWidth="1"/>
    <col min="2541" max="2548" width="5.66964285714286" style="4" customWidth="1"/>
    <col min="2549" max="2549" width="7.33035714285714" style="4" customWidth="1"/>
    <col min="2550" max="2553" width="5.66964285714286" style="4" customWidth="1"/>
    <col min="2554" max="2554" width="14.4375" style="4" customWidth="1"/>
    <col min="2555" max="2789" width="9" style="4"/>
    <col min="2790" max="2790" width="4.66964285714286" style="4" customWidth="1"/>
    <col min="2791" max="2791" width="8.10714285714286" style="4" customWidth="1"/>
    <col min="2792" max="2792" width="7.4375" style="4" customWidth="1"/>
    <col min="2793" max="2796" width="7.10714285714286" style="4" customWidth="1"/>
    <col min="2797" max="2804" width="5.66964285714286" style="4" customWidth="1"/>
    <col min="2805" max="2805" width="7.33035714285714" style="4" customWidth="1"/>
    <col min="2806" max="2809" width="5.66964285714286" style="4" customWidth="1"/>
    <col min="2810" max="2810" width="14.4375" style="4" customWidth="1"/>
    <col min="2811" max="3045" width="9" style="4"/>
    <col min="3046" max="3046" width="4.66964285714286" style="4" customWidth="1"/>
    <col min="3047" max="3047" width="8.10714285714286" style="4" customWidth="1"/>
    <col min="3048" max="3048" width="7.4375" style="4" customWidth="1"/>
    <col min="3049" max="3052" width="7.10714285714286" style="4" customWidth="1"/>
    <col min="3053" max="3060" width="5.66964285714286" style="4" customWidth="1"/>
    <col min="3061" max="3061" width="7.33035714285714" style="4" customWidth="1"/>
    <col min="3062" max="3065" width="5.66964285714286" style="4" customWidth="1"/>
    <col min="3066" max="3066" width="14.4375" style="4" customWidth="1"/>
    <col min="3067" max="3301" width="9" style="4"/>
    <col min="3302" max="3302" width="4.66964285714286" style="4" customWidth="1"/>
    <col min="3303" max="3303" width="8.10714285714286" style="4" customWidth="1"/>
    <col min="3304" max="3304" width="7.4375" style="4" customWidth="1"/>
    <col min="3305" max="3308" width="7.10714285714286" style="4" customWidth="1"/>
    <col min="3309" max="3316" width="5.66964285714286" style="4" customWidth="1"/>
    <col min="3317" max="3317" width="7.33035714285714" style="4" customWidth="1"/>
    <col min="3318" max="3321" width="5.66964285714286" style="4" customWidth="1"/>
    <col min="3322" max="3322" width="14.4375" style="4" customWidth="1"/>
    <col min="3323" max="3557" width="9" style="4"/>
    <col min="3558" max="3558" width="4.66964285714286" style="4" customWidth="1"/>
    <col min="3559" max="3559" width="8.10714285714286" style="4" customWidth="1"/>
    <col min="3560" max="3560" width="7.4375" style="4" customWidth="1"/>
    <col min="3561" max="3564" width="7.10714285714286" style="4" customWidth="1"/>
    <col min="3565" max="3572" width="5.66964285714286" style="4" customWidth="1"/>
    <col min="3573" max="3573" width="7.33035714285714" style="4" customWidth="1"/>
    <col min="3574" max="3577" width="5.66964285714286" style="4" customWidth="1"/>
    <col min="3578" max="3578" width="14.4375" style="4" customWidth="1"/>
    <col min="3579" max="3813" width="9" style="4"/>
    <col min="3814" max="3814" width="4.66964285714286" style="4" customWidth="1"/>
    <col min="3815" max="3815" width="8.10714285714286" style="4" customWidth="1"/>
    <col min="3816" max="3816" width="7.4375" style="4" customWidth="1"/>
    <col min="3817" max="3820" width="7.10714285714286" style="4" customWidth="1"/>
    <col min="3821" max="3828" width="5.66964285714286" style="4" customWidth="1"/>
    <col min="3829" max="3829" width="7.33035714285714" style="4" customWidth="1"/>
    <col min="3830" max="3833" width="5.66964285714286" style="4" customWidth="1"/>
    <col min="3834" max="3834" width="14.4375" style="4" customWidth="1"/>
    <col min="3835" max="4069" width="9" style="4"/>
    <col min="4070" max="4070" width="4.66964285714286" style="4" customWidth="1"/>
    <col min="4071" max="4071" width="8.10714285714286" style="4" customWidth="1"/>
    <col min="4072" max="4072" width="7.4375" style="4" customWidth="1"/>
    <col min="4073" max="4076" width="7.10714285714286" style="4" customWidth="1"/>
    <col min="4077" max="4084" width="5.66964285714286" style="4" customWidth="1"/>
    <col min="4085" max="4085" width="7.33035714285714" style="4" customWidth="1"/>
    <col min="4086" max="4089" width="5.66964285714286" style="4" customWidth="1"/>
    <col min="4090" max="4090" width="14.4375" style="4" customWidth="1"/>
    <col min="4091" max="4325" width="9" style="4"/>
    <col min="4326" max="4326" width="4.66964285714286" style="4" customWidth="1"/>
    <col min="4327" max="4327" width="8.10714285714286" style="4" customWidth="1"/>
    <col min="4328" max="4328" width="7.4375" style="4" customWidth="1"/>
    <col min="4329" max="4332" width="7.10714285714286" style="4" customWidth="1"/>
    <col min="4333" max="4340" width="5.66964285714286" style="4" customWidth="1"/>
    <col min="4341" max="4341" width="7.33035714285714" style="4" customWidth="1"/>
    <col min="4342" max="4345" width="5.66964285714286" style="4" customWidth="1"/>
    <col min="4346" max="4346" width="14.4375" style="4" customWidth="1"/>
    <col min="4347" max="4581" width="9" style="4"/>
    <col min="4582" max="4582" width="4.66964285714286" style="4" customWidth="1"/>
    <col min="4583" max="4583" width="8.10714285714286" style="4" customWidth="1"/>
    <col min="4584" max="4584" width="7.4375" style="4" customWidth="1"/>
    <col min="4585" max="4588" width="7.10714285714286" style="4" customWidth="1"/>
    <col min="4589" max="4596" width="5.66964285714286" style="4" customWidth="1"/>
    <col min="4597" max="4597" width="7.33035714285714" style="4" customWidth="1"/>
    <col min="4598" max="4601" width="5.66964285714286" style="4" customWidth="1"/>
    <col min="4602" max="4602" width="14.4375" style="4" customWidth="1"/>
    <col min="4603" max="4837" width="9" style="4"/>
    <col min="4838" max="4838" width="4.66964285714286" style="4" customWidth="1"/>
    <col min="4839" max="4839" width="8.10714285714286" style="4" customWidth="1"/>
    <col min="4840" max="4840" width="7.4375" style="4" customWidth="1"/>
    <col min="4841" max="4844" width="7.10714285714286" style="4" customWidth="1"/>
    <col min="4845" max="4852" width="5.66964285714286" style="4" customWidth="1"/>
    <col min="4853" max="4853" width="7.33035714285714" style="4" customWidth="1"/>
    <col min="4854" max="4857" width="5.66964285714286" style="4" customWidth="1"/>
    <col min="4858" max="4858" width="14.4375" style="4" customWidth="1"/>
    <col min="4859" max="5093" width="9" style="4"/>
    <col min="5094" max="5094" width="4.66964285714286" style="4" customWidth="1"/>
    <col min="5095" max="5095" width="8.10714285714286" style="4" customWidth="1"/>
    <col min="5096" max="5096" width="7.4375" style="4" customWidth="1"/>
    <col min="5097" max="5100" width="7.10714285714286" style="4" customWidth="1"/>
    <col min="5101" max="5108" width="5.66964285714286" style="4" customWidth="1"/>
    <col min="5109" max="5109" width="7.33035714285714" style="4" customWidth="1"/>
    <col min="5110" max="5113" width="5.66964285714286" style="4" customWidth="1"/>
    <col min="5114" max="5114" width="14.4375" style="4" customWidth="1"/>
    <col min="5115" max="5349" width="9" style="4"/>
    <col min="5350" max="5350" width="4.66964285714286" style="4" customWidth="1"/>
    <col min="5351" max="5351" width="8.10714285714286" style="4" customWidth="1"/>
    <col min="5352" max="5352" width="7.4375" style="4" customWidth="1"/>
    <col min="5353" max="5356" width="7.10714285714286" style="4" customWidth="1"/>
    <col min="5357" max="5364" width="5.66964285714286" style="4" customWidth="1"/>
    <col min="5365" max="5365" width="7.33035714285714" style="4" customWidth="1"/>
    <col min="5366" max="5369" width="5.66964285714286" style="4" customWidth="1"/>
    <col min="5370" max="5370" width="14.4375" style="4" customWidth="1"/>
    <col min="5371" max="5605" width="9" style="4"/>
    <col min="5606" max="5606" width="4.66964285714286" style="4" customWidth="1"/>
    <col min="5607" max="5607" width="8.10714285714286" style="4" customWidth="1"/>
    <col min="5608" max="5608" width="7.4375" style="4" customWidth="1"/>
    <col min="5609" max="5612" width="7.10714285714286" style="4" customWidth="1"/>
    <col min="5613" max="5620" width="5.66964285714286" style="4" customWidth="1"/>
    <col min="5621" max="5621" width="7.33035714285714" style="4" customWidth="1"/>
    <col min="5622" max="5625" width="5.66964285714286" style="4" customWidth="1"/>
    <col min="5626" max="5626" width="14.4375" style="4" customWidth="1"/>
    <col min="5627" max="5861" width="9" style="4"/>
    <col min="5862" max="5862" width="4.66964285714286" style="4" customWidth="1"/>
    <col min="5863" max="5863" width="8.10714285714286" style="4" customWidth="1"/>
    <col min="5864" max="5864" width="7.4375" style="4" customWidth="1"/>
    <col min="5865" max="5868" width="7.10714285714286" style="4" customWidth="1"/>
    <col min="5869" max="5876" width="5.66964285714286" style="4" customWidth="1"/>
    <col min="5877" max="5877" width="7.33035714285714" style="4" customWidth="1"/>
    <col min="5878" max="5881" width="5.66964285714286" style="4" customWidth="1"/>
    <col min="5882" max="5882" width="14.4375" style="4" customWidth="1"/>
    <col min="5883" max="6117" width="9" style="4"/>
    <col min="6118" max="6118" width="4.66964285714286" style="4" customWidth="1"/>
    <col min="6119" max="6119" width="8.10714285714286" style="4" customWidth="1"/>
    <col min="6120" max="6120" width="7.4375" style="4" customWidth="1"/>
    <col min="6121" max="6124" width="7.10714285714286" style="4" customWidth="1"/>
    <col min="6125" max="6132" width="5.66964285714286" style="4" customWidth="1"/>
    <col min="6133" max="6133" width="7.33035714285714" style="4" customWidth="1"/>
    <col min="6134" max="6137" width="5.66964285714286" style="4" customWidth="1"/>
    <col min="6138" max="6138" width="14.4375" style="4" customWidth="1"/>
    <col min="6139" max="6373" width="9" style="4"/>
    <col min="6374" max="6374" width="4.66964285714286" style="4" customWidth="1"/>
    <col min="6375" max="6375" width="8.10714285714286" style="4" customWidth="1"/>
    <col min="6376" max="6376" width="7.4375" style="4" customWidth="1"/>
    <col min="6377" max="6380" width="7.10714285714286" style="4" customWidth="1"/>
    <col min="6381" max="6388" width="5.66964285714286" style="4" customWidth="1"/>
    <col min="6389" max="6389" width="7.33035714285714" style="4" customWidth="1"/>
    <col min="6390" max="6393" width="5.66964285714286" style="4" customWidth="1"/>
    <col min="6394" max="6394" width="14.4375" style="4" customWidth="1"/>
    <col min="6395" max="6629" width="9" style="4"/>
    <col min="6630" max="6630" width="4.66964285714286" style="4" customWidth="1"/>
    <col min="6631" max="6631" width="8.10714285714286" style="4" customWidth="1"/>
    <col min="6632" max="6632" width="7.4375" style="4" customWidth="1"/>
    <col min="6633" max="6636" width="7.10714285714286" style="4" customWidth="1"/>
    <col min="6637" max="6644" width="5.66964285714286" style="4" customWidth="1"/>
    <col min="6645" max="6645" width="7.33035714285714" style="4" customWidth="1"/>
    <col min="6646" max="6649" width="5.66964285714286" style="4" customWidth="1"/>
    <col min="6650" max="6650" width="14.4375" style="4" customWidth="1"/>
    <col min="6651" max="6885" width="9" style="4"/>
    <col min="6886" max="6886" width="4.66964285714286" style="4" customWidth="1"/>
    <col min="6887" max="6887" width="8.10714285714286" style="4" customWidth="1"/>
    <col min="6888" max="6888" width="7.4375" style="4" customWidth="1"/>
    <col min="6889" max="6892" width="7.10714285714286" style="4" customWidth="1"/>
    <col min="6893" max="6900" width="5.66964285714286" style="4" customWidth="1"/>
    <col min="6901" max="6901" width="7.33035714285714" style="4" customWidth="1"/>
    <col min="6902" max="6905" width="5.66964285714286" style="4" customWidth="1"/>
    <col min="6906" max="6906" width="14.4375" style="4" customWidth="1"/>
    <col min="6907" max="7141" width="9" style="4"/>
    <col min="7142" max="7142" width="4.66964285714286" style="4" customWidth="1"/>
    <col min="7143" max="7143" width="8.10714285714286" style="4" customWidth="1"/>
    <col min="7144" max="7144" width="7.4375" style="4" customWidth="1"/>
    <col min="7145" max="7148" width="7.10714285714286" style="4" customWidth="1"/>
    <col min="7149" max="7156" width="5.66964285714286" style="4" customWidth="1"/>
    <col min="7157" max="7157" width="7.33035714285714" style="4" customWidth="1"/>
    <col min="7158" max="7161" width="5.66964285714286" style="4" customWidth="1"/>
    <col min="7162" max="7162" width="14.4375" style="4" customWidth="1"/>
    <col min="7163" max="7397" width="9" style="4"/>
    <col min="7398" max="7398" width="4.66964285714286" style="4" customWidth="1"/>
    <col min="7399" max="7399" width="8.10714285714286" style="4" customWidth="1"/>
    <col min="7400" max="7400" width="7.4375" style="4" customWidth="1"/>
    <col min="7401" max="7404" width="7.10714285714286" style="4" customWidth="1"/>
    <col min="7405" max="7412" width="5.66964285714286" style="4" customWidth="1"/>
    <col min="7413" max="7413" width="7.33035714285714" style="4" customWidth="1"/>
    <col min="7414" max="7417" width="5.66964285714286" style="4" customWidth="1"/>
    <col min="7418" max="7418" width="14.4375" style="4" customWidth="1"/>
    <col min="7419" max="7653" width="9" style="4"/>
    <col min="7654" max="7654" width="4.66964285714286" style="4" customWidth="1"/>
    <col min="7655" max="7655" width="8.10714285714286" style="4" customWidth="1"/>
    <col min="7656" max="7656" width="7.4375" style="4" customWidth="1"/>
    <col min="7657" max="7660" width="7.10714285714286" style="4" customWidth="1"/>
    <col min="7661" max="7668" width="5.66964285714286" style="4" customWidth="1"/>
    <col min="7669" max="7669" width="7.33035714285714" style="4" customWidth="1"/>
    <col min="7670" max="7673" width="5.66964285714286" style="4" customWidth="1"/>
    <col min="7674" max="7674" width="14.4375" style="4" customWidth="1"/>
    <col min="7675" max="7909" width="9" style="4"/>
    <col min="7910" max="7910" width="4.66964285714286" style="4" customWidth="1"/>
    <col min="7911" max="7911" width="8.10714285714286" style="4" customWidth="1"/>
    <col min="7912" max="7912" width="7.4375" style="4" customWidth="1"/>
    <col min="7913" max="7916" width="7.10714285714286" style="4" customWidth="1"/>
    <col min="7917" max="7924" width="5.66964285714286" style="4" customWidth="1"/>
    <col min="7925" max="7925" width="7.33035714285714" style="4" customWidth="1"/>
    <col min="7926" max="7929" width="5.66964285714286" style="4" customWidth="1"/>
    <col min="7930" max="7930" width="14.4375" style="4" customWidth="1"/>
    <col min="7931" max="8165" width="9" style="4"/>
    <col min="8166" max="8166" width="4.66964285714286" style="4" customWidth="1"/>
    <col min="8167" max="8167" width="8.10714285714286" style="4" customWidth="1"/>
    <col min="8168" max="8168" width="7.4375" style="4" customWidth="1"/>
    <col min="8169" max="8172" width="7.10714285714286" style="4" customWidth="1"/>
    <col min="8173" max="8180" width="5.66964285714286" style="4" customWidth="1"/>
    <col min="8181" max="8181" width="7.33035714285714" style="4" customWidth="1"/>
    <col min="8182" max="8185" width="5.66964285714286" style="4" customWidth="1"/>
    <col min="8186" max="8186" width="14.4375" style="4" customWidth="1"/>
    <col min="8187" max="8421" width="9" style="4"/>
    <col min="8422" max="8422" width="4.66964285714286" style="4" customWidth="1"/>
    <col min="8423" max="8423" width="8.10714285714286" style="4" customWidth="1"/>
    <col min="8424" max="8424" width="7.4375" style="4" customWidth="1"/>
    <col min="8425" max="8428" width="7.10714285714286" style="4" customWidth="1"/>
    <col min="8429" max="8436" width="5.66964285714286" style="4" customWidth="1"/>
    <col min="8437" max="8437" width="7.33035714285714" style="4" customWidth="1"/>
    <col min="8438" max="8441" width="5.66964285714286" style="4" customWidth="1"/>
    <col min="8442" max="8442" width="14.4375" style="4" customWidth="1"/>
    <col min="8443" max="8677" width="9" style="4"/>
    <col min="8678" max="8678" width="4.66964285714286" style="4" customWidth="1"/>
    <col min="8679" max="8679" width="8.10714285714286" style="4" customWidth="1"/>
    <col min="8680" max="8680" width="7.4375" style="4" customWidth="1"/>
    <col min="8681" max="8684" width="7.10714285714286" style="4" customWidth="1"/>
    <col min="8685" max="8692" width="5.66964285714286" style="4" customWidth="1"/>
    <col min="8693" max="8693" width="7.33035714285714" style="4" customWidth="1"/>
    <col min="8694" max="8697" width="5.66964285714286" style="4" customWidth="1"/>
    <col min="8698" max="8698" width="14.4375" style="4" customWidth="1"/>
    <col min="8699" max="8933" width="9" style="4"/>
    <col min="8934" max="8934" width="4.66964285714286" style="4" customWidth="1"/>
    <col min="8935" max="8935" width="8.10714285714286" style="4" customWidth="1"/>
    <col min="8936" max="8936" width="7.4375" style="4" customWidth="1"/>
    <col min="8937" max="8940" width="7.10714285714286" style="4" customWidth="1"/>
    <col min="8941" max="8948" width="5.66964285714286" style="4" customWidth="1"/>
    <col min="8949" max="8949" width="7.33035714285714" style="4" customWidth="1"/>
    <col min="8950" max="8953" width="5.66964285714286" style="4" customWidth="1"/>
    <col min="8954" max="8954" width="14.4375" style="4" customWidth="1"/>
    <col min="8955" max="9189" width="9" style="4"/>
    <col min="9190" max="9190" width="4.66964285714286" style="4" customWidth="1"/>
    <col min="9191" max="9191" width="8.10714285714286" style="4" customWidth="1"/>
    <col min="9192" max="9192" width="7.4375" style="4" customWidth="1"/>
    <col min="9193" max="9196" width="7.10714285714286" style="4" customWidth="1"/>
    <col min="9197" max="9204" width="5.66964285714286" style="4" customWidth="1"/>
    <col min="9205" max="9205" width="7.33035714285714" style="4" customWidth="1"/>
    <col min="9206" max="9209" width="5.66964285714286" style="4" customWidth="1"/>
    <col min="9210" max="9210" width="14.4375" style="4" customWidth="1"/>
    <col min="9211" max="9445" width="9" style="4"/>
    <col min="9446" max="9446" width="4.66964285714286" style="4" customWidth="1"/>
    <col min="9447" max="9447" width="8.10714285714286" style="4" customWidth="1"/>
    <col min="9448" max="9448" width="7.4375" style="4" customWidth="1"/>
    <col min="9449" max="9452" width="7.10714285714286" style="4" customWidth="1"/>
    <col min="9453" max="9460" width="5.66964285714286" style="4" customWidth="1"/>
    <col min="9461" max="9461" width="7.33035714285714" style="4" customWidth="1"/>
    <col min="9462" max="9465" width="5.66964285714286" style="4" customWidth="1"/>
    <col min="9466" max="9466" width="14.4375" style="4" customWidth="1"/>
    <col min="9467" max="9701" width="9" style="4"/>
    <col min="9702" max="9702" width="4.66964285714286" style="4" customWidth="1"/>
    <col min="9703" max="9703" width="8.10714285714286" style="4" customWidth="1"/>
    <col min="9704" max="9704" width="7.4375" style="4" customWidth="1"/>
    <col min="9705" max="9708" width="7.10714285714286" style="4" customWidth="1"/>
    <col min="9709" max="9716" width="5.66964285714286" style="4" customWidth="1"/>
    <col min="9717" max="9717" width="7.33035714285714" style="4" customWidth="1"/>
    <col min="9718" max="9721" width="5.66964285714286" style="4" customWidth="1"/>
    <col min="9722" max="9722" width="14.4375" style="4" customWidth="1"/>
    <col min="9723" max="9957" width="9" style="4"/>
    <col min="9958" max="9958" width="4.66964285714286" style="4" customWidth="1"/>
    <col min="9959" max="9959" width="8.10714285714286" style="4" customWidth="1"/>
    <col min="9960" max="9960" width="7.4375" style="4" customWidth="1"/>
    <col min="9961" max="9964" width="7.10714285714286" style="4" customWidth="1"/>
    <col min="9965" max="9972" width="5.66964285714286" style="4" customWidth="1"/>
    <col min="9973" max="9973" width="7.33035714285714" style="4" customWidth="1"/>
    <col min="9974" max="9977" width="5.66964285714286" style="4" customWidth="1"/>
    <col min="9978" max="9978" width="14.4375" style="4" customWidth="1"/>
    <col min="9979" max="10213" width="9" style="4"/>
    <col min="10214" max="10214" width="4.66964285714286" style="4" customWidth="1"/>
    <col min="10215" max="10215" width="8.10714285714286" style="4" customWidth="1"/>
    <col min="10216" max="10216" width="7.4375" style="4" customWidth="1"/>
    <col min="10217" max="10220" width="7.10714285714286" style="4" customWidth="1"/>
    <col min="10221" max="10228" width="5.66964285714286" style="4" customWidth="1"/>
    <col min="10229" max="10229" width="7.33035714285714" style="4" customWidth="1"/>
    <col min="10230" max="10233" width="5.66964285714286" style="4" customWidth="1"/>
    <col min="10234" max="10234" width="14.4375" style="4" customWidth="1"/>
    <col min="10235" max="10469" width="9" style="4"/>
    <col min="10470" max="10470" width="4.66964285714286" style="4" customWidth="1"/>
    <col min="10471" max="10471" width="8.10714285714286" style="4" customWidth="1"/>
    <col min="10472" max="10472" width="7.4375" style="4" customWidth="1"/>
    <col min="10473" max="10476" width="7.10714285714286" style="4" customWidth="1"/>
    <col min="10477" max="10484" width="5.66964285714286" style="4" customWidth="1"/>
    <col min="10485" max="10485" width="7.33035714285714" style="4" customWidth="1"/>
    <col min="10486" max="10489" width="5.66964285714286" style="4" customWidth="1"/>
    <col min="10490" max="10490" width="14.4375" style="4" customWidth="1"/>
    <col min="10491" max="10725" width="9" style="4"/>
    <col min="10726" max="10726" width="4.66964285714286" style="4" customWidth="1"/>
    <col min="10727" max="10727" width="8.10714285714286" style="4" customWidth="1"/>
    <col min="10728" max="10728" width="7.4375" style="4" customWidth="1"/>
    <col min="10729" max="10732" width="7.10714285714286" style="4" customWidth="1"/>
    <col min="10733" max="10740" width="5.66964285714286" style="4" customWidth="1"/>
    <col min="10741" max="10741" width="7.33035714285714" style="4" customWidth="1"/>
    <col min="10742" max="10745" width="5.66964285714286" style="4" customWidth="1"/>
    <col min="10746" max="10746" width="14.4375" style="4" customWidth="1"/>
    <col min="10747" max="10981" width="9" style="4"/>
    <col min="10982" max="10982" width="4.66964285714286" style="4" customWidth="1"/>
    <col min="10983" max="10983" width="8.10714285714286" style="4" customWidth="1"/>
    <col min="10984" max="10984" width="7.4375" style="4" customWidth="1"/>
    <col min="10985" max="10988" width="7.10714285714286" style="4" customWidth="1"/>
    <col min="10989" max="10996" width="5.66964285714286" style="4" customWidth="1"/>
    <col min="10997" max="10997" width="7.33035714285714" style="4" customWidth="1"/>
    <col min="10998" max="11001" width="5.66964285714286" style="4" customWidth="1"/>
    <col min="11002" max="11002" width="14.4375" style="4" customWidth="1"/>
    <col min="11003" max="11237" width="9" style="4"/>
    <col min="11238" max="11238" width="4.66964285714286" style="4" customWidth="1"/>
    <col min="11239" max="11239" width="8.10714285714286" style="4" customWidth="1"/>
    <col min="11240" max="11240" width="7.4375" style="4" customWidth="1"/>
    <col min="11241" max="11244" width="7.10714285714286" style="4" customWidth="1"/>
    <col min="11245" max="11252" width="5.66964285714286" style="4" customWidth="1"/>
    <col min="11253" max="11253" width="7.33035714285714" style="4" customWidth="1"/>
    <col min="11254" max="11257" width="5.66964285714286" style="4" customWidth="1"/>
    <col min="11258" max="11258" width="14.4375" style="4" customWidth="1"/>
    <col min="11259" max="11493" width="9" style="4"/>
    <col min="11494" max="11494" width="4.66964285714286" style="4" customWidth="1"/>
    <col min="11495" max="11495" width="8.10714285714286" style="4" customWidth="1"/>
    <col min="11496" max="11496" width="7.4375" style="4" customWidth="1"/>
    <col min="11497" max="11500" width="7.10714285714286" style="4" customWidth="1"/>
    <col min="11501" max="11508" width="5.66964285714286" style="4" customWidth="1"/>
    <col min="11509" max="11509" width="7.33035714285714" style="4" customWidth="1"/>
    <col min="11510" max="11513" width="5.66964285714286" style="4" customWidth="1"/>
    <col min="11514" max="11514" width="14.4375" style="4" customWidth="1"/>
    <col min="11515" max="11749" width="9" style="4"/>
    <col min="11750" max="11750" width="4.66964285714286" style="4" customWidth="1"/>
    <col min="11751" max="11751" width="8.10714285714286" style="4" customWidth="1"/>
    <col min="11752" max="11752" width="7.4375" style="4" customWidth="1"/>
    <col min="11753" max="11756" width="7.10714285714286" style="4" customWidth="1"/>
    <col min="11757" max="11764" width="5.66964285714286" style="4" customWidth="1"/>
    <col min="11765" max="11765" width="7.33035714285714" style="4" customWidth="1"/>
    <col min="11766" max="11769" width="5.66964285714286" style="4" customWidth="1"/>
    <col min="11770" max="11770" width="14.4375" style="4" customWidth="1"/>
    <col min="11771" max="12005" width="9" style="4"/>
    <col min="12006" max="12006" width="4.66964285714286" style="4" customWidth="1"/>
    <col min="12007" max="12007" width="8.10714285714286" style="4" customWidth="1"/>
    <col min="12008" max="12008" width="7.4375" style="4" customWidth="1"/>
    <col min="12009" max="12012" width="7.10714285714286" style="4" customWidth="1"/>
    <col min="12013" max="12020" width="5.66964285714286" style="4" customWidth="1"/>
    <col min="12021" max="12021" width="7.33035714285714" style="4" customWidth="1"/>
    <col min="12022" max="12025" width="5.66964285714286" style="4" customWidth="1"/>
    <col min="12026" max="12026" width="14.4375" style="4" customWidth="1"/>
    <col min="12027" max="12261" width="9" style="4"/>
    <col min="12262" max="12262" width="4.66964285714286" style="4" customWidth="1"/>
    <col min="12263" max="12263" width="8.10714285714286" style="4" customWidth="1"/>
    <col min="12264" max="12264" width="7.4375" style="4" customWidth="1"/>
    <col min="12265" max="12268" width="7.10714285714286" style="4" customWidth="1"/>
    <col min="12269" max="12276" width="5.66964285714286" style="4" customWidth="1"/>
    <col min="12277" max="12277" width="7.33035714285714" style="4" customWidth="1"/>
    <col min="12278" max="12281" width="5.66964285714286" style="4" customWidth="1"/>
    <col min="12282" max="12282" width="14.4375" style="4" customWidth="1"/>
    <col min="12283" max="12517" width="9" style="4"/>
    <col min="12518" max="12518" width="4.66964285714286" style="4" customWidth="1"/>
    <col min="12519" max="12519" width="8.10714285714286" style="4" customWidth="1"/>
    <col min="12520" max="12520" width="7.4375" style="4" customWidth="1"/>
    <col min="12521" max="12524" width="7.10714285714286" style="4" customWidth="1"/>
    <col min="12525" max="12532" width="5.66964285714286" style="4" customWidth="1"/>
    <col min="12533" max="12533" width="7.33035714285714" style="4" customWidth="1"/>
    <col min="12534" max="12537" width="5.66964285714286" style="4" customWidth="1"/>
    <col min="12538" max="12538" width="14.4375" style="4" customWidth="1"/>
    <col min="12539" max="12773" width="9" style="4"/>
    <col min="12774" max="12774" width="4.66964285714286" style="4" customWidth="1"/>
    <col min="12775" max="12775" width="8.10714285714286" style="4" customWidth="1"/>
    <col min="12776" max="12776" width="7.4375" style="4" customWidth="1"/>
    <col min="12777" max="12780" width="7.10714285714286" style="4" customWidth="1"/>
    <col min="12781" max="12788" width="5.66964285714286" style="4" customWidth="1"/>
    <col min="12789" max="12789" width="7.33035714285714" style="4" customWidth="1"/>
    <col min="12790" max="12793" width="5.66964285714286" style="4" customWidth="1"/>
    <col min="12794" max="12794" width="14.4375" style="4" customWidth="1"/>
    <col min="12795" max="13029" width="9" style="4"/>
    <col min="13030" max="13030" width="4.66964285714286" style="4" customWidth="1"/>
    <col min="13031" max="13031" width="8.10714285714286" style="4" customWidth="1"/>
    <col min="13032" max="13032" width="7.4375" style="4" customWidth="1"/>
    <col min="13033" max="13036" width="7.10714285714286" style="4" customWidth="1"/>
    <col min="13037" max="13044" width="5.66964285714286" style="4" customWidth="1"/>
    <col min="13045" max="13045" width="7.33035714285714" style="4" customWidth="1"/>
    <col min="13046" max="13049" width="5.66964285714286" style="4" customWidth="1"/>
    <col min="13050" max="13050" width="14.4375" style="4" customWidth="1"/>
    <col min="13051" max="13285" width="9" style="4"/>
    <col min="13286" max="13286" width="4.66964285714286" style="4" customWidth="1"/>
    <col min="13287" max="13287" width="8.10714285714286" style="4" customWidth="1"/>
    <col min="13288" max="13288" width="7.4375" style="4" customWidth="1"/>
    <col min="13289" max="13292" width="7.10714285714286" style="4" customWidth="1"/>
    <col min="13293" max="13300" width="5.66964285714286" style="4" customWidth="1"/>
    <col min="13301" max="13301" width="7.33035714285714" style="4" customWidth="1"/>
    <col min="13302" max="13305" width="5.66964285714286" style="4" customWidth="1"/>
    <col min="13306" max="13306" width="14.4375" style="4" customWidth="1"/>
    <col min="13307" max="13541" width="9" style="4"/>
    <col min="13542" max="13542" width="4.66964285714286" style="4" customWidth="1"/>
    <col min="13543" max="13543" width="8.10714285714286" style="4" customWidth="1"/>
    <col min="13544" max="13544" width="7.4375" style="4" customWidth="1"/>
    <col min="13545" max="13548" width="7.10714285714286" style="4" customWidth="1"/>
    <col min="13549" max="13556" width="5.66964285714286" style="4" customWidth="1"/>
    <col min="13557" max="13557" width="7.33035714285714" style="4" customWidth="1"/>
    <col min="13558" max="13561" width="5.66964285714286" style="4" customWidth="1"/>
    <col min="13562" max="13562" width="14.4375" style="4" customWidth="1"/>
    <col min="13563" max="13797" width="9" style="4"/>
    <col min="13798" max="13798" width="4.66964285714286" style="4" customWidth="1"/>
    <col min="13799" max="13799" width="8.10714285714286" style="4" customWidth="1"/>
    <col min="13800" max="13800" width="7.4375" style="4" customWidth="1"/>
    <col min="13801" max="13804" width="7.10714285714286" style="4" customWidth="1"/>
    <col min="13805" max="13812" width="5.66964285714286" style="4" customWidth="1"/>
    <col min="13813" max="13813" width="7.33035714285714" style="4" customWidth="1"/>
    <col min="13814" max="13817" width="5.66964285714286" style="4" customWidth="1"/>
    <col min="13818" max="13818" width="14.4375" style="4" customWidth="1"/>
    <col min="13819" max="14053" width="9" style="4"/>
    <col min="14054" max="14054" width="4.66964285714286" style="4" customWidth="1"/>
    <col min="14055" max="14055" width="8.10714285714286" style="4" customWidth="1"/>
    <col min="14056" max="14056" width="7.4375" style="4" customWidth="1"/>
    <col min="14057" max="14060" width="7.10714285714286" style="4" customWidth="1"/>
    <col min="14061" max="14068" width="5.66964285714286" style="4" customWidth="1"/>
    <col min="14069" max="14069" width="7.33035714285714" style="4" customWidth="1"/>
    <col min="14070" max="14073" width="5.66964285714286" style="4" customWidth="1"/>
    <col min="14074" max="14074" width="14.4375" style="4" customWidth="1"/>
    <col min="14075" max="14309" width="9" style="4"/>
    <col min="14310" max="14310" width="4.66964285714286" style="4" customWidth="1"/>
    <col min="14311" max="14311" width="8.10714285714286" style="4" customWidth="1"/>
    <col min="14312" max="14312" width="7.4375" style="4" customWidth="1"/>
    <col min="14313" max="14316" width="7.10714285714286" style="4" customWidth="1"/>
    <col min="14317" max="14324" width="5.66964285714286" style="4" customWidth="1"/>
    <col min="14325" max="14325" width="7.33035714285714" style="4" customWidth="1"/>
    <col min="14326" max="14329" width="5.66964285714286" style="4" customWidth="1"/>
    <col min="14330" max="14330" width="14.4375" style="4" customWidth="1"/>
    <col min="14331" max="14565" width="9" style="4"/>
    <col min="14566" max="14566" width="4.66964285714286" style="4" customWidth="1"/>
    <col min="14567" max="14567" width="8.10714285714286" style="4" customWidth="1"/>
    <col min="14568" max="14568" width="7.4375" style="4" customWidth="1"/>
    <col min="14569" max="14572" width="7.10714285714286" style="4" customWidth="1"/>
    <col min="14573" max="14580" width="5.66964285714286" style="4" customWidth="1"/>
    <col min="14581" max="14581" width="7.33035714285714" style="4" customWidth="1"/>
    <col min="14582" max="14585" width="5.66964285714286" style="4" customWidth="1"/>
    <col min="14586" max="14586" width="14.4375" style="4" customWidth="1"/>
    <col min="14587" max="14821" width="9" style="4"/>
    <col min="14822" max="14822" width="4.66964285714286" style="4" customWidth="1"/>
    <col min="14823" max="14823" width="8.10714285714286" style="4" customWidth="1"/>
    <col min="14824" max="14824" width="7.4375" style="4" customWidth="1"/>
    <col min="14825" max="14828" width="7.10714285714286" style="4" customWidth="1"/>
    <col min="14829" max="14836" width="5.66964285714286" style="4" customWidth="1"/>
    <col min="14837" max="14837" width="7.33035714285714" style="4" customWidth="1"/>
    <col min="14838" max="14841" width="5.66964285714286" style="4" customWidth="1"/>
    <col min="14842" max="14842" width="14.4375" style="4" customWidth="1"/>
    <col min="14843" max="15077" width="9" style="4"/>
    <col min="15078" max="15078" width="4.66964285714286" style="4" customWidth="1"/>
    <col min="15079" max="15079" width="8.10714285714286" style="4" customWidth="1"/>
    <col min="15080" max="15080" width="7.4375" style="4" customWidth="1"/>
    <col min="15081" max="15084" width="7.10714285714286" style="4" customWidth="1"/>
    <col min="15085" max="15092" width="5.66964285714286" style="4" customWidth="1"/>
    <col min="15093" max="15093" width="7.33035714285714" style="4" customWidth="1"/>
    <col min="15094" max="15097" width="5.66964285714286" style="4" customWidth="1"/>
    <col min="15098" max="15098" width="14.4375" style="4" customWidth="1"/>
    <col min="15099" max="15333" width="9" style="4"/>
    <col min="15334" max="15334" width="4.66964285714286" style="4" customWidth="1"/>
    <col min="15335" max="15335" width="8.10714285714286" style="4" customWidth="1"/>
    <col min="15336" max="15336" width="7.4375" style="4" customWidth="1"/>
    <col min="15337" max="15340" width="7.10714285714286" style="4" customWidth="1"/>
    <col min="15341" max="15348" width="5.66964285714286" style="4" customWidth="1"/>
    <col min="15349" max="15349" width="7.33035714285714" style="4" customWidth="1"/>
    <col min="15350" max="15353" width="5.66964285714286" style="4" customWidth="1"/>
    <col min="15354" max="15354" width="14.4375" style="4" customWidth="1"/>
    <col min="15355" max="15589" width="9" style="4"/>
    <col min="15590" max="15590" width="4.66964285714286" style="4" customWidth="1"/>
    <col min="15591" max="15591" width="8.10714285714286" style="4" customWidth="1"/>
    <col min="15592" max="15592" width="7.4375" style="4" customWidth="1"/>
    <col min="15593" max="15596" width="7.10714285714286" style="4" customWidth="1"/>
    <col min="15597" max="15604" width="5.66964285714286" style="4" customWidth="1"/>
    <col min="15605" max="15605" width="7.33035714285714" style="4" customWidth="1"/>
    <col min="15606" max="15609" width="5.66964285714286" style="4" customWidth="1"/>
    <col min="15610" max="15610" width="14.4375" style="4" customWidth="1"/>
    <col min="15611" max="15845" width="9" style="4"/>
    <col min="15846" max="15846" width="4.66964285714286" style="4" customWidth="1"/>
    <col min="15847" max="15847" width="8.10714285714286" style="4" customWidth="1"/>
    <col min="15848" max="15848" width="7.4375" style="4" customWidth="1"/>
    <col min="15849" max="15852" width="7.10714285714286" style="4" customWidth="1"/>
    <col min="15853" max="15860" width="5.66964285714286" style="4" customWidth="1"/>
    <col min="15861" max="15861" width="7.33035714285714" style="4" customWidth="1"/>
    <col min="15862" max="15865" width="5.66964285714286" style="4" customWidth="1"/>
    <col min="15866" max="15866" width="14.4375" style="4" customWidth="1"/>
    <col min="15867" max="16101" width="9" style="4"/>
    <col min="16102" max="16102" width="4.66964285714286" style="4" customWidth="1"/>
    <col min="16103" max="16103" width="8.10714285714286" style="4" customWidth="1"/>
    <col min="16104" max="16104" width="7.4375" style="4" customWidth="1"/>
    <col min="16105" max="16108" width="7.10714285714286" style="4" customWidth="1"/>
    <col min="16109" max="16116" width="5.66964285714286" style="4" customWidth="1"/>
    <col min="16117" max="16117" width="7.33035714285714" style="4" customWidth="1"/>
    <col min="16118" max="16121" width="5.66964285714286" style="4" customWidth="1"/>
    <col min="16122" max="16122" width="14.4375" style="4" customWidth="1"/>
    <col min="16123" max="16384" width="9" style="4"/>
  </cols>
  <sheetData>
    <row r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ht="22" customHeight="1" spans="1:2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2"/>
      <c r="F3" s="143" t="s">
        <v>3</v>
      </c>
      <c r="G3" s="143"/>
      <c r="H3" s="142"/>
      <c r="I3" s="141" t="s">
        <v>4</v>
      </c>
      <c r="J3" s="143"/>
      <c r="K3" s="143"/>
      <c r="L3" s="143"/>
      <c r="M3" s="180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5" customHeight="1" spans="1:22">
      <c r="A4" s="141" t="s">
        <v>8</v>
      </c>
      <c r="B4" s="142"/>
      <c r="C4" s="144"/>
      <c r="D4" s="145"/>
      <c r="E4" s="164"/>
      <c r="F4" s="165" t="s">
        <v>9</v>
      </c>
      <c r="G4" s="166"/>
      <c r="H4" s="167"/>
      <c r="I4" s="141" t="s">
        <v>10</v>
      </c>
      <c r="J4" s="142"/>
      <c r="K4" s="141"/>
      <c r="L4" s="142"/>
      <c r="M4" s="185" t="s">
        <v>11</v>
      </c>
      <c r="N4" s="186"/>
      <c r="O4" s="187"/>
      <c r="P4" s="188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4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78"/>
      <c r="K5" s="143" t="s">
        <v>17</v>
      </c>
      <c r="L5" s="179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46" t="s">
        <v>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92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80" t="s">
        <v>28</v>
      </c>
      <c r="M7" s="180"/>
      <c r="N7" s="141" t="s">
        <v>29</v>
      </c>
      <c r="O7" s="143"/>
      <c r="P7" s="142"/>
      <c r="Q7" s="189" t="s">
        <v>30</v>
      </c>
      <c r="R7" s="190"/>
      <c r="S7" s="190"/>
      <c r="T7" s="190"/>
      <c r="U7" s="191"/>
      <c r="V7" s="180" t="s">
        <v>31</v>
      </c>
    </row>
    <row r="8" s="2" customFormat="1" ht="16" customHeight="1" spans="1:22">
      <c r="A8" s="148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49"/>
      <c r="C8" s="150" t="s">
        <v>7</v>
      </c>
      <c r="D8" s="151"/>
      <c r="E8" s="168"/>
      <c r="F8" s="169">
        <v>0</v>
      </c>
      <c r="G8" s="170"/>
      <c r="H8" s="171">
        <v>0</v>
      </c>
      <c r="I8" s="181"/>
      <c r="J8" s="150" t="str">
        <f>IF(F8=0,"OK","NG")</f>
        <v>OK</v>
      </c>
      <c r="K8" s="168"/>
      <c r="L8" s="150" t="s">
        <v>32</v>
      </c>
      <c r="M8" s="168"/>
      <c r="N8" s="150" t="s">
        <v>33</v>
      </c>
      <c r="O8" s="151"/>
      <c r="P8" s="168"/>
      <c r="Q8" s="189" t="s">
        <v>7</v>
      </c>
      <c r="R8" s="190"/>
      <c r="S8" s="190"/>
      <c r="T8" s="190"/>
      <c r="U8" s="191"/>
      <c r="V8" s="193" t="s">
        <v>34</v>
      </c>
    </row>
    <row r="9" s="2" customFormat="1" ht="19" customHeight="1" spans="1:22">
      <c r="A9" s="152"/>
      <c r="B9" s="153"/>
      <c r="C9" s="154"/>
      <c r="D9" s="155"/>
      <c r="E9" s="172"/>
      <c r="F9" s="173"/>
      <c r="G9" s="174"/>
      <c r="H9" s="175"/>
      <c r="I9" s="182"/>
      <c r="J9" s="154"/>
      <c r="K9" s="172"/>
      <c r="L9" s="154"/>
      <c r="M9" s="172"/>
      <c r="N9" s="154"/>
      <c r="O9" s="155"/>
      <c r="P9" s="172"/>
      <c r="Q9" s="189" t="s">
        <v>35</v>
      </c>
      <c r="R9" s="190"/>
      <c r="S9" s="190"/>
      <c r="T9" s="191"/>
      <c r="U9" s="194" t="s">
        <v>36</v>
      </c>
      <c r="V9" s="195"/>
    </row>
    <row r="10" s="2" customFormat="1" ht="21" customHeight="1" spans="1:22">
      <c r="A10" s="156" t="s">
        <v>37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96"/>
    </row>
    <row r="11" s="1" customFormat="1" ht="36" customHeight="1" spans="1:22">
      <c r="A11" s="158" t="s">
        <v>38</v>
      </c>
      <c r="B11" s="158" t="s">
        <v>39</v>
      </c>
      <c r="C11" s="158" t="s">
        <v>40</v>
      </c>
      <c r="D11" s="158" t="s">
        <v>41</v>
      </c>
      <c r="E11" s="158" t="s">
        <v>42</v>
      </c>
      <c r="F11" s="158" t="s">
        <v>43</v>
      </c>
      <c r="G11" s="158" t="s">
        <v>44</v>
      </c>
      <c r="H11" s="158" t="s">
        <v>45</v>
      </c>
      <c r="I11" s="180">
        <v>1</v>
      </c>
      <c r="J11" s="180">
        <v>2</v>
      </c>
      <c r="K11" s="180">
        <v>3</v>
      </c>
      <c r="L11" s="180">
        <v>4</v>
      </c>
      <c r="M11" s="180">
        <v>5</v>
      </c>
      <c r="N11" s="180">
        <v>6</v>
      </c>
      <c r="O11" s="180">
        <v>7</v>
      </c>
      <c r="P11" s="180">
        <v>8</v>
      </c>
      <c r="Q11" s="180">
        <v>9</v>
      </c>
      <c r="R11" s="180">
        <v>10</v>
      </c>
      <c r="S11" s="180">
        <v>11</v>
      </c>
      <c r="T11" s="180">
        <v>12</v>
      </c>
      <c r="U11" s="180">
        <v>13</v>
      </c>
      <c r="V11" s="180" t="s">
        <v>27</v>
      </c>
    </row>
    <row r="12" s="1" customFormat="1" ht="15" customHeight="1" spans="1:22">
      <c r="A12" s="159" t="s">
        <v>46</v>
      </c>
      <c r="B12" s="160" t="s">
        <v>47</v>
      </c>
      <c r="C12" s="161" t="s">
        <v>48</v>
      </c>
      <c r="D12" s="162">
        <v>17.11</v>
      </c>
      <c r="E12" s="162">
        <v>0.15</v>
      </c>
      <c r="F12" s="176">
        <v>0.15</v>
      </c>
      <c r="G12" s="162">
        <v>17.26</v>
      </c>
      <c r="H12" s="162">
        <v>16.96</v>
      </c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97" t="str">
        <f t="shared" ref="V12:V34" si="0">IF(MAX(I12:U12)&gt;G12,"NG",IF(MIN(I12:U12)&lt;H12,"NG","OK"))</f>
        <v>NG</v>
      </c>
    </row>
    <row r="13" s="1" customFormat="1" ht="15" customHeight="1" spans="1:22">
      <c r="A13" s="159" t="s">
        <v>49</v>
      </c>
      <c r="B13" s="160" t="s">
        <v>50</v>
      </c>
      <c r="C13" s="161" t="s">
        <v>48</v>
      </c>
      <c r="D13" s="162">
        <v>17.11</v>
      </c>
      <c r="E13" s="162">
        <v>0.15</v>
      </c>
      <c r="F13" s="176">
        <v>0.15</v>
      </c>
      <c r="G13" s="162">
        <v>17.26</v>
      </c>
      <c r="H13" s="162">
        <v>16.96</v>
      </c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97" t="str">
        <f t="shared" si="0"/>
        <v>NG</v>
      </c>
    </row>
    <row r="14" s="1" customFormat="1" ht="15" customHeight="1" spans="1:22">
      <c r="A14" s="159" t="s">
        <v>51</v>
      </c>
      <c r="B14" s="160" t="s">
        <v>52</v>
      </c>
      <c r="C14" s="161" t="s">
        <v>53</v>
      </c>
      <c r="D14" s="162">
        <v>0.7</v>
      </c>
      <c r="E14" s="162">
        <v>0.15</v>
      </c>
      <c r="F14" s="176">
        <v>0.15</v>
      </c>
      <c r="G14" s="162">
        <v>0.85</v>
      </c>
      <c r="H14" s="162">
        <v>0.55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97" t="str">
        <f t="shared" si="0"/>
        <v>NG</v>
      </c>
    </row>
    <row r="15" s="1" customFormat="1" ht="15" customHeight="1" spans="1:22">
      <c r="A15" s="159" t="s">
        <v>54</v>
      </c>
      <c r="B15" s="160" t="s">
        <v>55</v>
      </c>
      <c r="C15" s="161" t="s">
        <v>53</v>
      </c>
      <c r="D15" s="162">
        <v>8.9</v>
      </c>
      <c r="E15" s="162">
        <v>0.15</v>
      </c>
      <c r="F15" s="176">
        <v>0.15</v>
      </c>
      <c r="G15" s="162">
        <v>9.05</v>
      </c>
      <c r="H15" s="162">
        <v>8.75</v>
      </c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97" t="str">
        <f t="shared" si="0"/>
        <v>NG</v>
      </c>
    </row>
    <row r="16" s="1" customFormat="1" ht="15" customHeight="1" spans="1:22">
      <c r="A16" s="159" t="s">
        <v>56</v>
      </c>
      <c r="B16" s="160" t="s">
        <v>57</v>
      </c>
      <c r="C16" s="161" t="s">
        <v>48</v>
      </c>
      <c r="D16" s="162">
        <v>6.96</v>
      </c>
      <c r="E16" s="162">
        <v>0.15</v>
      </c>
      <c r="F16" s="176">
        <v>0.15</v>
      </c>
      <c r="G16" s="162">
        <v>7.11</v>
      </c>
      <c r="H16" s="162">
        <v>6.81</v>
      </c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97" t="str">
        <f t="shared" si="0"/>
        <v>NG</v>
      </c>
    </row>
    <row r="17" s="1" customFormat="1" ht="15" customHeight="1" spans="1:22">
      <c r="A17" s="159" t="s">
        <v>58</v>
      </c>
      <c r="B17" s="160" t="s">
        <v>59</v>
      </c>
      <c r="C17" s="161" t="s">
        <v>48</v>
      </c>
      <c r="D17" s="162">
        <v>6.96</v>
      </c>
      <c r="E17" s="162">
        <v>0.15</v>
      </c>
      <c r="F17" s="176">
        <v>0.15</v>
      </c>
      <c r="G17" s="162">
        <v>7.11</v>
      </c>
      <c r="H17" s="162">
        <v>6.81</v>
      </c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97" t="str">
        <f t="shared" si="0"/>
        <v>NG</v>
      </c>
    </row>
    <row r="18" s="1" customFormat="1" ht="15" customHeight="1" spans="1:22">
      <c r="A18" s="159" t="s">
        <v>60</v>
      </c>
      <c r="B18" s="160" t="s">
        <v>61</v>
      </c>
      <c r="C18" s="161" t="s">
        <v>53</v>
      </c>
      <c r="D18" s="162">
        <v>28.65</v>
      </c>
      <c r="E18" s="162">
        <v>0.15</v>
      </c>
      <c r="F18" s="176">
        <v>0.15</v>
      </c>
      <c r="G18" s="162">
        <v>28.8</v>
      </c>
      <c r="H18" s="162">
        <v>28.5</v>
      </c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97" t="str">
        <f t="shared" si="0"/>
        <v>NG</v>
      </c>
    </row>
    <row r="19" s="1" customFormat="1" ht="15" customHeight="1" spans="1:22">
      <c r="A19" s="159" t="s">
        <v>62</v>
      </c>
      <c r="B19" s="160" t="s">
        <v>63</v>
      </c>
      <c r="C19" s="161" t="s">
        <v>53</v>
      </c>
      <c r="D19" s="162">
        <v>28.65</v>
      </c>
      <c r="E19" s="162">
        <v>0.15</v>
      </c>
      <c r="F19" s="176">
        <v>0.15</v>
      </c>
      <c r="G19" s="162">
        <v>28.8</v>
      </c>
      <c r="H19" s="162">
        <v>28.5</v>
      </c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97" t="str">
        <f t="shared" si="0"/>
        <v>NG</v>
      </c>
    </row>
    <row r="20" s="1" customFormat="1" ht="15" customHeight="1" spans="1:22">
      <c r="A20" s="159" t="s">
        <v>64</v>
      </c>
      <c r="B20" s="160" t="s">
        <v>65</v>
      </c>
      <c r="C20" s="161" t="s">
        <v>66</v>
      </c>
      <c r="D20" s="162">
        <v>81.56</v>
      </c>
      <c r="E20" s="162">
        <v>0.15</v>
      </c>
      <c r="F20" s="176">
        <v>0.15</v>
      </c>
      <c r="G20" s="162">
        <v>81.71</v>
      </c>
      <c r="H20" s="162">
        <v>81.41</v>
      </c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97" t="str">
        <f t="shared" si="0"/>
        <v>NG</v>
      </c>
    </row>
    <row r="21" s="1" customFormat="1" ht="15" customHeight="1" spans="1:22">
      <c r="A21" s="159" t="s">
        <v>67</v>
      </c>
      <c r="B21" s="160" t="s">
        <v>68</v>
      </c>
      <c r="C21" s="161" t="s">
        <v>69</v>
      </c>
      <c r="D21" s="162">
        <v>0</v>
      </c>
      <c r="E21" s="162">
        <v>0.2</v>
      </c>
      <c r="F21" s="176">
        <v>0</v>
      </c>
      <c r="G21" s="162">
        <v>0.2</v>
      </c>
      <c r="H21" s="162">
        <v>0</v>
      </c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97" t="str">
        <f t="shared" si="0"/>
        <v>OK</v>
      </c>
    </row>
    <row r="22" s="1" customFormat="1" ht="15" customHeight="1" spans="1:22">
      <c r="A22" s="159" t="s">
        <v>67</v>
      </c>
      <c r="B22" s="160" t="s">
        <v>70</v>
      </c>
      <c r="C22" s="161" t="s">
        <v>69</v>
      </c>
      <c r="D22" s="162">
        <v>0</v>
      </c>
      <c r="E22" s="162">
        <v>0.2</v>
      </c>
      <c r="F22" s="176">
        <v>0</v>
      </c>
      <c r="G22" s="162">
        <v>0.2</v>
      </c>
      <c r="H22" s="162">
        <v>0</v>
      </c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97" t="str">
        <f t="shared" si="0"/>
        <v>OK</v>
      </c>
    </row>
    <row r="23" s="1" customFormat="1" ht="15" customHeight="1" spans="1:22">
      <c r="A23" s="159" t="s">
        <v>71</v>
      </c>
      <c r="B23" s="160" t="s">
        <v>72</v>
      </c>
      <c r="C23" s="161" t="s">
        <v>73</v>
      </c>
      <c r="D23" s="162">
        <v>0</v>
      </c>
      <c r="E23" s="162">
        <v>0.15</v>
      </c>
      <c r="F23" s="176">
        <v>0</v>
      </c>
      <c r="G23" s="162">
        <v>0.15</v>
      </c>
      <c r="H23" s="162">
        <v>0</v>
      </c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97" t="str">
        <f t="shared" si="0"/>
        <v>OK</v>
      </c>
    </row>
    <row r="24" s="1" customFormat="1" ht="15" customHeight="1" spans="1:22">
      <c r="A24" s="159" t="s">
        <v>74</v>
      </c>
      <c r="B24" s="160" t="s">
        <v>75</v>
      </c>
      <c r="C24" s="162" t="s">
        <v>73</v>
      </c>
      <c r="D24" s="162">
        <v>0</v>
      </c>
      <c r="E24" s="162">
        <v>0.15</v>
      </c>
      <c r="F24" s="162">
        <v>0</v>
      </c>
      <c r="G24" s="162">
        <v>0.15</v>
      </c>
      <c r="H24" s="162">
        <v>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97" t="str">
        <f t="shared" si="0"/>
        <v>OK</v>
      </c>
    </row>
    <row r="25" s="1" customFormat="1" ht="15" customHeight="1" spans="1:22">
      <c r="A25" s="159" t="s">
        <v>76</v>
      </c>
      <c r="B25" s="160" t="s">
        <v>77</v>
      </c>
      <c r="C25" s="162" t="s">
        <v>78</v>
      </c>
      <c r="D25" s="162">
        <v>0</v>
      </c>
      <c r="E25" s="162">
        <v>0.35</v>
      </c>
      <c r="F25" s="162">
        <v>0</v>
      </c>
      <c r="G25" s="162">
        <v>0.35</v>
      </c>
      <c r="H25" s="162">
        <v>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97" t="str">
        <f t="shared" si="0"/>
        <v>OK</v>
      </c>
    </row>
    <row r="26" s="1" customFormat="1" ht="15" customHeight="1" spans="1:22">
      <c r="A26" s="159" t="s">
        <v>79</v>
      </c>
      <c r="B26" s="160" t="s">
        <v>80</v>
      </c>
      <c r="C26" s="162" t="s">
        <v>81</v>
      </c>
      <c r="D26" s="162">
        <v>0</v>
      </c>
      <c r="E26" s="162">
        <v>0.2</v>
      </c>
      <c r="F26" s="162">
        <v>0.15</v>
      </c>
      <c r="G26" s="162">
        <v>0.2</v>
      </c>
      <c r="H26" s="162">
        <v>-0.15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97" t="str">
        <f t="shared" si="0"/>
        <v>OK</v>
      </c>
    </row>
    <row r="27" s="1" customFormat="1" ht="15" customHeight="1" spans="1:22">
      <c r="A27" s="159" t="s">
        <v>82</v>
      </c>
      <c r="B27" s="160" t="s">
        <v>83</v>
      </c>
      <c r="C27" s="162" t="s">
        <v>84</v>
      </c>
      <c r="D27" s="162">
        <v>0</v>
      </c>
      <c r="E27" s="162">
        <v>0.2</v>
      </c>
      <c r="F27" s="162">
        <v>0.15</v>
      </c>
      <c r="G27" s="162">
        <v>0.2</v>
      </c>
      <c r="H27" s="162">
        <v>-0.15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97" t="str">
        <f t="shared" si="0"/>
        <v>OK</v>
      </c>
    </row>
    <row r="28" s="1" customFormat="1" ht="15" customHeight="1" spans="1:22">
      <c r="A28" s="159" t="s">
        <v>85</v>
      </c>
      <c r="B28" s="160" t="s">
        <v>86</v>
      </c>
      <c r="C28" s="162" t="s">
        <v>87</v>
      </c>
      <c r="D28" s="162">
        <v>0</v>
      </c>
      <c r="E28" s="162">
        <v>0.35</v>
      </c>
      <c r="F28" s="176">
        <v>0</v>
      </c>
      <c r="G28" s="162">
        <v>0.35</v>
      </c>
      <c r="H28" s="162">
        <v>0</v>
      </c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97" t="str">
        <f t="shared" si="0"/>
        <v>OK</v>
      </c>
    </row>
    <row r="29" s="1" customFormat="1" ht="15" customHeight="1" spans="1:22">
      <c r="A29" s="159" t="s">
        <v>88</v>
      </c>
      <c r="B29" s="160" t="s">
        <v>89</v>
      </c>
      <c r="C29" s="162" t="s">
        <v>90</v>
      </c>
      <c r="D29" s="162">
        <v>0</v>
      </c>
      <c r="E29" s="162">
        <v>0.2</v>
      </c>
      <c r="F29" s="176">
        <v>0.15</v>
      </c>
      <c r="G29" s="162">
        <v>0.2</v>
      </c>
      <c r="H29" s="162">
        <v>-0.15</v>
      </c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97" t="str">
        <f t="shared" si="0"/>
        <v>OK</v>
      </c>
    </row>
    <row r="30" s="1" customFormat="1" ht="15" customHeight="1" spans="1:22">
      <c r="A30" s="159" t="s">
        <v>91</v>
      </c>
      <c r="B30" s="160" t="s">
        <v>92</v>
      </c>
      <c r="C30" s="162" t="s">
        <v>93</v>
      </c>
      <c r="D30" s="162">
        <v>0</v>
      </c>
      <c r="E30" s="162">
        <v>0.2</v>
      </c>
      <c r="F30" s="176">
        <v>0.15</v>
      </c>
      <c r="G30" s="162">
        <v>0.2</v>
      </c>
      <c r="H30" s="162">
        <v>-0.15</v>
      </c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97" t="str">
        <f t="shared" si="0"/>
        <v>OK</v>
      </c>
    </row>
    <row r="31" s="1" customFormat="1" ht="15" customHeight="1" spans="1:22">
      <c r="A31" s="159" t="s">
        <v>94</v>
      </c>
      <c r="B31" s="160" t="s">
        <v>95</v>
      </c>
      <c r="C31" s="162" t="s">
        <v>96</v>
      </c>
      <c r="D31" s="162">
        <v>0</v>
      </c>
      <c r="E31" s="162">
        <v>0.35</v>
      </c>
      <c r="F31" s="176">
        <v>0</v>
      </c>
      <c r="G31" s="162">
        <v>0.35</v>
      </c>
      <c r="H31" s="162">
        <v>0</v>
      </c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97" t="str">
        <f t="shared" si="0"/>
        <v>OK</v>
      </c>
    </row>
    <row r="32" s="1" customFormat="1" ht="15" customHeight="1" spans="1:22">
      <c r="A32" s="159" t="s">
        <v>97</v>
      </c>
      <c r="B32" s="160" t="s">
        <v>98</v>
      </c>
      <c r="C32" s="162" t="s">
        <v>99</v>
      </c>
      <c r="D32" s="162">
        <v>0</v>
      </c>
      <c r="E32" s="162">
        <v>0.2</v>
      </c>
      <c r="F32" s="176">
        <v>0.15</v>
      </c>
      <c r="G32" s="162">
        <v>0.2</v>
      </c>
      <c r="H32" s="162">
        <v>-0.15</v>
      </c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97" t="str">
        <f t="shared" ref="V32:V38" si="1">IF(MAX(I32:U32)&gt;G32,"NG",IF(MIN(I32:U32)&lt;H32,"NG","OK"))</f>
        <v>OK</v>
      </c>
    </row>
    <row r="33" s="1" customFormat="1" ht="15" customHeight="1" spans="1:22">
      <c r="A33" s="159" t="s">
        <v>100</v>
      </c>
      <c r="B33" s="160" t="s">
        <v>101</v>
      </c>
      <c r="C33" s="162" t="s">
        <v>102</v>
      </c>
      <c r="D33" s="162">
        <v>0</v>
      </c>
      <c r="E33" s="162">
        <v>0.2</v>
      </c>
      <c r="F33" s="176">
        <v>0.15</v>
      </c>
      <c r="G33" s="162">
        <v>0.2</v>
      </c>
      <c r="H33" s="162">
        <v>-0.15</v>
      </c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97" t="str">
        <f t="shared" si="1"/>
        <v>OK</v>
      </c>
    </row>
    <row r="34" s="1" customFormat="1" ht="15" customHeight="1" spans="1:22">
      <c r="A34" s="159" t="s">
        <v>103</v>
      </c>
      <c r="B34" s="160" t="s">
        <v>104</v>
      </c>
      <c r="C34" s="162" t="s">
        <v>105</v>
      </c>
      <c r="D34" s="162">
        <v>0</v>
      </c>
      <c r="E34" s="162">
        <v>0.35</v>
      </c>
      <c r="F34" s="176">
        <v>0</v>
      </c>
      <c r="G34" s="162">
        <v>0.35</v>
      </c>
      <c r="H34" s="162">
        <v>0</v>
      </c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97" t="str">
        <f t="shared" si="1"/>
        <v>OK</v>
      </c>
    </row>
    <row r="35" s="1" customFormat="1" ht="15" customHeight="1" spans="1:22">
      <c r="A35" s="159" t="s">
        <v>106</v>
      </c>
      <c r="B35" s="160" t="s">
        <v>107</v>
      </c>
      <c r="C35" s="162" t="s">
        <v>108</v>
      </c>
      <c r="D35" s="162">
        <v>0</v>
      </c>
      <c r="E35" s="162">
        <v>0.2</v>
      </c>
      <c r="F35" s="176">
        <v>0.15</v>
      </c>
      <c r="G35" s="162">
        <v>0.2</v>
      </c>
      <c r="H35" s="162">
        <v>-0.15</v>
      </c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97" t="str">
        <f t="shared" si="1"/>
        <v>OK</v>
      </c>
    </row>
    <row r="36" s="1" customFormat="1" ht="15" customHeight="1" spans="1:22">
      <c r="A36" s="159" t="s">
        <v>109</v>
      </c>
      <c r="B36" s="160" t="s">
        <v>110</v>
      </c>
      <c r="C36" s="162" t="s">
        <v>111</v>
      </c>
      <c r="D36" s="163">
        <v>0</v>
      </c>
      <c r="E36" s="163">
        <v>0.2</v>
      </c>
      <c r="F36" s="177">
        <v>0.15</v>
      </c>
      <c r="G36" s="162">
        <v>0.2</v>
      </c>
      <c r="H36" s="162">
        <v>-0.15</v>
      </c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97" t="str">
        <f t="shared" si="1"/>
        <v>OK</v>
      </c>
    </row>
    <row r="37" s="1" customFormat="1" ht="15" customHeight="1" spans="1:22">
      <c r="A37" s="159" t="s">
        <v>112</v>
      </c>
      <c r="B37" s="160" t="s">
        <v>113</v>
      </c>
      <c r="C37" s="162" t="s">
        <v>114</v>
      </c>
      <c r="D37" s="163">
        <v>0</v>
      </c>
      <c r="E37" s="163">
        <v>0.35</v>
      </c>
      <c r="F37" s="177">
        <v>0</v>
      </c>
      <c r="G37" s="162">
        <v>0.35</v>
      </c>
      <c r="H37" s="162">
        <v>0</v>
      </c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97" t="str">
        <f t="shared" si="1"/>
        <v>OK</v>
      </c>
    </row>
    <row r="38" s="1" customFormat="1" ht="15" customHeight="1" spans="1:22">
      <c r="A38" s="159" t="s">
        <v>115</v>
      </c>
      <c r="B38" s="160" t="s">
        <v>116</v>
      </c>
      <c r="C38" s="162" t="s">
        <v>117</v>
      </c>
      <c r="D38" s="163">
        <v>0</v>
      </c>
      <c r="E38" s="163">
        <v>0.2</v>
      </c>
      <c r="F38" s="177">
        <v>0.15</v>
      </c>
      <c r="G38" s="162">
        <v>0.2</v>
      </c>
      <c r="H38" s="162">
        <v>-0.15</v>
      </c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97" t="str">
        <f t="shared" si="1"/>
        <v>OK</v>
      </c>
    </row>
    <row r="39" s="1" customFormat="1" ht="15" customHeight="1" spans="1:22">
      <c r="A39" s="159" t="s">
        <v>118</v>
      </c>
      <c r="B39" s="160" t="s">
        <v>119</v>
      </c>
      <c r="C39" s="162" t="s">
        <v>120</v>
      </c>
      <c r="D39" s="163">
        <v>0</v>
      </c>
      <c r="E39" s="163">
        <v>0.2</v>
      </c>
      <c r="F39" s="177">
        <v>0.15</v>
      </c>
      <c r="G39" s="162">
        <v>0.2</v>
      </c>
      <c r="H39" s="162">
        <v>-0.15</v>
      </c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97" t="str">
        <f t="shared" ref="V39:V75" si="2">IF(MAX(I39:U39)&gt;G39,"NG",IF(MIN(I39:U39)&lt;H39,"NG","OK"))</f>
        <v>OK</v>
      </c>
    </row>
    <row r="40" s="1" customFormat="1" ht="15" customHeight="1" spans="1:22">
      <c r="A40" s="159" t="s">
        <v>121</v>
      </c>
      <c r="B40" s="160" t="s">
        <v>122</v>
      </c>
      <c r="C40" s="162" t="s">
        <v>123</v>
      </c>
      <c r="D40" s="163">
        <v>0</v>
      </c>
      <c r="E40" s="163">
        <v>0.35</v>
      </c>
      <c r="F40" s="177">
        <v>0</v>
      </c>
      <c r="G40" s="162">
        <v>0.35</v>
      </c>
      <c r="H40" s="162">
        <v>0</v>
      </c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97" t="str">
        <f t="shared" si="2"/>
        <v>OK</v>
      </c>
    </row>
    <row r="41" s="1" customFormat="1" ht="15" customHeight="1" spans="1:22">
      <c r="A41" s="159" t="s">
        <v>124</v>
      </c>
      <c r="B41" s="160" t="s">
        <v>125</v>
      </c>
      <c r="C41" s="162" t="s">
        <v>126</v>
      </c>
      <c r="D41" s="163">
        <v>0</v>
      </c>
      <c r="E41" s="163">
        <v>0.2</v>
      </c>
      <c r="F41" s="177">
        <v>0.15</v>
      </c>
      <c r="G41" s="162">
        <v>0.2</v>
      </c>
      <c r="H41" s="162">
        <v>-0.15</v>
      </c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97" t="str">
        <f t="shared" si="2"/>
        <v>OK</v>
      </c>
    </row>
    <row r="42" s="1" customFormat="1" ht="15" customHeight="1" spans="1:22">
      <c r="A42" s="159" t="s">
        <v>127</v>
      </c>
      <c r="B42" s="160" t="s">
        <v>128</v>
      </c>
      <c r="C42" s="162" t="s">
        <v>129</v>
      </c>
      <c r="D42" s="162">
        <v>0</v>
      </c>
      <c r="E42" s="162">
        <v>0.2</v>
      </c>
      <c r="F42" s="176">
        <v>0.15</v>
      </c>
      <c r="G42" s="162">
        <v>0.2</v>
      </c>
      <c r="H42" s="162">
        <v>-0.15</v>
      </c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97" t="str">
        <f t="shared" si="2"/>
        <v>OK</v>
      </c>
    </row>
    <row r="43" s="1" customFormat="1" ht="15" customHeight="1" spans="1:22">
      <c r="A43" s="159" t="s">
        <v>130</v>
      </c>
      <c r="B43" s="160" t="s">
        <v>131</v>
      </c>
      <c r="C43" s="162" t="s">
        <v>132</v>
      </c>
      <c r="D43" s="162">
        <v>0</v>
      </c>
      <c r="E43" s="162">
        <v>0.35</v>
      </c>
      <c r="F43" s="176">
        <v>0</v>
      </c>
      <c r="G43" s="162">
        <v>0.35</v>
      </c>
      <c r="H43" s="162">
        <v>0</v>
      </c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97" t="str">
        <f t="shared" si="2"/>
        <v>OK</v>
      </c>
    </row>
    <row r="44" s="1" customFormat="1" ht="15" customHeight="1" spans="1:22">
      <c r="A44" s="159" t="s">
        <v>133</v>
      </c>
      <c r="B44" s="160" t="s">
        <v>134</v>
      </c>
      <c r="C44" s="162" t="s">
        <v>135</v>
      </c>
      <c r="D44" s="162">
        <v>0</v>
      </c>
      <c r="E44" s="162">
        <v>0.2</v>
      </c>
      <c r="F44" s="176">
        <v>0.15</v>
      </c>
      <c r="G44" s="162">
        <v>0.2</v>
      </c>
      <c r="H44" s="162">
        <v>-0.15</v>
      </c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97" t="str">
        <f t="shared" si="2"/>
        <v>OK</v>
      </c>
    </row>
    <row r="45" s="1" customFormat="1" ht="15" customHeight="1" spans="1:22">
      <c r="A45" s="159" t="s">
        <v>136</v>
      </c>
      <c r="B45" s="160" t="s">
        <v>137</v>
      </c>
      <c r="C45" s="162" t="s">
        <v>138</v>
      </c>
      <c r="D45" s="163">
        <v>0</v>
      </c>
      <c r="E45" s="163">
        <v>0.2</v>
      </c>
      <c r="F45" s="177">
        <v>0.15</v>
      </c>
      <c r="G45" s="162">
        <v>0.2</v>
      </c>
      <c r="H45" s="162">
        <v>-0.15</v>
      </c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97" t="str">
        <f t="shared" si="2"/>
        <v>OK</v>
      </c>
    </row>
    <row r="46" s="1" customFormat="1" ht="15" customHeight="1" spans="1:22">
      <c r="A46" s="159" t="s">
        <v>139</v>
      </c>
      <c r="B46" s="160" t="s">
        <v>140</v>
      </c>
      <c r="C46" s="162" t="s">
        <v>53</v>
      </c>
      <c r="D46" s="163">
        <v>32.13</v>
      </c>
      <c r="E46" s="163">
        <v>0.15</v>
      </c>
      <c r="F46" s="177">
        <v>0.15</v>
      </c>
      <c r="G46" s="162">
        <v>32.28</v>
      </c>
      <c r="H46" s="162">
        <v>31.98</v>
      </c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97" t="str">
        <f t="shared" si="2"/>
        <v>NG</v>
      </c>
    </row>
    <row r="47" s="1" customFormat="1" ht="15" customHeight="1" spans="1:22">
      <c r="A47" s="159" t="s">
        <v>141</v>
      </c>
      <c r="B47" s="160" t="s">
        <v>142</v>
      </c>
      <c r="C47" s="162" t="s">
        <v>53</v>
      </c>
      <c r="D47" s="162">
        <v>32.13</v>
      </c>
      <c r="E47" s="162">
        <v>0.15</v>
      </c>
      <c r="F47" s="176">
        <v>0.15</v>
      </c>
      <c r="G47" s="162">
        <v>32.28</v>
      </c>
      <c r="H47" s="162">
        <v>31.98</v>
      </c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97" t="str">
        <f t="shared" si="2"/>
        <v>NG</v>
      </c>
    </row>
    <row r="48" s="1" customFormat="1" ht="15" customHeight="1" spans="1:22">
      <c r="A48" s="159" t="s">
        <v>143</v>
      </c>
      <c r="B48" s="160" t="s">
        <v>144</v>
      </c>
      <c r="C48" s="162" t="s">
        <v>145</v>
      </c>
      <c r="D48" s="162">
        <v>1.5</v>
      </c>
      <c r="E48" s="162">
        <v>0.15</v>
      </c>
      <c r="F48" s="176">
        <v>0.15</v>
      </c>
      <c r="G48" s="162">
        <v>1.65</v>
      </c>
      <c r="H48" s="162">
        <v>1.35</v>
      </c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97" t="str">
        <f t="shared" si="2"/>
        <v>NG</v>
      </c>
    </row>
    <row r="49" s="1" customFormat="1" ht="15" customHeight="1" spans="1:34">
      <c r="A49" s="159" t="s">
        <v>146</v>
      </c>
      <c r="B49" s="160" t="s">
        <v>147</v>
      </c>
      <c r="C49" s="162" t="s">
        <v>145</v>
      </c>
      <c r="D49" s="162">
        <v>1.5</v>
      </c>
      <c r="E49" s="162">
        <v>0.15</v>
      </c>
      <c r="F49" s="176">
        <v>0.15</v>
      </c>
      <c r="G49" s="162">
        <v>1.65</v>
      </c>
      <c r="H49" s="162">
        <v>1.35</v>
      </c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97" t="str">
        <f t="shared" si="2"/>
        <v>NG</v>
      </c>
      <c r="AH49" s="198"/>
    </row>
    <row r="50" s="1" customFormat="1" ht="15" customHeight="1" spans="1:34">
      <c r="A50" s="159" t="s">
        <v>148</v>
      </c>
      <c r="B50" s="160" t="s">
        <v>149</v>
      </c>
      <c r="C50" s="162" t="s">
        <v>145</v>
      </c>
      <c r="D50" s="162">
        <v>1.5</v>
      </c>
      <c r="E50" s="162">
        <v>0.15</v>
      </c>
      <c r="F50" s="176">
        <v>0.15</v>
      </c>
      <c r="G50" s="162">
        <v>1.65</v>
      </c>
      <c r="H50" s="162">
        <v>1.35</v>
      </c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97" t="str">
        <f t="shared" si="2"/>
        <v>NG</v>
      </c>
      <c r="AH50" s="198"/>
    </row>
    <row r="51" s="1" customFormat="1" ht="15" customHeight="1" spans="1:34">
      <c r="A51" s="159" t="s">
        <v>150</v>
      </c>
      <c r="B51" s="160" t="s">
        <v>151</v>
      </c>
      <c r="C51" s="162" t="s">
        <v>145</v>
      </c>
      <c r="D51" s="162">
        <v>1.5</v>
      </c>
      <c r="E51" s="162">
        <v>0.15</v>
      </c>
      <c r="F51" s="176">
        <v>0.15</v>
      </c>
      <c r="G51" s="162">
        <v>1.65</v>
      </c>
      <c r="H51" s="162">
        <v>1.35</v>
      </c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97" t="str">
        <f t="shared" si="2"/>
        <v>NG</v>
      </c>
      <c r="AH51" s="198"/>
    </row>
    <row r="52" s="1" customFormat="1" ht="15" customHeight="1" spans="1:34">
      <c r="A52" s="159" t="s">
        <v>152</v>
      </c>
      <c r="B52" s="160" t="s">
        <v>153</v>
      </c>
      <c r="C52" s="162" t="s">
        <v>53</v>
      </c>
      <c r="D52" s="162">
        <v>8.65</v>
      </c>
      <c r="E52" s="162">
        <v>0.15</v>
      </c>
      <c r="F52" s="176">
        <v>0.15</v>
      </c>
      <c r="G52" s="162">
        <v>8.8</v>
      </c>
      <c r="H52" s="162">
        <v>8.5</v>
      </c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97" t="str">
        <f t="shared" si="2"/>
        <v>NG</v>
      </c>
      <c r="AH52" s="198"/>
    </row>
    <row r="53" s="1" customFormat="1" ht="15" customHeight="1" spans="1:34">
      <c r="A53" s="159" t="s">
        <v>154</v>
      </c>
      <c r="B53" s="160" t="s">
        <v>155</v>
      </c>
      <c r="C53" s="162" t="s">
        <v>53</v>
      </c>
      <c r="D53" s="162">
        <v>8.65</v>
      </c>
      <c r="E53" s="162">
        <v>0.15</v>
      </c>
      <c r="F53" s="176">
        <v>0.15</v>
      </c>
      <c r="G53" s="162">
        <v>8.8</v>
      </c>
      <c r="H53" s="162">
        <v>8.5</v>
      </c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97" t="str">
        <f t="shared" si="2"/>
        <v>NG</v>
      </c>
      <c r="AH53" s="198"/>
    </row>
    <row r="54" s="1" customFormat="1" ht="15" customHeight="1" spans="1:34">
      <c r="A54" s="159" t="s">
        <v>156</v>
      </c>
      <c r="B54" s="160" t="s">
        <v>157</v>
      </c>
      <c r="C54" s="162" t="s">
        <v>158</v>
      </c>
      <c r="D54" s="162">
        <v>0</v>
      </c>
      <c r="E54" s="162">
        <v>0.12</v>
      </c>
      <c r="F54" s="176">
        <v>0</v>
      </c>
      <c r="G54" s="162">
        <v>0.12</v>
      </c>
      <c r="H54" s="162">
        <v>0</v>
      </c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97" t="str">
        <f t="shared" si="2"/>
        <v>OK</v>
      </c>
      <c r="AH54" s="198"/>
    </row>
    <row r="55" s="1" customFormat="1" ht="15" customHeight="1" spans="1:34">
      <c r="A55" s="159" t="s">
        <v>159</v>
      </c>
      <c r="B55" s="160" t="s">
        <v>160</v>
      </c>
      <c r="C55" s="162" t="s">
        <v>161</v>
      </c>
      <c r="D55" s="162">
        <v>0</v>
      </c>
      <c r="E55" s="162">
        <v>0.06</v>
      </c>
      <c r="F55" s="176">
        <v>0.06</v>
      </c>
      <c r="G55" s="162">
        <v>0.06</v>
      </c>
      <c r="H55" s="162">
        <v>-0.06</v>
      </c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97" t="str">
        <f t="shared" si="2"/>
        <v>OK</v>
      </c>
      <c r="AH55" s="198"/>
    </row>
    <row r="56" s="1" customFormat="1" ht="15" customHeight="1" spans="1:34">
      <c r="A56" s="159" t="s">
        <v>162</v>
      </c>
      <c r="B56" s="160" t="s">
        <v>163</v>
      </c>
      <c r="C56" s="162" t="s">
        <v>164</v>
      </c>
      <c r="D56" s="162">
        <v>0</v>
      </c>
      <c r="E56" s="162">
        <v>0.06</v>
      </c>
      <c r="F56" s="176">
        <v>0.06</v>
      </c>
      <c r="G56" s="162">
        <v>0.06</v>
      </c>
      <c r="H56" s="162">
        <v>-0.06</v>
      </c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97" t="str">
        <f t="shared" si="2"/>
        <v>OK</v>
      </c>
      <c r="AH56" s="198"/>
    </row>
    <row r="57" s="1" customFormat="1" ht="15" customHeight="1" spans="1:34">
      <c r="A57" s="159" t="s">
        <v>165</v>
      </c>
      <c r="B57" s="160" t="s">
        <v>166</v>
      </c>
      <c r="C57" s="162" t="s">
        <v>167</v>
      </c>
      <c r="D57" s="162">
        <v>9.72</v>
      </c>
      <c r="E57" s="162">
        <v>0.15</v>
      </c>
      <c r="F57" s="176">
        <v>0.15</v>
      </c>
      <c r="G57" s="162">
        <v>9.87</v>
      </c>
      <c r="H57" s="162">
        <v>9.57</v>
      </c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97" t="str">
        <f t="shared" si="2"/>
        <v>NG</v>
      </c>
      <c r="AH57" s="198"/>
    </row>
    <row r="58" s="1" customFormat="1" ht="15" customHeight="1" spans="1:22">
      <c r="A58" s="159" t="s">
        <v>168</v>
      </c>
      <c r="B58" s="160" t="s">
        <v>169</v>
      </c>
      <c r="C58" s="162" t="s">
        <v>167</v>
      </c>
      <c r="D58" s="162">
        <v>9.72</v>
      </c>
      <c r="E58" s="162">
        <v>0.15</v>
      </c>
      <c r="F58" s="176">
        <v>0.15</v>
      </c>
      <c r="G58" s="162">
        <v>9.87</v>
      </c>
      <c r="H58" s="162">
        <v>9.57</v>
      </c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97" t="str">
        <f t="shared" si="2"/>
        <v>NG</v>
      </c>
    </row>
    <row r="59" s="1" customFormat="1" ht="15" customHeight="1" spans="1:22">
      <c r="A59" s="159" t="s">
        <v>170</v>
      </c>
      <c r="B59" s="160" t="s">
        <v>171</v>
      </c>
      <c r="C59" s="162" t="s">
        <v>167</v>
      </c>
      <c r="D59" s="162">
        <v>9.72</v>
      </c>
      <c r="E59" s="162">
        <v>0.15</v>
      </c>
      <c r="F59" s="176">
        <v>0.15</v>
      </c>
      <c r="G59" s="162">
        <v>9.87</v>
      </c>
      <c r="H59" s="162">
        <v>9.57</v>
      </c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97" t="str">
        <f t="shared" si="2"/>
        <v>NG</v>
      </c>
    </row>
    <row r="60" s="1" customFormat="1" ht="15" customHeight="1" spans="1:22">
      <c r="A60" s="159" t="s">
        <v>172</v>
      </c>
      <c r="B60" s="160" t="s">
        <v>173</v>
      </c>
      <c r="C60" s="162" t="s">
        <v>167</v>
      </c>
      <c r="D60" s="162">
        <v>9.72</v>
      </c>
      <c r="E60" s="162">
        <v>0.15</v>
      </c>
      <c r="F60" s="176">
        <v>0.15</v>
      </c>
      <c r="G60" s="162">
        <v>9.87</v>
      </c>
      <c r="H60" s="162">
        <v>9.57</v>
      </c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97" t="str">
        <f t="shared" si="2"/>
        <v>NG</v>
      </c>
    </row>
    <row r="61" s="1" customFormat="1" ht="15" customHeight="1" spans="1:22">
      <c r="A61" s="159" t="s">
        <v>174</v>
      </c>
      <c r="B61" s="160" t="s">
        <v>175</v>
      </c>
      <c r="C61" s="162" t="s">
        <v>176</v>
      </c>
      <c r="D61" s="162">
        <v>0</v>
      </c>
      <c r="E61" s="162">
        <v>0.1</v>
      </c>
      <c r="F61" s="176">
        <v>0</v>
      </c>
      <c r="G61" s="162">
        <v>0.1</v>
      </c>
      <c r="H61" s="162">
        <v>0</v>
      </c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97" t="str">
        <f t="shared" si="2"/>
        <v>OK</v>
      </c>
    </row>
    <row r="62" s="1" customFormat="1" ht="15" customHeight="1" spans="1:22">
      <c r="A62" s="159" t="s">
        <v>177</v>
      </c>
      <c r="B62" s="160" t="s">
        <v>178</v>
      </c>
      <c r="C62" s="162" t="s">
        <v>73</v>
      </c>
      <c r="D62" s="162">
        <v>0</v>
      </c>
      <c r="E62" s="162">
        <v>0.14</v>
      </c>
      <c r="F62" s="176">
        <v>0</v>
      </c>
      <c r="G62" s="162">
        <v>0.14</v>
      </c>
      <c r="H62" s="162">
        <v>0</v>
      </c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97" t="str">
        <f t="shared" si="2"/>
        <v>OK</v>
      </c>
    </row>
    <row r="63" s="1" customFormat="1" ht="15" customHeight="1" spans="1:22">
      <c r="A63" s="159" t="s">
        <v>179</v>
      </c>
      <c r="B63" s="160" t="s">
        <v>180</v>
      </c>
      <c r="C63" s="162" t="s">
        <v>181</v>
      </c>
      <c r="D63" s="162">
        <v>4.3</v>
      </c>
      <c r="E63" s="162">
        <v>0.8</v>
      </c>
      <c r="F63" s="176">
        <v>0.8</v>
      </c>
      <c r="G63" s="162">
        <v>5.1</v>
      </c>
      <c r="H63" s="162">
        <v>3.5</v>
      </c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97" t="str">
        <f t="shared" si="2"/>
        <v>NG</v>
      </c>
    </row>
    <row r="64" s="1" customFormat="1" ht="15" customHeight="1" spans="1:22">
      <c r="A64" s="159" t="s">
        <v>182</v>
      </c>
      <c r="B64" s="160" t="s">
        <v>183</v>
      </c>
      <c r="C64" s="162" t="s">
        <v>184</v>
      </c>
      <c r="D64" s="162">
        <v>4</v>
      </c>
      <c r="E64" s="162">
        <v>0.38</v>
      </c>
      <c r="F64" s="176">
        <v>0.38</v>
      </c>
      <c r="G64" s="162">
        <v>4.38</v>
      </c>
      <c r="H64" s="162">
        <v>3.62</v>
      </c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97" t="str">
        <f t="shared" si="2"/>
        <v>NG</v>
      </c>
    </row>
    <row r="65" s="1" customFormat="1" ht="15" customHeight="1" spans="1:22">
      <c r="A65" s="159" t="s">
        <v>185</v>
      </c>
      <c r="B65" s="160" t="s">
        <v>186</v>
      </c>
      <c r="C65" s="162" t="s">
        <v>181</v>
      </c>
      <c r="D65" s="162">
        <v>23.71</v>
      </c>
      <c r="E65" s="162">
        <v>0.8</v>
      </c>
      <c r="F65" s="176">
        <v>0.8</v>
      </c>
      <c r="G65" s="162">
        <v>24.51</v>
      </c>
      <c r="H65" s="162">
        <v>22.91</v>
      </c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97" t="str">
        <f t="shared" si="2"/>
        <v>NG</v>
      </c>
    </row>
    <row r="66" s="1" customFormat="1" ht="15" customHeight="1" spans="1:22">
      <c r="A66" s="159" t="s">
        <v>187</v>
      </c>
      <c r="B66" s="160" t="s">
        <v>188</v>
      </c>
      <c r="C66" s="162" t="s">
        <v>189</v>
      </c>
      <c r="D66" s="162">
        <v>4</v>
      </c>
      <c r="E66" s="162">
        <v>0.38</v>
      </c>
      <c r="F66" s="176">
        <v>0.38</v>
      </c>
      <c r="G66" s="162">
        <v>4.38</v>
      </c>
      <c r="H66" s="162">
        <v>3.62</v>
      </c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97" t="str">
        <f t="shared" si="2"/>
        <v>NG</v>
      </c>
    </row>
    <row r="67" s="1" customFormat="1" ht="15" customHeight="1" spans="1:22">
      <c r="A67" s="159" t="s">
        <v>190</v>
      </c>
      <c r="B67" s="160" t="s">
        <v>191</v>
      </c>
      <c r="C67" s="162" t="s">
        <v>145</v>
      </c>
      <c r="D67" s="162">
        <v>3.2</v>
      </c>
      <c r="E67" s="162">
        <v>0.15</v>
      </c>
      <c r="F67" s="176">
        <v>0.15</v>
      </c>
      <c r="G67" s="162">
        <v>3.35</v>
      </c>
      <c r="H67" s="162">
        <v>3.05</v>
      </c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97" t="str">
        <f t="shared" si="2"/>
        <v>NG</v>
      </c>
    </row>
    <row r="68" s="1" customFormat="1" ht="15" customHeight="1" spans="1:22">
      <c r="A68" s="159" t="s">
        <v>192</v>
      </c>
      <c r="B68" s="160" t="s">
        <v>193</v>
      </c>
      <c r="C68" s="162" t="s">
        <v>145</v>
      </c>
      <c r="D68" s="162">
        <v>3.2</v>
      </c>
      <c r="E68" s="162">
        <v>0.15</v>
      </c>
      <c r="F68" s="176">
        <v>0.15</v>
      </c>
      <c r="G68" s="162">
        <v>3.35</v>
      </c>
      <c r="H68" s="162">
        <v>3.05</v>
      </c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97" t="str">
        <f t="shared" si="2"/>
        <v>NG</v>
      </c>
    </row>
    <row r="69" s="1" customFormat="1" ht="15" customHeight="1" spans="1:22">
      <c r="A69" s="159"/>
      <c r="B69" s="160" t="s">
        <v>194</v>
      </c>
      <c r="C69" s="162" t="s">
        <v>195</v>
      </c>
      <c r="D69" s="162">
        <v>4.8</v>
      </c>
      <c r="E69" s="162">
        <v>0.15</v>
      </c>
      <c r="F69" s="176">
        <v>0.15</v>
      </c>
      <c r="G69" s="162">
        <v>4.95</v>
      </c>
      <c r="H69" s="162">
        <v>4.65</v>
      </c>
      <c r="I69" s="183"/>
      <c r="J69" s="183"/>
      <c r="K69" s="183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97" t="str">
        <f t="shared" si="2"/>
        <v>NG</v>
      </c>
    </row>
    <row r="70" s="1" customFormat="1" ht="15" customHeight="1" spans="1:22">
      <c r="A70" s="159"/>
      <c r="B70" s="160" t="s">
        <v>196</v>
      </c>
      <c r="C70" s="162" t="s">
        <v>197</v>
      </c>
      <c r="D70" s="162">
        <v>3.9</v>
      </c>
      <c r="E70" s="162">
        <v>0.15</v>
      </c>
      <c r="F70" s="176">
        <v>0.15</v>
      </c>
      <c r="G70" s="162">
        <v>4.05</v>
      </c>
      <c r="H70" s="162">
        <v>3.75</v>
      </c>
      <c r="I70" s="183"/>
      <c r="J70" s="183"/>
      <c r="K70" s="183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97" t="str">
        <f t="shared" si="2"/>
        <v>NG</v>
      </c>
    </row>
    <row r="71" s="1" customFormat="1" ht="15" customHeight="1" spans="1:22">
      <c r="A71" s="159"/>
      <c r="B71" s="160" t="s">
        <v>198</v>
      </c>
      <c r="C71" s="162" t="s">
        <v>199</v>
      </c>
      <c r="D71" s="162">
        <v>0.4</v>
      </c>
      <c r="E71" s="162">
        <v>0.15</v>
      </c>
      <c r="F71" s="176">
        <v>0.15</v>
      </c>
      <c r="G71" s="162">
        <v>0.55</v>
      </c>
      <c r="H71" s="162">
        <v>0.25</v>
      </c>
      <c r="I71" s="183"/>
      <c r="J71" s="183"/>
      <c r="K71" s="183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97" t="str">
        <f t="shared" si="2"/>
        <v>NG</v>
      </c>
    </row>
    <row r="72" s="1" customFormat="1" ht="15" customHeight="1" spans="1:22">
      <c r="A72" s="159" t="s">
        <v>200</v>
      </c>
      <c r="B72" s="160" t="s">
        <v>201</v>
      </c>
      <c r="C72" s="162" t="s">
        <v>145</v>
      </c>
      <c r="D72" s="162">
        <v>1.5</v>
      </c>
      <c r="E72" s="162">
        <v>0.15</v>
      </c>
      <c r="F72" s="176">
        <v>0.15</v>
      </c>
      <c r="G72" s="162">
        <v>1.65</v>
      </c>
      <c r="H72" s="162">
        <v>1.35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97" t="str">
        <f t="shared" si="2"/>
        <v>NG</v>
      </c>
    </row>
    <row r="73" s="1" customFormat="1" ht="15" customHeight="1" spans="1:22">
      <c r="A73" s="159" t="s">
        <v>202</v>
      </c>
      <c r="B73" s="160" t="s">
        <v>203</v>
      </c>
      <c r="C73" s="162" t="s">
        <v>145</v>
      </c>
      <c r="D73" s="162">
        <v>1.5</v>
      </c>
      <c r="E73" s="162">
        <v>0.15</v>
      </c>
      <c r="F73" s="176">
        <v>0.15</v>
      </c>
      <c r="G73" s="162">
        <v>1.65</v>
      </c>
      <c r="H73" s="162">
        <v>1.35</v>
      </c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97" t="str">
        <f t="shared" si="2"/>
        <v>NG</v>
      </c>
    </row>
    <row r="74" s="1" customFormat="1" ht="15" customHeight="1" spans="1:22">
      <c r="A74" s="159" t="s">
        <v>204</v>
      </c>
      <c r="B74" s="160" t="s">
        <v>205</v>
      </c>
      <c r="C74" s="162" t="s">
        <v>145</v>
      </c>
      <c r="D74" s="162">
        <v>3.2</v>
      </c>
      <c r="E74" s="162">
        <v>0.15</v>
      </c>
      <c r="F74" s="176">
        <v>0.15</v>
      </c>
      <c r="G74" s="162">
        <v>3.35</v>
      </c>
      <c r="H74" s="162">
        <v>3.05</v>
      </c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97" t="str">
        <f t="shared" si="2"/>
        <v>NG</v>
      </c>
    </row>
    <row r="75" s="1" customFormat="1" ht="15" customHeight="1" spans="1:22">
      <c r="A75" s="159" t="s">
        <v>206</v>
      </c>
      <c r="B75" s="160" t="s">
        <v>207</v>
      </c>
      <c r="C75" s="162" t="s">
        <v>145</v>
      </c>
      <c r="D75" s="162">
        <v>3.2</v>
      </c>
      <c r="E75" s="162">
        <v>0.15</v>
      </c>
      <c r="F75" s="176">
        <v>0.15</v>
      </c>
      <c r="G75" s="162">
        <v>3.35</v>
      </c>
      <c r="H75" s="162">
        <v>3.05</v>
      </c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97" t="str">
        <f t="shared" si="2"/>
        <v>NG</v>
      </c>
    </row>
    <row r="76" s="1" customFormat="1" ht="18" customHeight="1" spans="1:24">
      <c r="A76" s="199" t="s">
        <v>208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8"/>
      <c r="X76" s="198"/>
    </row>
    <row r="77" s="1" customFormat="1" ht="35" customHeight="1" spans="1:24">
      <c r="A77" s="200" t="s">
        <v>209</v>
      </c>
      <c r="B77" s="201" t="s">
        <v>210</v>
      </c>
      <c r="C77" s="202"/>
      <c r="D77" s="203"/>
      <c r="E77" s="241" t="s">
        <v>211</v>
      </c>
      <c r="F77" s="242"/>
      <c r="G77" s="243"/>
      <c r="H77" s="185"/>
      <c r="I77" s="271" t="s">
        <v>212</v>
      </c>
      <c r="J77" s="271" t="s">
        <v>213</v>
      </c>
      <c r="K77" s="271" t="s">
        <v>214</v>
      </c>
      <c r="L77" s="271" t="s">
        <v>215</v>
      </c>
      <c r="M77" s="271"/>
      <c r="N77" s="271"/>
      <c r="O77" s="271"/>
      <c r="P77" s="271"/>
      <c r="Q77" s="271"/>
      <c r="R77" s="271"/>
      <c r="S77" s="185"/>
      <c r="T77" s="185"/>
      <c r="U77" s="185"/>
      <c r="V77" s="302" t="s">
        <v>27</v>
      </c>
      <c r="W77" s="198"/>
      <c r="X77" s="198"/>
    </row>
    <row r="78" s="1" customFormat="1" ht="15.95" customHeight="1" spans="1:24">
      <c r="A78" s="200"/>
      <c r="B78" s="201"/>
      <c r="C78" s="204"/>
      <c r="D78" s="203"/>
      <c r="E78" s="241"/>
      <c r="F78" s="244"/>
      <c r="G78" s="243"/>
      <c r="H78" s="180" t="s">
        <v>216</v>
      </c>
      <c r="I78" s="272"/>
      <c r="J78" s="272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97" t="e">
        <f>IF(AVERAGE(I78:Q79)&lt;120,"NG",IF(AVERAGE(I78:Q79)&gt;135,"NG","OK"))</f>
        <v>#DIV/0!</v>
      </c>
      <c r="W78" s="198"/>
      <c r="X78" s="198"/>
    </row>
    <row r="79" s="1" customFormat="1" ht="15.95" customHeight="1" spans="1:24">
      <c r="A79" s="200"/>
      <c r="B79" s="201"/>
      <c r="C79" s="204"/>
      <c r="D79" s="203"/>
      <c r="E79" s="241"/>
      <c r="F79" s="244"/>
      <c r="G79" s="243"/>
      <c r="H79" s="180" t="s">
        <v>217</v>
      </c>
      <c r="I79" s="272"/>
      <c r="J79" s="272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97" t="e">
        <f>IF(AVERAGE(I78:Q79)&lt;120,"NG",IF(AVERAGE(I78:Q79)&gt;135,"NG","OK"))</f>
        <v>#DIV/0!</v>
      </c>
      <c r="X79" s="198"/>
    </row>
    <row r="80" s="1" customFormat="1" ht="14.25" customHeight="1" spans="1:24">
      <c r="A80" s="205" t="s">
        <v>218</v>
      </c>
      <c r="B80" s="206" t="s">
        <v>219</v>
      </c>
      <c r="C80" s="207"/>
      <c r="D80" s="208"/>
      <c r="E80" s="245" t="s">
        <v>220</v>
      </c>
      <c r="F80" s="246"/>
      <c r="G80" s="246"/>
      <c r="H80" s="247" t="s">
        <v>217</v>
      </c>
      <c r="I80" s="272"/>
      <c r="J80" s="272"/>
      <c r="K80" s="272"/>
      <c r="L80" s="272"/>
      <c r="M80" s="180"/>
      <c r="N80" s="180"/>
      <c r="O80" s="180"/>
      <c r="P80" s="180"/>
      <c r="Q80" s="180"/>
      <c r="R80" s="273"/>
      <c r="S80" s="273"/>
      <c r="T80" s="273"/>
      <c r="U80" s="273"/>
      <c r="V80" s="197" t="e">
        <f>IF(AVERAGE(I80:Q80)&lt;43,"NG",IF(AVERAGE(I80:Q80)&gt;46,"NG","OK"))</f>
        <v>#DIV/0!</v>
      </c>
      <c r="X80" s="198"/>
    </row>
    <row r="81" s="1" customFormat="1" ht="14.25" customHeight="1" spans="1:22">
      <c r="A81" s="205" t="s">
        <v>221</v>
      </c>
      <c r="B81" s="209" t="s">
        <v>222</v>
      </c>
      <c r="C81" s="210"/>
      <c r="D81" s="211"/>
      <c r="E81" s="245" t="s">
        <v>223</v>
      </c>
      <c r="F81" s="246"/>
      <c r="G81" s="246"/>
      <c r="H81" s="248"/>
      <c r="I81" s="272"/>
      <c r="J81" s="272"/>
      <c r="K81" s="273"/>
      <c r="L81" s="273"/>
      <c r="M81" s="273"/>
      <c r="N81" s="273"/>
      <c r="O81" s="273"/>
      <c r="P81" s="273"/>
      <c r="Q81" s="273"/>
      <c r="R81" s="180"/>
      <c r="S81" s="180"/>
      <c r="T81" s="180"/>
      <c r="U81" s="180"/>
      <c r="V81" s="197" t="e">
        <f>IF(AVERAGE(I81:Q81)&lt;320,"NG",IF(AVERAGE(I81:Q81)&gt;350,"NG","OK"))</f>
        <v>#DIV/0!</v>
      </c>
    </row>
    <row r="82" s="1" customFormat="1" ht="14.25" customHeight="1" spans="1:22">
      <c r="A82" s="200"/>
      <c r="B82" s="212"/>
      <c r="C82" s="213"/>
      <c r="D82" s="214"/>
      <c r="E82" s="245" t="s">
        <v>224</v>
      </c>
      <c r="F82" s="246"/>
      <c r="G82" s="246"/>
      <c r="H82" s="248"/>
      <c r="I82" s="272"/>
      <c r="J82" s="272"/>
      <c r="K82" s="273"/>
      <c r="L82" s="273"/>
      <c r="M82" s="273"/>
      <c r="N82" s="273"/>
      <c r="O82" s="273"/>
      <c r="P82" s="273"/>
      <c r="Q82" s="273"/>
      <c r="R82" s="180"/>
      <c r="S82" s="180"/>
      <c r="T82" s="180"/>
      <c r="U82" s="180"/>
      <c r="V82" s="197" t="e">
        <f>IF(AVERAGE(I82:Q82)&lt;365,"NG",IF(AVERAGE(I82:Q82)&gt;395,"NG","OK"))</f>
        <v>#DIV/0!</v>
      </c>
    </row>
    <row r="83" s="1" customFormat="1" ht="14.25" customHeight="1" spans="1:22">
      <c r="A83" s="215"/>
      <c r="B83" s="216"/>
      <c r="C83" s="217"/>
      <c r="D83" s="218"/>
      <c r="E83" s="245" t="s">
        <v>225</v>
      </c>
      <c r="F83" s="246"/>
      <c r="G83" s="246"/>
      <c r="H83" s="248"/>
      <c r="I83" s="272"/>
      <c r="J83" s="272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197" t="e">
        <f>IF(AVERAGE(I83:Q83)&lt;11,"NG",IF(AVERAGE(I83:Q83)&gt;18,"NG","OK"))</f>
        <v>#DIV/0!</v>
      </c>
    </row>
    <row r="84" s="1" customFormat="1" ht="16.5" customHeight="1" spans="1:22">
      <c r="A84" s="205" t="s">
        <v>226</v>
      </c>
      <c r="B84" s="219" t="s">
        <v>227</v>
      </c>
      <c r="C84" s="220"/>
      <c r="D84" s="220"/>
      <c r="E84" s="249" t="s">
        <v>228</v>
      </c>
      <c r="F84" s="250"/>
      <c r="G84" s="251"/>
      <c r="H84" s="180" t="s">
        <v>229</v>
      </c>
      <c r="I84" s="272"/>
      <c r="J84" s="180"/>
      <c r="K84" s="273"/>
      <c r="L84" s="273"/>
      <c r="M84" s="273"/>
      <c r="N84" s="273"/>
      <c r="O84" s="273"/>
      <c r="P84" s="273"/>
      <c r="Q84" s="273"/>
      <c r="R84" s="180"/>
      <c r="S84" s="180"/>
      <c r="T84" s="180"/>
      <c r="U84" s="180"/>
      <c r="V84" s="197" t="str">
        <f>IF(MAX(I84:Q86)&gt;140,"NG","OK")</f>
        <v>OK</v>
      </c>
    </row>
    <row r="85" s="1" customFormat="1" ht="16.5" customHeight="1" spans="1:22">
      <c r="A85" s="200"/>
      <c r="B85" s="221"/>
      <c r="C85" s="222"/>
      <c r="D85" s="222"/>
      <c r="E85" s="241"/>
      <c r="F85" s="244"/>
      <c r="G85" s="243"/>
      <c r="H85" s="180" t="s">
        <v>230</v>
      </c>
      <c r="I85" s="272"/>
      <c r="J85" s="180"/>
      <c r="K85" s="273"/>
      <c r="L85" s="273"/>
      <c r="M85" s="273"/>
      <c r="N85" s="273"/>
      <c r="O85" s="273"/>
      <c r="P85" s="273"/>
      <c r="Q85" s="273"/>
      <c r="R85" s="180"/>
      <c r="S85" s="180"/>
      <c r="T85" s="180"/>
      <c r="U85" s="180"/>
      <c r="V85" s="197" t="str">
        <f>IF(MAX(I84:Q86)&gt;140,"NG","OK")</f>
        <v>OK</v>
      </c>
    </row>
    <row r="86" s="1" customFormat="1" ht="16.5" customHeight="1" spans="1:22">
      <c r="A86" s="200"/>
      <c r="B86" s="221"/>
      <c r="C86" s="222"/>
      <c r="D86" s="222"/>
      <c r="E86" s="241"/>
      <c r="F86" s="244"/>
      <c r="G86" s="243"/>
      <c r="H86" s="180" t="s">
        <v>231</v>
      </c>
      <c r="I86" s="272"/>
      <c r="J86" s="180"/>
      <c r="K86" s="273"/>
      <c r="L86" s="273"/>
      <c r="M86" s="273"/>
      <c r="N86" s="273"/>
      <c r="O86" s="273"/>
      <c r="P86" s="273"/>
      <c r="Q86" s="273"/>
      <c r="R86" s="180"/>
      <c r="S86" s="180"/>
      <c r="T86" s="180"/>
      <c r="U86" s="180"/>
      <c r="V86" s="197" t="str">
        <f>IF(MAX(I84:Q86)&gt;140,"NG","OK")</f>
        <v>OK</v>
      </c>
    </row>
    <row r="87" s="1" customFormat="1" ht="16.5" customHeight="1" spans="1:22">
      <c r="A87" s="200"/>
      <c r="B87" s="221"/>
      <c r="C87" s="222"/>
      <c r="D87" s="222"/>
      <c r="E87" s="249" t="s">
        <v>232</v>
      </c>
      <c r="F87" s="250"/>
      <c r="G87" s="251"/>
      <c r="H87" s="180" t="s">
        <v>229</v>
      </c>
      <c r="I87" s="274"/>
      <c r="J87" s="180"/>
      <c r="K87" s="273"/>
      <c r="L87" s="273"/>
      <c r="M87" s="273"/>
      <c r="N87" s="273"/>
      <c r="O87" s="273"/>
      <c r="P87" s="273"/>
      <c r="Q87" s="273"/>
      <c r="R87" s="180"/>
      <c r="S87" s="180"/>
      <c r="T87" s="180"/>
      <c r="U87" s="180"/>
      <c r="V87" s="197" t="str">
        <f>IF(MAX(I87:Q89)&gt;450,"NG","OK")</f>
        <v>OK</v>
      </c>
    </row>
    <row r="88" s="1" customFormat="1" ht="16.5" customHeight="1" spans="1:22">
      <c r="A88" s="200"/>
      <c r="B88" s="221"/>
      <c r="C88" s="222"/>
      <c r="D88" s="222"/>
      <c r="E88" s="241"/>
      <c r="F88" s="244"/>
      <c r="G88" s="243"/>
      <c r="H88" s="180" t="s">
        <v>230</v>
      </c>
      <c r="I88" s="275"/>
      <c r="J88" s="180"/>
      <c r="K88" s="273"/>
      <c r="L88" s="273"/>
      <c r="M88" s="273"/>
      <c r="N88" s="273"/>
      <c r="O88" s="273"/>
      <c r="P88" s="273"/>
      <c r="Q88" s="273"/>
      <c r="R88" s="180"/>
      <c r="S88" s="180"/>
      <c r="T88" s="180"/>
      <c r="U88" s="180"/>
      <c r="V88" s="197" t="str">
        <f>IF(MAX(I87:Q89)&gt;450,"NG","OK")</f>
        <v>OK</v>
      </c>
    </row>
    <row r="89" s="1" customFormat="1" ht="16.5" customHeight="1" spans="1:22">
      <c r="A89" s="200"/>
      <c r="B89" s="221"/>
      <c r="C89" s="222"/>
      <c r="D89" s="222"/>
      <c r="E89" s="241"/>
      <c r="F89" s="244"/>
      <c r="G89" s="243"/>
      <c r="H89" s="180" t="s">
        <v>231</v>
      </c>
      <c r="I89" s="275"/>
      <c r="J89" s="180"/>
      <c r="K89" s="273"/>
      <c r="L89" s="273"/>
      <c r="M89" s="273"/>
      <c r="N89" s="273"/>
      <c r="O89" s="273"/>
      <c r="P89" s="273"/>
      <c r="Q89" s="273"/>
      <c r="R89" s="180"/>
      <c r="S89" s="180"/>
      <c r="T89" s="180"/>
      <c r="U89" s="180"/>
      <c r="V89" s="197" t="str">
        <f>IF(MAX(I87:Q89)&gt;450,"NG","OK")</f>
        <v>OK</v>
      </c>
    </row>
    <row r="90" s="1" customFormat="1" ht="19.5" customHeight="1" spans="1:31">
      <c r="A90" s="200"/>
      <c r="B90" s="221"/>
      <c r="C90" s="222"/>
      <c r="D90" s="222"/>
      <c r="E90" s="252" t="s">
        <v>233</v>
      </c>
      <c r="F90" s="253"/>
      <c r="G90" s="254"/>
      <c r="H90" s="180" t="s">
        <v>229</v>
      </c>
      <c r="I90" s="276"/>
      <c r="J90" s="180"/>
      <c r="K90" s="273"/>
      <c r="L90" s="273"/>
      <c r="M90" s="273"/>
      <c r="N90" s="273"/>
      <c r="O90" s="273"/>
      <c r="P90" s="273"/>
      <c r="Q90" s="273"/>
      <c r="R90" s="298"/>
      <c r="S90" s="298"/>
      <c r="T90" s="298"/>
      <c r="U90" s="298"/>
      <c r="V90" s="197" t="str">
        <f>IF(MAX(I90:Q92)&gt;1.25,"NG",IF(MIN(I90:Q92)&lt;0.8,"NG","OK"))</f>
        <v>NG</v>
      </c>
      <c r="X90" s="198"/>
      <c r="Y90" s="198"/>
      <c r="Z90" s="198"/>
      <c r="AA90" s="198"/>
      <c r="AB90" s="198"/>
      <c r="AC90" s="198"/>
      <c r="AD90" s="198"/>
      <c r="AE90" s="198"/>
    </row>
    <row r="91" s="1" customFormat="1" ht="19.5" customHeight="1" spans="1:31">
      <c r="A91" s="200"/>
      <c r="B91" s="221"/>
      <c r="C91" s="222"/>
      <c r="D91" s="222"/>
      <c r="E91" s="255"/>
      <c r="F91" s="256"/>
      <c r="G91" s="257"/>
      <c r="H91" s="180" t="s">
        <v>230</v>
      </c>
      <c r="I91" s="276"/>
      <c r="J91" s="180"/>
      <c r="K91" s="273"/>
      <c r="L91" s="273"/>
      <c r="M91" s="273"/>
      <c r="N91" s="273"/>
      <c r="O91" s="273"/>
      <c r="P91" s="273"/>
      <c r="Q91" s="273"/>
      <c r="R91" s="298"/>
      <c r="S91" s="298"/>
      <c r="T91" s="298"/>
      <c r="U91" s="298"/>
      <c r="V91" s="197" t="str">
        <f>IF(MAX(I90:Q92)&gt;1.25,"NG",IF(MIN(I90:Q92)&lt;0.8,"NG","OK"))</f>
        <v>NG</v>
      </c>
      <c r="X91" s="198"/>
      <c r="Y91" s="198"/>
      <c r="Z91" s="198"/>
      <c r="AA91" s="198"/>
      <c r="AB91" s="198"/>
      <c r="AC91" s="198"/>
      <c r="AD91" s="198"/>
      <c r="AE91" s="198"/>
    </row>
    <row r="92" s="1" customFormat="1" ht="19.5" customHeight="1" spans="1:31">
      <c r="A92" s="200"/>
      <c r="B92" s="221"/>
      <c r="C92" s="222"/>
      <c r="D92" s="222"/>
      <c r="E92" s="255"/>
      <c r="F92" s="256"/>
      <c r="G92" s="257"/>
      <c r="H92" s="180" t="s">
        <v>231</v>
      </c>
      <c r="I92" s="276"/>
      <c r="J92" s="180"/>
      <c r="K92" s="273"/>
      <c r="L92" s="273"/>
      <c r="M92" s="273"/>
      <c r="N92" s="273"/>
      <c r="O92" s="273"/>
      <c r="P92" s="273"/>
      <c r="Q92" s="273"/>
      <c r="R92" s="298"/>
      <c r="S92" s="298"/>
      <c r="T92" s="298"/>
      <c r="U92" s="298"/>
      <c r="V92" s="197" t="str">
        <f>IF(MAX(I90:Q92)&gt;1.25,"NG",IF(MIN(I90:Q92)&lt;0.8,"NG","OK"))</f>
        <v>NG</v>
      </c>
      <c r="X92" s="198"/>
      <c r="Y92" s="198"/>
      <c r="Z92" s="198"/>
      <c r="AA92" s="198"/>
      <c r="AB92" s="198"/>
      <c r="AC92" s="198"/>
      <c r="AD92" s="198"/>
      <c r="AE92" s="198"/>
    </row>
    <row r="93" s="1" customFormat="1" ht="21.75" customHeight="1" spans="1:22">
      <c r="A93" s="200"/>
      <c r="B93" s="221"/>
      <c r="C93" s="222"/>
      <c r="D93" s="222"/>
      <c r="E93" s="258" t="s">
        <v>234</v>
      </c>
      <c r="F93" s="258"/>
      <c r="G93" s="258"/>
      <c r="H93" s="180" t="s">
        <v>229</v>
      </c>
      <c r="I93" s="277"/>
      <c r="J93" s="180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7" t="str">
        <f>IF(MAX(I93:Q93)&gt;25,"NG","OK")</f>
        <v>OK</v>
      </c>
    </row>
    <row r="94" s="1" customFormat="1" ht="17.1" customHeight="1" spans="1:25">
      <c r="A94" s="223" t="s">
        <v>235</v>
      </c>
      <c r="B94" s="158" t="s">
        <v>236</v>
      </c>
      <c r="C94" s="158"/>
      <c r="D94" s="224" t="s">
        <v>237</v>
      </c>
      <c r="E94" s="259"/>
      <c r="F94" s="260"/>
      <c r="G94" s="229">
        <v>0.05</v>
      </c>
      <c r="H94" s="261">
        <v>0</v>
      </c>
      <c r="I94" s="278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97" t="str">
        <f>IF(MAX(I94:J94)&gt;G94,"NG",IF(MIN(I94:J94)&lt;H94,"NG","OK"))</f>
        <v>OK</v>
      </c>
      <c r="X94" s="198"/>
      <c r="Y94" s="198"/>
    </row>
    <row r="95" s="1" customFormat="1" ht="17.1" customHeight="1" spans="1:25">
      <c r="A95" s="223"/>
      <c r="B95" s="158"/>
      <c r="C95" s="158"/>
      <c r="D95" s="224" t="s">
        <v>238</v>
      </c>
      <c r="E95" s="259"/>
      <c r="F95" s="260"/>
      <c r="G95" s="229">
        <v>0.085</v>
      </c>
      <c r="H95" s="262">
        <v>0.05</v>
      </c>
      <c r="I95" s="278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97" t="str">
        <f t="shared" ref="V94:V116" si="3">IF(MAX(I95:J95)&gt;G95,"NG",IF(MIN(I95:J95)&lt;H95,"NG","OK"))</f>
        <v>NG</v>
      </c>
      <c r="X95" s="198"/>
      <c r="Y95" s="198"/>
    </row>
    <row r="96" s="1" customFormat="1" ht="17.1" customHeight="1" spans="1:25">
      <c r="A96" s="223"/>
      <c r="B96" s="158"/>
      <c r="C96" s="158"/>
      <c r="D96" s="224" t="s">
        <v>239</v>
      </c>
      <c r="E96" s="259"/>
      <c r="F96" s="260"/>
      <c r="G96" s="229">
        <v>0.05</v>
      </c>
      <c r="H96" s="262">
        <v>0.03</v>
      </c>
      <c r="I96" s="278"/>
      <c r="J96" s="183"/>
      <c r="K96" s="183"/>
      <c r="L96" s="183"/>
      <c r="M96" s="183"/>
      <c r="N96" s="293"/>
      <c r="O96" s="183"/>
      <c r="P96" s="183"/>
      <c r="Q96" s="183"/>
      <c r="R96" s="183"/>
      <c r="S96" s="183"/>
      <c r="T96" s="183"/>
      <c r="U96" s="183"/>
      <c r="V96" s="197" t="str">
        <f t="shared" si="3"/>
        <v>NG</v>
      </c>
      <c r="X96" s="198"/>
      <c r="Y96" s="198"/>
    </row>
    <row r="97" s="1" customFormat="1" ht="17.1" customHeight="1" spans="1:25">
      <c r="A97" s="223"/>
      <c r="B97" s="158"/>
      <c r="C97" s="158"/>
      <c r="D97" s="224" t="s">
        <v>240</v>
      </c>
      <c r="E97" s="259"/>
      <c r="F97" s="260"/>
      <c r="G97" s="229">
        <v>0.02</v>
      </c>
      <c r="H97" s="261">
        <v>0</v>
      </c>
      <c r="I97" s="278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97" t="str">
        <f t="shared" si="3"/>
        <v>OK</v>
      </c>
      <c r="X97" s="198"/>
      <c r="Y97" s="198"/>
    </row>
    <row r="98" s="1" customFormat="1" ht="17.1" customHeight="1" spans="1:43">
      <c r="A98" s="223"/>
      <c r="B98" s="158"/>
      <c r="C98" s="158"/>
      <c r="D98" s="225" t="s">
        <v>241</v>
      </c>
      <c r="E98" s="225"/>
      <c r="F98" s="225"/>
      <c r="G98" s="263">
        <v>1.9</v>
      </c>
      <c r="H98" s="226">
        <v>1.75</v>
      </c>
      <c r="I98" s="278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97" t="str">
        <f t="shared" si="3"/>
        <v>NG</v>
      </c>
      <c r="X98" s="198"/>
      <c r="Y98" s="198"/>
      <c r="AL98" s="198"/>
      <c r="AM98" s="198"/>
      <c r="AN98" s="198"/>
      <c r="AO98" s="198"/>
      <c r="AP98" s="198"/>
      <c r="AQ98" s="198"/>
    </row>
    <row r="99" s="1" customFormat="1" ht="17.1" customHeight="1" spans="1:43">
      <c r="A99" s="223"/>
      <c r="B99" s="158"/>
      <c r="C99" s="158"/>
      <c r="D99" s="224" t="s">
        <v>242</v>
      </c>
      <c r="E99" s="259"/>
      <c r="F99" s="260"/>
      <c r="G99" s="229">
        <v>0.02</v>
      </c>
      <c r="H99" s="261">
        <v>0</v>
      </c>
      <c r="I99" s="278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97" t="str">
        <f t="shared" si="3"/>
        <v>OK</v>
      </c>
      <c r="X99" s="198"/>
      <c r="Y99" s="198"/>
      <c r="AL99" s="198"/>
      <c r="AM99" s="198"/>
      <c r="AN99" s="198"/>
      <c r="AO99" s="198"/>
      <c r="AP99" s="198"/>
      <c r="AQ99" s="198"/>
    </row>
    <row r="100" s="1" customFormat="1" ht="17.1" customHeight="1" spans="1:43">
      <c r="A100" s="223"/>
      <c r="B100" s="158"/>
      <c r="C100" s="158"/>
      <c r="D100" s="226" t="s">
        <v>243</v>
      </c>
      <c r="E100" s="226"/>
      <c r="F100" s="226"/>
      <c r="G100" s="263">
        <v>5.2</v>
      </c>
      <c r="H100" s="264">
        <v>4.8</v>
      </c>
      <c r="I100" s="278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97" t="str">
        <f t="shared" si="3"/>
        <v>NG</v>
      </c>
      <c r="X100" s="198"/>
      <c r="Y100" s="198"/>
      <c r="AL100" s="198"/>
      <c r="AM100" s="198"/>
      <c r="AN100" s="198"/>
      <c r="AO100" s="198"/>
      <c r="AP100" s="198"/>
      <c r="AQ100" s="198"/>
    </row>
    <row r="101" s="1" customFormat="1" ht="17.1" customHeight="1" spans="1:43">
      <c r="A101" s="223"/>
      <c r="B101" s="158"/>
      <c r="C101" s="158"/>
      <c r="D101" s="224" t="s">
        <v>244</v>
      </c>
      <c r="E101" s="259"/>
      <c r="F101" s="260"/>
      <c r="G101" s="229">
        <v>0.025</v>
      </c>
      <c r="H101" s="261">
        <v>0</v>
      </c>
      <c r="I101" s="278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97" t="str">
        <f t="shared" si="3"/>
        <v>OK</v>
      </c>
      <c r="X101" s="198"/>
      <c r="Y101" s="198"/>
      <c r="AL101" s="198"/>
      <c r="AM101" s="198"/>
      <c r="AN101" s="198"/>
      <c r="AO101" s="198"/>
      <c r="AP101" s="198"/>
      <c r="AQ101" s="198"/>
    </row>
    <row r="102" s="1" customFormat="1" ht="17.1" customHeight="1" spans="1:43">
      <c r="A102" s="223"/>
      <c r="B102" s="158"/>
      <c r="C102" s="158"/>
      <c r="D102" s="227" t="s">
        <v>245</v>
      </c>
      <c r="E102" s="265"/>
      <c r="F102" s="236"/>
      <c r="G102" s="229">
        <v>0.02</v>
      </c>
      <c r="H102" s="261">
        <v>0</v>
      </c>
      <c r="I102" s="278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97" t="str">
        <f t="shared" si="3"/>
        <v>OK</v>
      </c>
      <c r="X102" s="198"/>
      <c r="Y102" s="198"/>
      <c r="AL102" s="198"/>
      <c r="AM102" s="198"/>
      <c r="AN102" s="198"/>
      <c r="AO102" s="198"/>
      <c r="AP102" s="198"/>
      <c r="AQ102" s="198"/>
    </row>
    <row r="103" s="1" customFormat="1" ht="17.1" customHeight="1" spans="1:43">
      <c r="A103" s="223"/>
      <c r="B103" s="158"/>
      <c r="C103" s="158"/>
      <c r="D103" s="224" t="s">
        <v>246</v>
      </c>
      <c r="E103" s="259"/>
      <c r="F103" s="260"/>
      <c r="G103" s="229">
        <v>0.02</v>
      </c>
      <c r="H103" s="261">
        <v>0</v>
      </c>
      <c r="I103" s="278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97" t="str">
        <f t="shared" si="3"/>
        <v>OK</v>
      </c>
      <c r="AL103" s="198"/>
      <c r="AM103" s="198"/>
      <c r="AN103" s="198"/>
      <c r="AO103" s="198"/>
      <c r="AP103" s="198"/>
      <c r="AQ103" s="198"/>
    </row>
    <row r="104" s="1" customFormat="1" ht="17.1" customHeight="1" spans="1:43">
      <c r="A104" s="223"/>
      <c r="B104" s="158"/>
      <c r="C104" s="158"/>
      <c r="D104" s="224" t="s">
        <v>247</v>
      </c>
      <c r="E104" s="259"/>
      <c r="F104" s="260"/>
      <c r="G104" s="229">
        <v>0.02</v>
      </c>
      <c r="H104" s="261">
        <v>0</v>
      </c>
      <c r="I104" s="278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97" t="str">
        <f t="shared" si="3"/>
        <v>OK</v>
      </c>
      <c r="AL104" s="198"/>
      <c r="AM104" s="198"/>
      <c r="AN104" s="198"/>
      <c r="AO104" s="198"/>
      <c r="AP104" s="198"/>
      <c r="AQ104" s="198"/>
    </row>
    <row r="105" s="1" customFormat="1" ht="17.1" customHeight="1" spans="1:43">
      <c r="A105" s="223"/>
      <c r="B105" s="158"/>
      <c r="C105" s="158"/>
      <c r="D105" s="224" t="s">
        <v>248</v>
      </c>
      <c r="E105" s="259"/>
      <c r="F105" s="260"/>
      <c r="G105" s="229">
        <v>0.01</v>
      </c>
      <c r="H105" s="261">
        <v>0</v>
      </c>
      <c r="I105" s="278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97" t="str">
        <f t="shared" si="3"/>
        <v>OK</v>
      </c>
      <c r="AL105" s="198"/>
      <c r="AM105" s="198"/>
      <c r="AN105" s="198"/>
      <c r="AO105" s="198"/>
      <c r="AP105" s="198"/>
      <c r="AQ105" s="198"/>
    </row>
    <row r="106" s="1" customFormat="1" ht="17.1" customHeight="1" spans="1:43">
      <c r="A106" s="223"/>
      <c r="B106" s="158"/>
      <c r="C106" s="158"/>
      <c r="D106" s="227" t="s">
        <v>249</v>
      </c>
      <c r="E106" s="265"/>
      <c r="F106" s="236"/>
      <c r="G106" s="229">
        <v>0.01</v>
      </c>
      <c r="H106" s="261">
        <v>0</v>
      </c>
      <c r="I106" s="278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97" t="str">
        <f t="shared" si="3"/>
        <v>OK</v>
      </c>
      <c r="AL106" s="198"/>
      <c r="AM106" s="198"/>
      <c r="AN106" s="198"/>
      <c r="AO106" s="198"/>
      <c r="AP106" s="198"/>
      <c r="AQ106" s="198"/>
    </row>
    <row r="107" s="1" customFormat="1" ht="17.1" customHeight="1" spans="1:22">
      <c r="A107" s="223"/>
      <c r="B107" s="158"/>
      <c r="C107" s="158"/>
      <c r="D107" s="224" t="s">
        <v>250</v>
      </c>
      <c r="E107" s="259"/>
      <c r="F107" s="260"/>
      <c r="G107" s="229">
        <v>0.05</v>
      </c>
      <c r="H107" s="262">
        <v>0.03</v>
      </c>
      <c r="I107" s="278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97" t="str">
        <f t="shared" si="3"/>
        <v>NG</v>
      </c>
    </row>
    <row r="108" s="1" customFormat="1" ht="17.1" customHeight="1" spans="1:22">
      <c r="A108" s="223"/>
      <c r="B108" s="158"/>
      <c r="C108" s="158"/>
      <c r="D108" s="224" t="s">
        <v>251</v>
      </c>
      <c r="E108" s="259"/>
      <c r="F108" s="260"/>
      <c r="G108" s="229">
        <v>0.01</v>
      </c>
      <c r="H108" s="261">
        <v>0</v>
      </c>
      <c r="I108" s="278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97" t="str">
        <f t="shared" si="3"/>
        <v>OK</v>
      </c>
    </row>
    <row r="109" s="1" customFormat="1" ht="17.1" customHeight="1" spans="1:22">
      <c r="A109" s="223"/>
      <c r="B109" s="158"/>
      <c r="C109" s="158"/>
      <c r="D109" s="224" t="s">
        <v>252</v>
      </c>
      <c r="E109" s="259"/>
      <c r="F109" s="260"/>
      <c r="G109" s="229">
        <v>0.001</v>
      </c>
      <c r="H109" s="261">
        <v>0</v>
      </c>
      <c r="I109" s="278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97" t="str">
        <f t="shared" si="3"/>
        <v>OK</v>
      </c>
    </row>
    <row r="110" s="137" customFormat="1" ht="17.1" customHeight="1" spans="1:22">
      <c r="A110" s="228"/>
      <c r="B110" s="229"/>
      <c r="C110" s="229"/>
      <c r="D110" s="230" t="s">
        <v>253</v>
      </c>
      <c r="E110" s="238"/>
      <c r="F110" s="266"/>
      <c r="G110" s="229">
        <v>0.001</v>
      </c>
      <c r="H110" s="267">
        <v>0</v>
      </c>
      <c r="I110" s="279"/>
      <c r="J110" s="183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303" t="str">
        <f t="shared" si="3"/>
        <v>OK</v>
      </c>
    </row>
    <row r="111" s="1" customFormat="1" ht="17.1" customHeight="1" spans="1:22">
      <c r="A111" s="223"/>
      <c r="B111" s="158"/>
      <c r="C111" s="158"/>
      <c r="D111" s="224" t="s">
        <v>254</v>
      </c>
      <c r="E111" s="259"/>
      <c r="F111" s="260"/>
      <c r="G111" s="229">
        <v>0.01</v>
      </c>
      <c r="H111" s="261">
        <v>0</v>
      </c>
      <c r="I111" s="278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97" t="str">
        <f t="shared" si="3"/>
        <v>OK</v>
      </c>
    </row>
    <row r="112" s="1" customFormat="1" ht="17.1" customHeight="1" spans="1:22">
      <c r="A112" s="223"/>
      <c r="B112" s="158"/>
      <c r="C112" s="158"/>
      <c r="D112" s="224" t="s">
        <v>255</v>
      </c>
      <c r="E112" s="259"/>
      <c r="F112" s="260"/>
      <c r="G112" s="229">
        <v>0.01</v>
      </c>
      <c r="H112" s="261">
        <v>0</v>
      </c>
      <c r="I112" s="278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97" t="str">
        <f t="shared" si="3"/>
        <v>OK</v>
      </c>
    </row>
    <row r="113" s="1" customFormat="1" ht="17.1" customHeight="1" spans="1:22">
      <c r="A113" s="223"/>
      <c r="B113" s="158"/>
      <c r="C113" s="158"/>
      <c r="D113" s="224" t="s">
        <v>256</v>
      </c>
      <c r="E113" s="259"/>
      <c r="F113" s="260"/>
      <c r="G113" s="229">
        <v>0.01</v>
      </c>
      <c r="H113" s="261">
        <v>0</v>
      </c>
      <c r="I113" s="278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97" t="str">
        <f t="shared" si="3"/>
        <v>OK</v>
      </c>
    </row>
    <row r="114" s="1" customFormat="1" ht="17.1" customHeight="1" spans="1:22">
      <c r="A114" s="223"/>
      <c r="B114" s="158"/>
      <c r="C114" s="158"/>
      <c r="D114" s="224" t="s">
        <v>257</v>
      </c>
      <c r="E114" s="259"/>
      <c r="F114" s="260"/>
      <c r="G114" s="262">
        <v>0.03</v>
      </c>
      <c r="H114" s="261">
        <v>0</v>
      </c>
      <c r="I114" s="278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97" t="str">
        <f t="shared" si="3"/>
        <v>OK</v>
      </c>
    </row>
    <row r="115" s="1" customFormat="1" ht="17.1" customHeight="1" spans="1:22">
      <c r="A115" s="223"/>
      <c r="B115" s="158"/>
      <c r="C115" s="158"/>
      <c r="D115" s="231" t="s">
        <v>258</v>
      </c>
      <c r="E115" s="268"/>
      <c r="F115" s="269"/>
      <c r="G115" s="262">
        <v>0.02</v>
      </c>
      <c r="H115" s="261">
        <v>0</v>
      </c>
      <c r="I115" s="278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97" t="str">
        <f t="shared" si="3"/>
        <v>OK</v>
      </c>
    </row>
    <row r="116" s="1" customFormat="1" ht="17.1" customHeight="1" spans="1:22">
      <c r="A116" s="223"/>
      <c r="B116" s="158"/>
      <c r="C116" s="158"/>
      <c r="D116" s="231" t="s">
        <v>259</v>
      </c>
      <c r="E116" s="268"/>
      <c r="F116" s="269"/>
      <c r="G116" s="262">
        <v>0.1</v>
      </c>
      <c r="H116" s="261">
        <v>0</v>
      </c>
      <c r="I116" s="278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97" t="str">
        <f t="shared" si="3"/>
        <v>OK</v>
      </c>
    </row>
    <row r="117" s="1" customFormat="1" ht="21" customHeight="1" spans="1:22">
      <c r="A117" s="223"/>
      <c r="B117" s="158"/>
      <c r="C117" s="158"/>
      <c r="D117" s="231" t="s">
        <v>260</v>
      </c>
      <c r="E117" s="268"/>
      <c r="F117" s="269"/>
      <c r="G117" s="231" t="s">
        <v>261</v>
      </c>
      <c r="H117" s="269"/>
      <c r="I117" s="262" t="s">
        <v>262</v>
      </c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 t="str">
        <f>IF(I117="余量","OK","NG")</f>
        <v>OK</v>
      </c>
    </row>
    <row r="118" s="1" customFormat="1" ht="20" customHeight="1" spans="1:22">
      <c r="A118" s="232">
        <v>3.6</v>
      </c>
      <c r="B118" s="233" t="s">
        <v>263</v>
      </c>
      <c r="C118" s="234"/>
      <c r="D118" s="232" t="s">
        <v>264</v>
      </c>
      <c r="E118" s="232"/>
      <c r="F118" s="232"/>
      <c r="G118" s="232"/>
      <c r="H118" s="232"/>
      <c r="I118" s="281" t="s">
        <v>34</v>
      </c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180" t="str">
        <f>IF(I118="OK","OK","NG")</f>
        <v>OK</v>
      </c>
    </row>
    <row r="119" s="1" customFormat="1" ht="36" customHeight="1" spans="1:22">
      <c r="A119" s="232">
        <v>3.7</v>
      </c>
      <c r="B119" s="233" t="s">
        <v>265</v>
      </c>
      <c r="C119" s="234"/>
      <c r="D119" s="230" t="s">
        <v>266</v>
      </c>
      <c r="E119" s="238"/>
      <c r="F119" s="238"/>
      <c r="G119" s="238"/>
      <c r="H119" s="266"/>
      <c r="I119" s="283" t="s">
        <v>267</v>
      </c>
      <c r="J119" s="284">
        <v>125</v>
      </c>
      <c r="K119" s="285" t="s">
        <v>268</v>
      </c>
      <c r="L119" s="286">
        <v>0</v>
      </c>
      <c r="M119" s="285" t="s">
        <v>269</v>
      </c>
      <c r="N119" s="294">
        <f>L119/J119</f>
        <v>0</v>
      </c>
      <c r="O119" s="285" t="s">
        <v>270</v>
      </c>
      <c r="P119" s="295" t="s">
        <v>7</v>
      </c>
      <c r="Q119" s="299"/>
      <c r="R119" s="299"/>
      <c r="S119" s="299"/>
      <c r="T119" s="299"/>
      <c r="U119" s="304"/>
      <c r="V119" s="197" t="s">
        <v>34</v>
      </c>
    </row>
    <row r="120" s="1" customFormat="1" ht="36" customHeight="1" spans="1:22">
      <c r="A120" s="235" t="s">
        <v>271</v>
      </c>
      <c r="B120" s="227" t="s">
        <v>272</v>
      </c>
      <c r="C120" s="236"/>
      <c r="D120" s="237" t="s">
        <v>273</v>
      </c>
      <c r="E120" s="259"/>
      <c r="F120" s="259"/>
      <c r="G120" s="259"/>
      <c r="H120" s="260"/>
      <c r="I120" s="287" t="s">
        <v>267</v>
      </c>
      <c r="J120" s="288">
        <v>32</v>
      </c>
      <c r="K120" s="289" t="s">
        <v>268</v>
      </c>
      <c r="L120" s="194">
        <v>0</v>
      </c>
      <c r="M120" s="289" t="s">
        <v>269</v>
      </c>
      <c r="N120" s="296">
        <f>L120/J120</f>
        <v>0</v>
      </c>
      <c r="O120" s="289" t="s">
        <v>270</v>
      </c>
      <c r="P120" s="297" t="s">
        <v>7</v>
      </c>
      <c r="Q120" s="300"/>
      <c r="R120" s="300"/>
      <c r="S120" s="300"/>
      <c r="T120" s="300"/>
      <c r="U120" s="305"/>
      <c r="V120" s="180" t="str">
        <f>IF(L120=0,"OK","NG")</f>
        <v>OK</v>
      </c>
    </row>
    <row r="121" s="1" customFormat="1" ht="22" customHeight="1" spans="1:22">
      <c r="A121" s="235">
        <v>3.9</v>
      </c>
      <c r="B121" s="230" t="s">
        <v>274</v>
      </c>
      <c r="C121" s="238"/>
      <c r="D121" s="238"/>
      <c r="E121" s="238"/>
      <c r="F121" s="238"/>
      <c r="G121" s="238"/>
      <c r="H121" s="238"/>
      <c r="I121" s="290" t="str">
        <f ca="1" t="shared" ref="I121:K121" si="4">TEXT(RANDBETWEEN(221,229)/10,"0.0")&amp;"g"</f>
        <v>22.8g</v>
      </c>
      <c r="J121" s="290" t="str">
        <f ca="1" t="shared" si="4"/>
        <v>22.4g</v>
      </c>
      <c r="K121" s="290" t="str">
        <f ca="1" t="shared" si="4"/>
        <v>22.4g</v>
      </c>
      <c r="L121" s="291" t="s">
        <v>7</v>
      </c>
      <c r="M121" s="291"/>
      <c r="N121" s="291"/>
      <c r="O121" s="291"/>
      <c r="P121" s="291"/>
      <c r="Q121" s="291"/>
      <c r="R121" s="291"/>
      <c r="S121" s="291"/>
      <c r="T121" s="291"/>
      <c r="U121" s="306"/>
      <c r="V121" s="180" t="s">
        <v>7</v>
      </c>
    </row>
    <row r="122" s="3" customFormat="1" ht="19" customHeight="1" spans="1:22">
      <c r="A122" s="239" t="s">
        <v>275</v>
      </c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</row>
    <row r="123" s="3" customFormat="1" ht="35" customHeight="1" spans="1:22">
      <c r="A123" s="240" t="s">
        <v>276</v>
      </c>
      <c r="B123" s="240"/>
      <c r="C123" s="240"/>
      <c r="D123" s="240"/>
      <c r="E123" s="240" t="s">
        <v>23</v>
      </c>
      <c r="F123" s="240"/>
      <c r="G123" s="240" t="s">
        <v>24</v>
      </c>
      <c r="H123" s="240"/>
      <c r="I123" s="240"/>
      <c r="J123" s="240" t="s">
        <v>25</v>
      </c>
      <c r="K123" s="240"/>
      <c r="L123" s="240" t="s">
        <v>26</v>
      </c>
      <c r="M123" s="240"/>
      <c r="N123" s="240" t="s">
        <v>27</v>
      </c>
      <c r="O123" s="240"/>
      <c r="P123" s="240"/>
      <c r="Q123" s="240" t="s">
        <v>277</v>
      </c>
      <c r="R123" s="240"/>
      <c r="S123" s="240"/>
      <c r="T123" s="240"/>
      <c r="U123" s="240"/>
      <c r="V123" s="240"/>
    </row>
    <row r="124" s="3" customFormat="1" ht="38" customHeight="1" spans="1:22">
      <c r="A124" s="240" t="s">
        <v>278</v>
      </c>
      <c r="B124" s="240"/>
      <c r="C124" s="240"/>
      <c r="D124" s="240"/>
      <c r="E124" s="270">
        <v>3</v>
      </c>
      <c r="F124" s="270"/>
      <c r="G124" s="270" t="s">
        <v>7</v>
      </c>
      <c r="H124" s="270"/>
      <c r="I124" s="270"/>
      <c r="J124" s="240">
        <v>0</v>
      </c>
      <c r="K124" s="240"/>
      <c r="L124" s="292">
        <v>0</v>
      </c>
      <c r="M124" s="240"/>
      <c r="N124" s="270" t="str">
        <f>IF(J124=0,"OK","NG")</f>
        <v>OK</v>
      </c>
      <c r="O124" s="270"/>
      <c r="P124" s="270"/>
      <c r="Q124" s="301" t="s">
        <v>279</v>
      </c>
      <c r="R124" s="301"/>
      <c r="S124" s="301"/>
      <c r="T124" s="301"/>
      <c r="U124" s="301"/>
      <c r="V124" s="307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76:V76"/>
    <mergeCell ref="B80:D80"/>
    <mergeCell ref="E80:G80"/>
    <mergeCell ref="E81:H81"/>
    <mergeCell ref="E82:H82"/>
    <mergeCell ref="E83:H83"/>
    <mergeCell ref="E93:G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G117:H117"/>
    <mergeCell ref="B118:C118"/>
    <mergeCell ref="D118:H118"/>
    <mergeCell ref="B119:C119"/>
    <mergeCell ref="D119:H119"/>
    <mergeCell ref="P119:U119"/>
    <mergeCell ref="B120:C120"/>
    <mergeCell ref="D120:H120"/>
    <mergeCell ref="P120:U120"/>
    <mergeCell ref="B121:H121"/>
    <mergeCell ref="L121:U121"/>
    <mergeCell ref="A122:V122"/>
    <mergeCell ref="A123:D123"/>
    <mergeCell ref="E123:F123"/>
    <mergeCell ref="G123:I123"/>
    <mergeCell ref="J123:K123"/>
    <mergeCell ref="L123:M123"/>
    <mergeCell ref="N123:P123"/>
    <mergeCell ref="Q123:V123"/>
    <mergeCell ref="A124:D124"/>
    <mergeCell ref="E124:F124"/>
    <mergeCell ref="G124:I124"/>
    <mergeCell ref="J124:K124"/>
    <mergeCell ref="L124:M124"/>
    <mergeCell ref="N124:P124"/>
    <mergeCell ref="Q124:V124"/>
    <mergeCell ref="A77:A79"/>
    <mergeCell ref="A81:A83"/>
    <mergeCell ref="A84:A93"/>
    <mergeCell ref="A94:A117"/>
    <mergeCell ref="V8:V9"/>
    <mergeCell ref="A1:V2"/>
    <mergeCell ref="C8:E9"/>
    <mergeCell ref="F8:G9"/>
    <mergeCell ref="H8:I9"/>
    <mergeCell ref="J8:K9"/>
    <mergeCell ref="L8:M9"/>
    <mergeCell ref="N8:P9"/>
    <mergeCell ref="A8:B9"/>
    <mergeCell ref="E84:G86"/>
    <mergeCell ref="E87:G89"/>
    <mergeCell ref="E90:G92"/>
    <mergeCell ref="B81:D83"/>
    <mergeCell ref="B77:D79"/>
    <mergeCell ref="E77:G79"/>
    <mergeCell ref="B94:C117"/>
    <mergeCell ref="B84:D93"/>
  </mergeCells>
  <conditionalFormatting sqref="J8">
    <cfRule type="cellIs" dxfId="0" priority="355" operator="equal">
      <formula>"NG"</formula>
    </cfRule>
  </conditionalFormatting>
  <conditionalFormatting sqref="I12:U12">
    <cfRule type="cellIs" dxfId="0" priority="265" operator="greaterThan">
      <formula>$G$12</formula>
    </cfRule>
    <cfRule type="cellIs" dxfId="1" priority="266" operator="lessThan">
      <formula>$H$12</formula>
    </cfRule>
  </conditionalFormatting>
  <conditionalFormatting sqref="I13:U13">
    <cfRule type="cellIs" dxfId="0" priority="235" operator="greaterThan">
      <formula>$G$13</formula>
    </cfRule>
    <cfRule type="cellIs" dxfId="1" priority="236" operator="lessThan">
      <formula>$H$13</formula>
    </cfRule>
  </conditionalFormatting>
  <conditionalFormatting sqref="I14:U14">
    <cfRule type="cellIs" dxfId="1" priority="351" operator="lessThan">
      <formula>$H14</formula>
    </cfRule>
    <cfRule type="cellIs" dxfId="0" priority="352" operator="greaterThan">
      <formula>$G14</formula>
    </cfRule>
  </conditionalFormatting>
  <conditionalFormatting sqref="I15:U15">
    <cfRule type="cellIs" dxfId="1" priority="193" operator="lessThan">
      <formula>$H15</formula>
    </cfRule>
    <cfRule type="cellIs" dxfId="0" priority="194" operator="greaterThan">
      <formula>$G15</formula>
    </cfRule>
  </conditionalFormatting>
  <conditionalFormatting sqref="I16:U16">
    <cfRule type="cellIs" dxfId="0" priority="263" operator="greaterThan">
      <formula>$G$16</formula>
    </cfRule>
    <cfRule type="cellIs" dxfId="1" priority="264" operator="lessThan">
      <formula>$H$16</formula>
    </cfRule>
  </conditionalFormatting>
  <conditionalFormatting sqref="I17:U17">
    <cfRule type="cellIs" dxfId="0" priority="191" operator="greaterThan">
      <formula>$G$17</formula>
    </cfRule>
    <cfRule type="cellIs" dxfId="1" priority="192" operator="lessThan">
      <formula>$H$17</formula>
    </cfRule>
  </conditionalFormatting>
  <conditionalFormatting sqref="I18:U18">
    <cfRule type="cellIs" dxfId="0" priority="261" operator="greaterThan">
      <formula>$G$18</formula>
    </cfRule>
    <cfRule type="cellIs" dxfId="1" priority="262" operator="lessThan">
      <formula>$H$18</formula>
    </cfRule>
  </conditionalFormatting>
  <conditionalFormatting sqref="I19:U19">
    <cfRule type="cellIs" dxfId="0" priority="189" operator="greaterThan">
      <formula>$G$19</formula>
    </cfRule>
    <cfRule type="cellIs" dxfId="1" priority="190" operator="lessThan">
      <formula>$H$19</formula>
    </cfRule>
  </conditionalFormatting>
  <conditionalFormatting sqref="I20:U20">
    <cfRule type="cellIs" dxfId="0" priority="187" operator="greaterThan">
      <formula>$G$20</formula>
    </cfRule>
    <cfRule type="cellIs" dxfId="1" priority="188" operator="lessThan">
      <formula>$H$20</formula>
    </cfRule>
  </conditionalFormatting>
  <conditionalFormatting sqref="I21:U21">
    <cfRule type="cellIs" dxfId="0" priority="259" operator="greaterThan">
      <formula>$G$21</formula>
    </cfRule>
    <cfRule type="cellIs" dxfId="1" priority="260" operator="lessThan">
      <formula>$H$21</formula>
    </cfRule>
  </conditionalFormatting>
  <conditionalFormatting sqref="I22:U22">
    <cfRule type="cellIs" dxfId="0" priority="185" operator="greaterThan">
      <formula>$G$22</formula>
    </cfRule>
    <cfRule type="cellIs" dxfId="1" priority="186" operator="lessThan">
      <formula>$H$22</formula>
    </cfRule>
  </conditionalFormatting>
  <conditionalFormatting sqref="I23:U23">
    <cfRule type="cellIs" dxfId="0" priority="257" operator="greaterThan">
      <formula>$G$23</formula>
    </cfRule>
    <cfRule type="cellIs" dxfId="1" priority="258" operator="lessThan">
      <formula>$H$23</formula>
    </cfRule>
  </conditionalFormatting>
  <conditionalFormatting sqref="I24:U24">
    <cfRule type="cellIs" dxfId="0" priority="183" operator="greaterThan">
      <formula>$G$24</formula>
    </cfRule>
    <cfRule type="cellIs" dxfId="1" priority="184" operator="lessThan">
      <formula>$H$24</formula>
    </cfRule>
  </conditionalFormatting>
  <conditionalFormatting sqref="I25:U25">
    <cfRule type="cellIs" dxfId="0" priority="255" operator="greaterThan">
      <formula>$G$25</formula>
    </cfRule>
    <cfRule type="cellIs" dxfId="1" priority="256" operator="lessThan">
      <formula>$H$25</formula>
    </cfRule>
  </conditionalFormatting>
  <conditionalFormatting sqref="I26:U26">
    <cfRule type="cellIs" dxfId="0" priority="253" operator="greaterThan">
      <formula>$G$26</formula>
    </cfRule>
    <cfRule type="cellIs" dxfId="1" priority="254" operator="lessThan">
      <formula>$H$26</formula>
    </cfRule>
  </conditionalFormatting>
  <conditionalFormatting sqref="I27:U27">
    <cfRule type="cellIs" dxfId="0" priority="181" operator="greaterThan">
      <formula>$G$27</formula>
    </cfRule>
    <cfRule type="cellIs" dxfId="1" priority="182" operator="lessThan">
      <formula>$H$27</formula>
    </cfRule>
  </conditionalFormatting>
  <conditionalFormatting sqref="I28:U28">
    <cfRule type="cellIs" dxfId="0" priority="251" operator="greaterThan">
      <formula>$G$28</formula>
    </cfRule>
    <cfRule type="cellIs" dxfId="1" priority="252" operator="lessThan">
      <formula>$H$28</formula>
    </cfRule>
  </conditionalFormatting>
  <conditionalFormatting sqref="I29:U29">
    <cfRule type="cellIs" dxfId="0" priority="175" operator="greaterThan">
      <formula>$G$29</formula>
    </cfRule>
    <cfRule type="cellIs" dxfId="1" priority="176" operator="lessThan">
      <formula>$H$29</formula>
    </cfRule>
  </conditionalFormatting>
  <conditionalFormatting sqref="I30:U30">
    <cfRule type="cellIs" dxfId="0" priority="249" operator="greaterThan">
      <formula>$G$30</formula>
    </cfRule>
    <cfRule type="cellIs" dxfId="1" priority="250" operator="lessThan">
      <formula>$H$30</formula>
    </cfRule>
  </conditionalFormatting>
  <conditionalFormatting sqref="I31:U31">
    <cfRule type="cellIs" dxfId="0" priority="173" operator="greaterThan">
      <formula>$G$31</formula>
    </cfRule>
    <cfRule type="cellIs" dxfId="1" priority="174" operator="lessThan">
      <formula>$H$31</formula>
    </cfRule>
  </conditionalFormatting>
  <conditionalFormatting sqref="I32:U32">
    <cfRule type="cellIs" dxfId="0" priority="247" operator="greaterThan">
      <formula>$G$32</formula>
    </cfRule>
    <cfRule type="cellIs" dxfId="1" priority="248" operator="lessThan">
      <formula>$H$32</formula>
    </cfRule>
  </conditionalFormatting>
  <conditionalFormatting sqref="I33:U33">
    <cfRule type="cellIs" dxfId="1" priority="347" operator="lessThan">
      <formula>$H33</formula>
    </cfRule>
    <cfRule type="cellIs" dxfId="0" priority="348" operator="greaterThan">
      <formula>$G33</formula>
    </cfRule>
  </conditionalFormatting>
  <conditionalFormatting sqref="I34:U34">
    <cfRule type="cellIs" dxfId="1" priority="171" operator="lessThan">
      <formula>$H34</formula>
    </cfRule>
    <cfRule type="cellIs" dxfId="0" priority="172" operator="greaterThan">
      <formula>$G34</formula>
    </cfRule>
  </conditionalFormatting>
  <conditionalFormatting sqref="I35:U35">
    <cfRule type="cellIs" dxfId="0" priority="245" operator="greaterThan">
      <formula>$G$35</formula>
    </cfRule>
    <cfRule type="cellIs" dxfId="1" priority="246" operator="lessThan">
      <formula>$H$35</formula>
    </cfRule>
  </conditionalFormatting>
  <conditionalFormatting sqref="I36:U36">
    <cfRule type="cellIs" dxfId="0" priority="169" operator="greaterThan">
      <formula>$G$36</formula>
    </cfRule>
    <cfRule type="cellIs" dxfId="1" priority="170" operator="lessThan">
      <formula>$H$36</formula>
    </cfRule>
  </conditionalFormatting>
  <conditionalFormatting sqref="I37:U37">
    <cfRule type="cellIs" dxfId="0" priority="167" operator="greaterThan">
      <formula>$G$37</formula>
    </cfRule>
    <cfRule type="cellIs" dxfId="1" priority="168" operator="lessThan">
      <formula>$H$37</formula>
    </cfRule>
  </conditionalFormatting>
  <conditionalFormatting sqref="I38:U38">
    <cfRule type="cellIs" dxfId="0" priority="239" operator="greaterThan">
      <formula>$G$38</formula>
    </cfRule>
    <cfRule type="cellIs" dxfId="1" priority="240" operator="lessThan">
      <formula>$H$38</formula>
    </cfRule>
  </conditionalFormatting>
  <conditionalFormatting sqref="I39:U39">
    <cfRule type="cellIs" dxfId="0" priority="243" operator="greaterThan">
      <formula>$G$39</formula>
    </cfRule>
    <cfRule type="cellIs" dxfId="1" priority="244" operator="lessThan">
      <formula>$H$39</formula>
    </cfRule>
  </conditionalFormatting>
  <conditionalFormatting sqref="I40:U40">
    <cfRule type="cellIs" dxfId="1" priority="165" operator="lessThan">
      <formula>$H40</formula>
    </cfRule>
    <cfRule type="cellIs" dxfId="0" priority="166" operator="greaterThan">
      <formula>$G40</formula>
    </cfRule>
  </conditionalFormatting>
  <conditionalFormatting sqref="I41:U41">
    <cfRule type="cellIs" dxfId="1" priority="289" operator="lessThan">
      <formula>$H41</formula>
    </cfRule>
    <cfRule type="cellIs" dxfId="0" priority="311" operator="greaterThan">
      <formula>$G41</formula>
    </cfRule>
  </conditionalFormatting>
  <conditionalFormatting sqref="I42:U42">
    <cfRule type="cellIs" dxfId="1" priority="163" operator="lessThan">
      <formula>$H42</formula>
    </cfRule>
    <cfRule type="cellIs" dxfId="0" priority="164" operator="greaterThan">
      <formula>$G42</formula>
    </cfRule>
  </conditionalFormatting>
  <conditionalFormatting sqref="I43:U43">
    <cfRule type="cellIs" dxfId="1" priority="161" operator="lessThan">
      <formula>$H43</formula>
    </cfRule>
    <cfRule type="cellIs" dxfId="0" priority="162" operator="greaterThan">
      <formula>$G43</formula>
    </cfRule>
  </conditionalFormatting>
  <conditionalFormatting sqref="I44:U44">
    <cfRule type="cellIs" dxfId="1" priority="159" operator="lessThan">
      <formula>$H44</formula>
    </cfRule>
    <cfRule type="cellIs" dxfId="0" priority="160" operator="greaterThan">
      <formula>$G44</formula>
    </cfRule>
  </conditionalFormatting>
  <conditionalFormatting sqref="I45:U45">
    <cfRule type="cellIs" dxfId="1" priority="157" operator="lessThan">
      <formula>$H45</formula>
    </cfRule>
    <cfRule type="cellIs" dxfId="0" priority="158" operator="greaterThan">
      <formula>$G45</formula>
    </cfRule>
  </conditionalFormatting>
  <conditionalFormatting sqref="I46:U46">
    <cfRule type="cellIs" dxfId="1" priority="155" operator="lessThan">
      <formula>$H46</formula>
    </cfRule>
    <cfRule type="cellIs" dxfId="0" priority="156" operator="greaterThan">
      <formula>$G46</formula>
    </cfRule>
  </conditionalFormatting>
  <conditionalFormatting sqref="I47:U47">
    <cfRule type="cellIs" dxfId="1" priority="153" operator="lessThan">
      <formula>$H47</formula>
    </cfRule>
    <cfRule type="cellIs" dxfId="0" priority="154" operator="greaterThan">
      <formula>$G47</formula>
    </cfRule>
  </conditionalFormatting>
  <conditionalFormatting sqref="I48:U48">
    <cfRule type="cellIs" dxfId="1" priority="151" operator="lessThan">
      <formula>$H48</formula>
    </cfRule>
    <cfRule type="cellIs" dxfId="0" priority="152" operator="greaterThan">
      <formula>$G48</formula>
    </cfRule>
  </conditionalFormatting>
  <conditionalFormatting sqref="I49:U49">
    <cfRule type="cellIs" dxfId="1" priority="149" operator="lessThan">
      <formula>$H49</formula>
    </cfRule>
    <cfRule type="cellIs" dxfId="0" priority="150" operator="greaterThan">
      <formula>$G49</formula>
    </cfRule>
  </conditionalFormatting>
  <conditionalFormatting sqref="I50:U50">
    <cfRule type="cellIs" dxfId="0" priority="233" operator="greaterThan">
      <formula>$G$50</formula>
    </cfRule>
    <cfRule type="cellIs" dxfId="1" priority="234" operator="lessThan">
      <formula>$H$50</formula>
    </cfRule>
  </conditionalFormatting>
  <conditionalFormatting sqref="I51:U51">
    <cfRule type="cellIs" dxfId="0" priority="147" operator="greaterThan">
      <formula>$G$51</formula>
    </cfRule>
    <cfRule type="cellIs" dxfId="1" priority="148" operator="lessThan">
      <formula>$H$51</formula>
    </cfRule>
  </conditionalFormatting>
  <conditionalFormatting sqref="I52:U52">
    <cfRule type="cellIs" dxfId="0" priority="145" operator="greaterThan">
      <formula>$G$52</formula>
    </cfRule>
    <cfRule type="cellIs" dxfId="1" priority="146" operator="lessThan">
      <formula>$H$52</formula>
    </cfRule>
  </conditionalFormatting>
  <conditionalFormatting sqref="I53:U53">
    <cfRule type="cellIs" dxfId="0" priority="143" operator="greaterThan">
      <formula>$G$53</formula>
    </cfRule>
    <cfRule type="cellIs" dxfId="1" priority="144" operator="lessThan">
      <formula>$H$53</formula>
    </cfRule>
  </conditionalFormatting>
  <conditionalFormatting sqref="I54:U54">
    <cfRule type="cellIs" dxfId="0" priority="141" operator="greaterThan">
      <formula>$G$54</formula>
    </cfRule>
    <cfRule type="cellIs" dxfId="1" priority="142" operator="lessThan">
      <formula>$H$54</formula>
    </cfRule>
  </conditionalFormatting>
  <conditionalFormatting sqref="I55:U55">
    <cfRule type="cellIs" dxfId="0" priority="139" operator="greaterThan">
      <formula>$G$55</formula>
    </cfRule>
    <cfRule type="cellIs" dxfId="1" priority="140" operator="lessThan">
      <formula>$H$55</formula>
    </cfRule>
  </conditionalFormatting>
  <conditionalFormatting sqref="I56:U56">
    <cfRule type="cellIs" dxfId="0" priority="137" operator="greaterThan">
      <formula>$G$56</formula>
    </cfRule>
    <cfRule type="cellIs" dxfId="1" priority="138" operator="lessThan">
      <formula>$H$56</formula>
    </cfRule>
  </conditionalFormatting>
  <conditionalFormatting sqref="I57:U57">
    <cfRule type="cellIs" dxfId="0" priority="135" operator="greaterThan">
      <formula>$G$57</formula>
    </cfRule>
    <cfRule type="cellIs" dxfId="1" priority="136" operator="lessThan">
      <formula>$H$57</formula>
    </cfRule>
  </conditionalFormatting>
  <conditionalFormatting sqref="I58:U58">
    <cfRule type="cellIs" dxfId="0" priority="133" operator="greaterThan">
      <formula>$G$58</formula>
    </cfRule>
    <cfRule type="cellIs" dxfId="1" priority="134" operator="lessThan">
      <formula>$H$58</formula>
    </cfRule>
  </conditionalFormatting>
  <conditionalFormatting sqref="I59:U59">
    <cfRule type="cellIs" dxfId="0" priority="131" operator="greaterThan">
      <formula>$G$59</formula>
    </cfRule>
    <cfRule type="cellIs" dxfId="1" priority="132" operator="lessThan">
      <formula>$H$59</formula>
    </cfRule>
  </conditionalFormatting>
  <conditionalFormatting sqref="I60:U60">
    <cfRule type="cellIs" dxfId="0" priority="129" operator="greaterThan">
      <formula>$G$60</formula>
    </cfRule>
    <cfRule type="cellIs" dxfId="1" priority="130" operator="lessThan">
      <formula>$H$60</formula>
    </cfRule>
  </conditionalFormatting>
  <conditionalFormatting sqref="I61:U61">
    <cfRule type="cellIs" dxfId="0" priority="127" operator="greaterThan">
      <formula>$G$61</formula>
    </cfRule>
    <cfRule type="cellIs" dxfId="1" priority="128" operator="lessThan">
      <formula>$H$61</formula>
    </cfRule>
  </conditionalFormatting>
  <conditionalFormatting sqref="I62:U62">
    <cfRule type="cellIs" dxfId="0" priority="125" operator="greaterThan">
      <formula>$G$62</formula>
    </cfRule>
    <cfRule type="cellIs" dxfId="1" priority="126" operator="lessThan">
      <formula>$H$62</formula>
    </cfRule>
  </conditionalFormatting>
  <conditionalFormatting sqref="I63:U63">
    <cfRule type="cellIs" dxfId="0" priority="123" operator="greaterThan">
      <formula>$G$63</formula>
    </cfRule>
    <cfRule type="cellIs" dxfId="1" priority="124" operator="lessThan">
      <formula>$H$63</formula>
    </cfRule>
  </conditionalFormatting>
  <conditionalFormatting sqref="I64:U64">
    <cfRule type="cellIs" dxfId="0" priority="121" operator="greaterThan">
      <formula>$G$64</formula>
    </cfRule>
    <cfRule type="cellIs" dxfId="1" priority="122" operator="lessThan">
      <formula>$H$64</formula>
    </cfRule>
  </conditionalFormatting>
  <conditionalFormatting sqref="I65:U65">
    <cfRule type="cellIs" dxfId="0" priority="119" operator="greaterThan">
      <formula>$G$65</formula>
    </cfRule>
    <cfRule type="cellIs" dxfId="1" priority="120" operator="lessThan">
      <formula>$H$65</formula>
    </cfRule>
  </conditionalFormatting>
  <conditionalFormatting sqref="I66:U66">
    <cfRule type="cellIs" dxfId="0" priority="117" operator="greaterThan">
      <formula>$G$66</formula>
    </cfRule>
    <cfRule type="cellIs" dxfId="1" priority="118" operator="lessThan">
      <formula>$H$66</formula>
    </cfRule>
  </conditionalFormatting>
  <conditionalFormatting sqref="I67:U67">
    <cfRule type="cellIs" dxfId="0" priority="115" operator="greaterThan">
      <formula>$G$67</formula>
    </cfRule>
    <cfRule type="cellIs" dxfId="1" priority="116" operator="lessThan">
      <formula>$H$67</formula>
    </cfRule>
  </conditionalFormatting>
  <conditionalFormatting sqref="I68:U68">
    <cfRule type="cellIs" dxfId="0" priority="113" operator="greaterThan">
      <formula>$G$68</formula>
    </cfRule>
    <cfRule type="cellIs" dxfId="1" priority="114" operator="lessThan">
      <formula>$H$68</formula>
    </cfRule>
  </conditionalFormatting>
  <conditionalFormatting sqref="I69:K69">
    <cfRule type="cellIs" dxfId="0" priority="111" operator="greaterThan">
      <formula>$G$69</formula>
    </cfRule>
    <cfRule type="cellIs" dxfId="1" priority="112" operator="lessThan">
      <formula>$H$69</formula>
    </cfRule>
  </conditionalFormatting>
  <conditionalFormatting sqref="I70:K70">
    <cfRule type="cellIs" dxfId="0" priority="109" operator="greaterThan">
      <formula>$G$70</formula>
    </cfRule>
    <cfRule type="cellIs" dxfId="1" priority="110" operator="lessThan">
      <formula>$H$70</formula>
    </cfRule>
  </conditionalFormatting>
  <conditionalFormatting sqref="I71:K71">
    <cfRule type="cellIs" dxfId="0" priority="107" operator="greaterThan">
      <formula>$G$71</formula>
    </cfRule>
    <cfRule type="cellIs" dxfId="1" priority="108" operator="lessThan">
      <formula>$H$71</formula>
    </cfRule>
  </conditionalFormatting>
  <conditionalFormatting sqref="I72:U72">
    <cfRule type="cellIs" dxfId="0" priority="105" operator="greaterThan">
      <formula>$G$72</formula>
    </cfRule>
    <cfRule type="cellIs" dxfId="1" priority="106" operator="lessThan">
      <formula>$H$72</formula>
    </cfRule>
  </conditionalFormatting>
  <conditionalFormatting sqref="I73:U73">
    <cfRule type="cellIs" dxfId="0" priority="103" operator="greaterThan">
      <formula>$G$73</formula>
    </cfRule>
    <cfRule type="cellIs" dxfId="1" priority="104" operator="lessThan">
      <formula>$H$73</formula>
    </cfRule>
  </conditionalFormatting>
  <conditionalFormatting sqref="I74:U74">
    <cfRule type="cellIs" dxfId="0" priority="101" operator="greaterThan">
      <formula>$G$74</formula>
    </cfRule>
    <cfRule type="cellIs" dxfId="1" priority="102" operator="lessThan">
      <formula>$H$74</formula>
    </cfRule>
  </conditionalFormatting>
  <conditionalFormatting sqref="I75:U75">
    <cfRule type="cellIs" dxfId="0" priority="99" operator="greaterThan">
      <formula>$G$75</formula>
    </cfRule>
    <cfRule type="cellIs" dxfId="1" priority="100" operator="lessThan">
      <formula>$H$75</formula>
    </cfRule>
  </conditionalFormatting>
  <conditionalFormatting sqref="I80:L80">
    <cfRule type="cellIs" dxfId="1" priority="12" operator="lessThan">
      <formula>43</formula>
    </cfRule>
    <cfRule type="cellIs" dxfId="0" priority="201" operator="greaterThan">
      <formula>46</formula>
    </cfRule>
  </conditionalFormatting>
  <conditionalFormatting sqref="I81:J81">
    <cfRule type="cellIs" dxfId="1" priority="198" operator="lessThan">
      <formula>320</formula>
    </cfRule>
    <cfRule type="cellIs" dxfId="0" priority="199" operator="greaterThan">
      <formula>350</formula>
    </cfRule>
  </conditionalFormatting>
  <conditionalFormatting sqref="I82:J82">
    <cfRule type="cellIs" dxfId="1" priority="216" operator="lessThan">
      <formula>365</formula>
    </cfRule>
    <cfRule type="cellIs" dxfId="0" priority="217" operator="greaterThan">
      <formula>395</formula>
    </cfRule>
  </conditionalFormatting>
  <conditionalFormatting sqref="I83:J83">
    <cfRule type="cellIs" dxfId="1" priority="13" operator="lessThan">
      <formula>11</formula>
    </cfRule>
    <cfRule type="cellIs" dxfId="0" priority="14" operator="greaterThan">
      <formula>18</formula>
    </cfRule>
  </conditionalFormatting>
  <conditionalFormatting sqref="I93:Q93">
    <cfRule type="cellIs" dxfId="0" priority="226" operator="greaterThan">
      <formula>25</formula>
    </cfRule>
  </conditionalFormatting>
  <conditionalFormatting sqref="V121">
    <cfRule type="cellIs" dxfId="0" priority="195" operator="equal">
      <formula>"NG"</formula>
    </cfRule>
  </conditionalFormatting>
  <conditionalFormatting sqref="V12:V75">
    <cfRule type="cellIs" dxfId="0" priority="361" operator="equal">
      <formula>"NG"</formula>
    </cfRule>
  </conditionalFormatting>
  <conditionalFormatting sqref="V78:V120">
    <cfRule type="cellIs" dxfId="0" priority="229" operator="equal">
      <formula>"NG"</formula>
    </cfRule>
  </conditionalFormatting>
  <conditionalFormatting sqref="I78:J79">
    <cfRule type="cellIs" dxfId="0" priority="205" operator="greaterThan">
      <formula>135</formula>
    </cfRule>
    <cfRule type="cellIs" dxfId="1" priority="206" operator="lessThan">
      <formula>120</formula>
    </cfRule>
  </conditionalFormatting>
  <conditionalFormatting sqref="I84:J86">
    <cfRule type="cellIs" dxfId="0" priority="228" operator="greaterThan">
      <formula>140</formula>
    </cfRule>
  </conditionalFormatting>
  <conditionalFormatting sqref="I87:J89">
    <cfRule type="cellIs" dxfId="0" priority="227" operator="greaterThan">
      <formula>450</formula>
    </cfRule>
  </conditionalFormatting>
  <conditionalFormatting sqref="I90:J92">
    <cfRule type="cellIs" dxfId="1" priority="210" operator="lessThan">
      <formula>0.8</formula>
    </cfRule>
    <cfRule type="cellIs" dxfId="0" priority="211" operator="greaterThan">
      <formula>1.25</formula>
    </cfRule>
  </conditionalFormatting>
  <conditionalFormatting sqref="I94:J94 I95:I116">
    <cfRule type="cellIs" dxfId="1" priority="3" operator="lessThan">
      <formula>$H94</formula>
    </cfRule>
    <cfRule type="cellIs" dxfId="0" priority="4" operator="greaterThan">
      <formula>$G94</formula>
    </cfRule>
  </conditionalFormatting>
  <printOptions horizontalCentered="1" verticalCentered="1"/>
  <pageMargins left="0" right="0" top="0.393055555555556" bottom="0" header="0" footer="0"/>
  <pageSetup paperSize="9" scale="36" orientation="portrait" horizontalDpi="600"/>
  <headerFooter>
    <oddFooter>&amp;R&amp;P/&amp;N</oddFooter>
  </headerFooter>
  <rowBreaks count="2" manualBreakCount="2">
    <brk id="135" max="16383" man="1"/>
    <brk id="138" max="16383" man="1"/>
  </rowBreaks>
  <ignoredErrors>
    <ignoredError sqref="J8 N1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/>
  </cols>
  <sheetData>
    <row r="1" ht="16.5" customHeight="1" spans="4:22">
      <c r="D1" s="5" t="s">
        <v>280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281</v>
      </c>
      <c r="B3" s="7"/>
      <c r="C3" s="8"/>
      <c r="D3" s="9"/>
      <c r="E3" s="9"/>
      <c r="F3" s="16"/>
      <c r="G3" s="8" t="s">
        <v>282</v>
      </c>
      <c r="H3" s="16"/>
      <c r="I3" s="8" t="s">
        <v>283</v>
      </c>
      <c r="J3" s="9"/>
      <c r="K3" s="9"/>
      <c r="L3" s="9"/>
      <c r="M3" s="9"/>
      <c r="N3" s="9"/>
      <c r="O3" s="9"/>
      <c r="P3" s="9"/>
      <c r="Q3" s="39" t="s">
        <v>284</v>
      </c>
      <c r="R3" s="39"/>
      <c r="S3" s="8"/>
      <c r="T3" s="9"/>
      <c r="U3" s="9"/>
      <c r="V3" s="16"/>
    </row>
    <row r="4" s="1" customFormat="1" ht="30.75" customHeight="1" spans="1:22">
      <c r="A4" s="7" t="s">
        <v>285</v>
      </c>
      <c r="B4" s="7"/>
      <c r="C4" s="10"/>
      <c r="D4" s="9"/>
      <c r="E4" s="16"/>
      <c r="F4" s="36" t="s">
        <v>286</v>
      </c>
      <c r="G4" s="8" t="s">
        <v>287</v>
      </c>
      <c r="H4" s="16"/>
      <c r="I4" s="8" t="s">
        <v>288</v>
      </c>
      <c r="J4" s="16"/>
      <c r="K4" s="8"/>
      <c r="L4" s="16"/>
      <c r="M4" s="47" t="s">
        <v>289</v>
      </c>
      <c r="N4" s="39"/>
      <c r="O4" s="39"/>
      <c r="P4" s="39"/>
      <c r="Q4" s="39" t="s">
        <v>290</v>
      </c>
      <c r="R4" s="39"/>
      <c r="S4" s="8" t="s">
        <v>291</v>
      </c>
      <c r="T4" s="9"/>
      <c r="U4" s="9"/>
      <c r="V4" s="16"/>
    </row>
    <row r="5" s="1" customFormat="1" ht="30.75" customHeight="1" spans="1:22">
      <c r="A5" s="11" t="s">
        <v>292</v>
      </c>
      <c r="B5" s="12"/>
      <c r="C5" s="8" t="s">
        <v>293</v>
      </c>
      <c r="D5" s="9"/>
      <c r="E5" s="9"/>
      <c r="F5" s="9"/>
      <c r="G5" s="16"/>
      <c r="H5" s="8" t="s">
        <v>294</v>
      </c>
      <c r="I5" s="16"/>
      <c r="J5" s="41"/>
      <c r="K5" s="42"/>
      <c r="L5" s="43"/>
      <c r="M5" s="8" t="s">
        <v>295</v>
      </c>
      <c r="N5" s="48"/>
      <c r="O5" s="9"/>
      <c r="P5" s="9"/>
      <c r="Q5" s="39" t="s">
        <v>296</v>
      </c>
      <c r="R5" s="39"/>
      <c r="S5" s="8"/>
      <c r="T5" s="9"/>
      <c r="U5" s="9"/>
      <c r="V5" s="16"/>
    </row>
    <row r="6" s="2" customFormat="1" ht="30.75" customHeight="1" spans="1:22">
      <c r="A6" s="13" t="s">
        <v>297</v>
      </c>
      <c r="B6" s="14"/>
      <c r="C6" s="14"/>
      <c r="D6" s="15"/>
      <c r="E6" s="37"/>
      <c r="F6" s="38"/>
      <c r="G6" s="37" t="s">
        <v>298</v>
      </c>
      <c r="H6" s="37"/>
      <c r="I6" s="37"/>
      <c r="J6" s="37"/>
      <c r="K6" s="37"/>
      <c r="L6" s="37"/>
      <c r="M6" s="37"/>
      <c r="N6" s="37"/>
      <c r="O6" s="37"/>
      <c r="P6" s="37"/>
      <c r="Q6" s="13" t="s">
        <v>299</v>
      </c>
      <c r="R6" s="14"/>
      <c r="S6" s="14"/>
      <c r="T6" s="14"/>
      <c r="U6" s="14"/>
      <c r="V6" s="54"/>
    </row>
    <row r="7" s="2" customFormat="1" ht="30.75" customHeight="1" spans="1:22">
      <c r="A7" s="8" t="s">
        <v>300</v>
      </c>
      <c r="B7" s="16"/>
      <c r="C7" s="8" t="s">
        <v>301</v>
      </c>
      <c r="D7" s="9"/>
      <c r="E7" s="16"/>
      <c r="F7" s="39" t="s">
        <v>302</v>
      </c>
      <c r="G7" s="39"/>
      <c r="H7" s="39" t="s">
        <v>303</v>
      </c>
      <c r="I7" s="39"/>
      <c r="J7" s="39" t="s">
        <v>304</v>
      </c>
      <c r="K7" s="39"/>
      <c r="L7" s="8" t="s">
        <v>305</v>
      </c>
      <c r="M7" s="9"/>
      <c r="N7" s="9"/>
      <c r="O7" s="9"/>
      <c r="P7" s="9"/>
      <c r="Q7" s="50" t="s">
        <v>306</v>
      </c>
      <c r="R7" s="51"/>
      <c r="S7" s="51"/>
      <c r="T7" s="51"/>
      <c r="U7" s="55"/>
      <c r="V7" s="39" t="s">
        <v>304</v>
      </c>
    </row>
    <row r="8" s="2" customFormat="1" ht="30.75" customHeight="1" spans="1:22">
      <c r="A8" s="17"/>
      <c r="B8" s="18"/>
      <c r="C8" s="19"/>
      <c r="D8" s="19"/>
      <c r="E8" s="19"/>
      <c r="F8" s="39"/>
      <c r="G8" s="39"/>
      <c r="H8" s="40"/>
      <c r="I8" s="39"/>
      <c r="J8" s="44"/>
      <c r="K8" s="44"/>
      <c r="L8" s="45"/>
      <c r="M8" s="49"/>
      <c r="N8" s="49"/>
      <c r="O8" s="49"/>
      <c r="P8" s="49"/>
      <c r="Q8" s="52"/>
      <c r="R8" s="53"/>
      <c r="S8" s="53"/>
      <c r="T8" s="53"/>
      <c r="U8" s="56"/>
      <c r="V8" s="57"/>
    </row>
    <row r="9" s="2" customFormat="1" ht="30.75" customHeight="1" spans="1:22">
      <c r="A9" s="20"/>
      <c r="B9" s="21"/>
      <c r="C9" s="19"/>
      <c r="D9" s="19"/>
      <c r="E9" s="19"/>
      <c r="F9" s="39"/>
      <c r="G9" s="39"/>
      <c r="H9" s="39"/>
      <c r="I9" s="39"/>
      <c r="J9" s="44"/>
      <c r="K9" s="44"/>
      <c r="L9" s="45"/>
      <c r="M9" s="49"/>
      <c r="N9" s="49"/>
      <c r="O9" s="49"/>
      <c r="P9" s="49"/>
      <c r="Q9" s="50" t="s">
        <v>307</v>
      </c>
      <c r="R9" s="51"/>
      <c r="S9" s="51"/>
      <c r="T9" s="51"/>
      <c r="U9" s="58"/>
      <c r="V9" s="59"/>
    </row>
    <row r="10" s="2" customFormat="1" ht="12" spans="1:22">
      <c r="A10" s="13" t="s">
        <v>308</v>
      </c>
      <c r="B10" s="14"/>
      <c r="C10" s="14"/>
      <c r="D10" s="1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60"/>
    </row>
    <row r="11" s="1" customFormat="1" ht="36" spans="1:22">
      <c r="A11" s="22" t="s">
        <v>38</v>
      </c>
      <c r="B11" s="22" t="s">
        <v>39</v>
      </c>
      <c r="C11" s="22" t="s">
        <v>309</v>
      </c>
      <c r="D11" s="22" t="s">
        <v>310</v>
      </c>
      <c r="E11" s="22" t="s">
        <v>311</v>
      </c>
      <c r="F11" s="22" t="s">
        <v>312</v>
      </c>
      <c r="G11" s="22" t="s">
        <v>313</v>
      </c>
      <c r="H11" s="22" t="s">
        <v>314</v>
      </c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 t="s">
        <v>315</v>
      </c>
    </row>
    <row r="12" s="1" customFormat="1" ht="12" customHeight="1" spans="1:22">
      <c r="A12" s="23"/>
      <c r="B12" s="24" t="s">
        <v>316</v>
      </c>
      <c r="C12" s="25" t="s">
        <v>317</v>
      </c>
      <c r="D12" s="26"/>
      <c r="E12" s="26">
        <v>0.2</v>
      </c>
      <c r="F12" s="26"/>
      <c r="G12" s="26">
        <f>D12+E12</f>
        <v>0.2</v>
      </c>
      <c r="H12" s="26">
        <f>D12-F12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61" t="str">
        <f>IF(MAX(I12:U12)&gt;G12,"NG",IF(MIN(I12:U12)&lt;H12,"NG","OK"))</f>
        <v>OK</v>
      </c>
    </row>
    <row r="13" s="1" customFormat="1" ht="12" customHeight="1" spans="1:22">
      <c r="A13" s="27"/>
      <c r="B13" s="27">
        <v>57</v>
      </c>
      <c r="C13" s="28" t="s">
        <v>318</v>
      </c>
      <c r="D13" s="26"/>
      <c r="E13" s="26">
        <v>0.12</v>
      </c>
      <c r="F13" s="26"/>
      <c r="G13" s="26">
        <f t="shared" ref="G13:G71" si="0">D13+E13</f>
        <v>0.12</v>
      </c>
      <c r="H13" s="26">
        <f t="shared" ref="H13:H71" si="1">D13-F13</f>
        <v>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29"/>
      <c r="B14" s="29"/>
      <c r="C14" s="30"/>
      <c r="D14" s="26"/>
      <c r="E14" s="26">
        <v>0.12</v>
      </c>
      <c r="F14" s="26"/>
      <c r="G14" s="26">
        <f t="shared" si="0"/>
        <v>0.12</v>
      </c>
      <c r="H14" s="26">
        <f t="shared" si="1"/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61" t="str">
        <f t="shared" si="2"/>
        <v>OK</v>
      </c>
    </row>
    <row r="15" s="1" customFormat="1" ht="12" customHeight="1" spans="1:22">
      <c r="A15" s="31"/>
      <c r="B15" s="31"/>
      <c r="C15" s="32"/>
      <c r="D15" s="26"/>
      <c r="E15" s="26">
        <v>0.12</v>
      </c>
      <c r="F15" s="26"/>
      <c r="G15" s="26">
        <f t="shared" si="0"/>
        <v>0.12</v>
      </c>
      <c r="H15" s="26">
        <f t="shared" si="1"/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1" t="str">
        <f t="shared" si="2"/>
        <v>OK</v>
      </c>
    </row>
    <row r="16" s="1" customFormat="1" ht="12" customHeight="1" spans="1:22">
      <c r="A16" s="23"/>
      <c r="B16" s="24" t="s">
        <v>319</v>
      </c>
      <c r="C16" s="25" t="s">
        <v>320</v>
      </c>
      <c r="D16" s="26"/>
      <c r="E16" s="26">
        <v>0.15</v>
      </c>
      <c r="F16" s="26"/>
      <c r="G16" s="26">
        <f t="shared" si="0"/>
        <v>0.15</v>
      </c>
      <c r="H16" s="26">
        <f t="shared" si="1"/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1" t="str">
        <f t="shared" si="2"/>
        <v>OK</v>
      </c>
    </row>
    <row r="17" s="1" customFormat="1" ht="12" customHeight="1" spans="1:22">
      <c r="A17" s="27" t="s">
        <v>321</v>
      </c>
      <c r="B17" s="27">
        <v>59</v>
      </c>
      <c r="C17" s="28" t="s">
        <v>320</v>
      </c>
      <c r="D17" s="26"/>
      <c r="E17" s="26">
        <v>0.1</v>
      </c>
      <c r="F17" s="26"/>
      <c r="G17" s="26">
        <f t="shared" si="0"/>
        <v>0.1</v>
      </c>
      <c r="H17" s="26">
        <f t="shared" si="1"/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1" t="str">
        <f t="shared" si="2"/>
        <v>OK</v>
      </c>
    </row>
    <row r="18" s="1" customFormat="1" ht="12" customHeight="1" spans="1:22">
      <c r="A18" s="29"/>
      <c r="B18" s="29"/>
      <c r="C18" s="30"/>
      <c r="D18" s="26"/>
      <c r="E18" s="26">
        <v>0.1</v>
      </c>
      <c r="F18" s="26"/>
      <c r="G18" s="26">
        <f t="shared" si="0"/>
        <v>0.1</v>
      </c>
      <c r="H18" s="26">
        <f t="shared" si="1"/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1" t="str">
        <f t="shared" si="2"/>
        <v>OK</v>
      </c>
    </row>
    <row r="19" s="1" customFormat="1" ht="12" customHeight="1" spans="1:22">
      <c r="A19" s="31"/>
      <c r="B19" s="31"/>
      <c r="C19" s="32"/>
      <c r="D19" s="26"/>
      <c r="E19" s="26">
        <v>0.1</v>
      </c>
      <c r="F19" s="26"/>
      <c r="G19" s="26">
        <f t="shared" si="0"/>
        <v>0.1</v>
      </c>
      <c r="H19" s="26">
        <f t="shared" si="1"/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61" t="str">
        <f t="shared" si="2"/>
        <v>OK</v>
      </c>
    </row>
    <row r="20" s="1" customFormat="1" ht="12" customHeight="1" spans="1:22">
      <c r="A20" s="27" t="s">
        <v>322</v>
      </c>
      <c r="B20" s="27">
        <v>60</v>
      </c>
      <c r="C20" s="28" t="s">
        <v>317</v>
      </c>
      <c r="D20" s="26"/>
      <c r="E20" s="26">
        <v>0.08</v>
      </c>
      <c r="F20" s="26"/>
      <c r="G20" s="26">
        <f t="shared" si="0"/>
        <v>0.08</v>
      </c>
      <c r="H20" s="26">
        <f t="shared" si="1"/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1" t="str">
        <f t="shared" si="2"/>
        <v>OK</v>
      </c>
    </row>
    <row r="21" s="1" customFormat="1" ht="12" customHeight="1" spans="1:22">
      <c r="A21" s="29"/>
      <c r="B21" s="29"/>
      <c r="C21" s="30"/>
      <c r="D21" s="26"/>
      <c r="E21" s="26">
        <v>0.08</v>
      </c>
      <c r="F21" s="26"/>
      <c r="G21" s="26">
        <f t="shared" si="0"/>
        <v>0.08</v>
      </c>
      <c r="H21" s="26">
        <f t="shared" si="1"/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1" t="str">
        <f t="shared" si="2"/>
        <v>OK</v>
      </c>
    </row>
    <row r="22" s="1" customFormat="1" ht="12" customHeight="1" spans="1:22">
      <c r="A22" s="31"/>
      <c r="B22" s="31"/>
      <c r="C22" s="32"/>
      <c r="D22" s="26"/>
      <c r="E22" s="26">
        <v>0.08</v>
      </c>
      <c r="F22" s="26"/>
      <c r="G22" s="26">
        <f t="shared" si="0"/>
        <v>0.08</v>
      </c>
      <c r="H22" s="26">
        <f t="shared" si="1"/>
        <v>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1" t="str">
        <f t="shared" si="2"/>
        <v>OK</v>
      </c>
    </row>
    <row r="23" s="1" customFormat="1" ht="12" customHeight="1" spans="1:22">
      <c r="A23" s="27" t="s">
        <v>323</v>
      </c>
      <c r="B23" s="27">
        <v>61</v>
      </c>
      <c r="C23" s="28" t="s">
        <v>324</v>
      </c>
      <c r="D23" s="26">
        <v>8.14</v>
      </c>
      <c r="E23" s="26">
        <v>0.15</v>
      </c>
      <c r="F23" s="26">
        <v>0.05</v>
      </c>
      <c r="G23" s="26">
        <f t="shared" si="0"/>
        <v>8.29</v>
      </c>
      <c r="H23" s="26">
        <f t="shared" si="1"/>
        <v>8.09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1" t="str">
        <f t="shared" si="2"/>
        <v>NG</v>
      </c>
    </row>
    <row r="24" s="1" customFormat="1" ht="12" customHeight="1" spans="1:22">
      <c r="A24" s="29"/>
      <c r="B24" s="29"/>
      <c r="C24" s="30"/>
      <c r="D24" s="26">
        <v>8.14</v>
      </c>
      <c r="E24" s="26">
        <v>0.15</v>
      </c>
      <c r="F24" s="26">
        <v>0.05</v>
      </c>
      <c r="G24" s="26">
        <f t="shared" si="0"/>
        <v>8.29</v>
      </c>
      <c r="H24" s="26">
        <f t="shared" si="1"/>
        <v>8.09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1" t="str">
        <f t="shared" si="2"/>
        <v>NG</v>
      </c>
    </row>
    <row r="25" s="1" customFormat="1" ht="12" customHeight="1" spans="1:22">
      <c r="A25" s="31"/>
      <c r="B25" s="31"/>
      <c r="C25" s="32"/>
      <c r="D25" s="26">
        <v>8.14</v>
      </c>
      <c r="E25" s="26">
        <v>0.15</v>
      </c>
      <c r="F25" s="26">
        <v>0.05</v>
      </c>
      <c r="G25" s="26">
        <f t="shared" si="0"/>
        <v>8.29</v>
      </c>
      <c r="H25" s="26">
        <f t="shared" si="1"/>
        <v>8.09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1" t="str">
        <f t="shared" si="2"/>
        <v>NG</v>
      </c>
    </row>
    <row r="26" s="1" customFormat="1" ht="12" customHeight="1" spans="1:22">
      <c r="A26" s="27"/>
      <c r="B26" s="33" t="s">
        <v>325</v>
      </c>
      <c r="C26" s="28" t="s">
        <v>326</v>
      </c>
      <c r="D26" s="26">
        <v>1.5</v>
      </c>
      <c r="E26" s="26">
        <v>0.25</v>
      </c>
      <c r="F26" s="26">
        <v>0.25</v>
      </c>
      <c r="G26" s="26">
        <f t="shared" si="0"/>
        <v>1.75</v>
      </c>
      <c r="H26" s="26">
        <f t="shared" si="1"/>
        <v>1.25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1" t="str">
        <f t="shared" si="2"/>
        <v>NG</v>
      </c>
    </row>
    <row r="27" s="1" customFormat="1" ht="12" customHeight="1" spans="1:22">
      <c r="A27" s="29"/>
      <c r="B27" s="34"/>
      <c r="C27" s="30"/>
      <c r="D27" s="26">
        <v>1.5</v>
      </c>
      <c r="E27" s="26">
        <v>0.25</v>
      </c>
      <c r="F27" s="26">
        <v>0.25</v>
      </c>
      <c r="G27" s="26">
        <f t="shared" si="0"/>
        <v>1.75</v>
      </c>
      <c r="H27" s="26">
        <f t="shared" si="1"/>
        <v>1.25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1" t="str">
        <f t="shared" si="2"/>
        <v>NG</v>
      </c>
    </row>
    <row r="28" s="1" customFormat="1" ht="12" customHeight="1" spans="1:22">
      <c r="A28" s="29"/>
      <c r="B28" s="34"/>
      <c r="C28" s="30"/>
      <c r="D28" s="26">
        <v>1.5</v>
      </c>
      <c r="E28" s="26">
        <v>0.25</v>
      </c>
      <c r="F28" s="26">
        <v>0.25</v>
      </c>
      <c r="G28" s="26">
        <f t="shared" si="0"/>
        <v>1.75</v>
      </c>
      <c r="H28" s="26">
        <f t="shared" si="1"/>
        <v>1.25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1" t="str">
        <f t="shared" si="2"/>
        <v>NG</v>
      </c>
    </row>
    <row r="29" s="1" customFormat="1" ht="12" customHeight="1" spans="1:22">
      <c r="A29" s="29"/>
      <c r="B29" s="34"/>
      <c r="C29" s="30"/>
      <c r="D29" s="26">
        <v>1.5</v>
      </c>
      <c r="E29" s="26">
        <v>0.25</v>
      </c>
      <c r="F29" s="26">
        <v>0.25</v>
      </c>
      <c r="G29" s="26">
        <f t="shared" si="0"/>
        <v>1.75</v>
      </c>
      <c r="H29" s="26">
        <f t="shared" si="1"/>
        <v>1.25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1" t="str">
        <f t="shared" si="2"/>
        <v>NG</v>
      </c>
    </row>
    <row r="30" s="1" customFormat="1" ht="12" customHeight="1" spans="1:22">
      <c r="A30" s="29"/>
      <c r="B30" s="34"/>
      <c r="C30" s="30"/>
      <c r="D30" s="26">
        <v>1.5</v>
      </c>
      <c r="E30" s="26">
        <v>0.25</v>
      </c>
      <c r="F30" s="26">
        <v>0.25</v>
      </c>
      <c r="G30" s="26">
        <f t="shared" si="0"/>
        <v>1.75</v>
      </c>
      <c r="H30" s="26">
        <f t="shared" si="1"/>
        <v>1.25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1" t="str">
        <f t="shared" si="2"/>
        <v>NG</v>
      </c>
    </row>
    <row r="31" s="1" customFormat="1" ht="12" customHeight="1" spans="1:22">
      <c r="A31" s="29"/>
      <c r="B31" s="34"/>
      <c r="C31" s="30"/>
      <c r="D31" s="26">
        <v>1.5</v>
      </c>
      <c r="E31" s="26">
        <v>0.25</v>
      </c>
      <c r="F31" s="26">
        <v>0.25</v>
      </c>
      <c r="G31" s="26">
        <f t="shared" si="0"/>
        <v>1.75</v>
      </c>
      <c r="H31" s="26">
        <f t="shared" si="1"/>
        <v>1.25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1" t="str">
        <f t="shared" si="2"/>
        <v>NG</v>
      </c>
    </row>
    <row r="32" s="1" customFormat="1" ht="12" customHeight="1" spans="1:22">
      <c r="A32" s="29"/>
      <c r="B32" s="34"/>
      <c r="C32" s="30"/>
      <c r="D32" s="26">
        <v>1.5</v>
      </c>
      <c r="E32" s="26">
        <v>0.25</v>
      </c>
      <c r="F32" s="26">
        <v>0.25</v>
      </c>
      <c r="G32" s="26">
        <f t="shared" si="0"/>
        <v>1.75</v>
      </c>
      <c r="H32" s="26">
        <f t="shared" si="1"/>
        <v>1.25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1" t="str">
        <f t="shared" si="2"/>
        <v>NG</v>
      </c>
    </row>
    <row r="33" s="1" customFormat="1" ht="12" customHeight="1" spans="1:22">
      <c r="A33" s="29"/>
      <c r="B33" s="34"/>
      <c r="C33" s="30"/>
      <c r="D33" s="26">
        <v>1.5</v>
      </c>
      <c r="E33" s="26">
        <v>0.25</v>
      </c>
      <c r="F33" s="26">
        <v>0.25</v>
      </c>
      <c r="G33" s="26">
        <f t="shared" si="0"/>
        <v>1.75</v>
      </c>
      <c r="H33" s="26">
        <f t="shared" si="1"/>
        <v>1.25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1" t="str">
        <f t="shared" si="2"/>
        <v>NG</v>
      </c>
    </row>
    <row r="34" s="1" customFormat="1" ht="12" customHeight="1" spans="1:22">
      <c r="A34" s="29"/>
      <c r="B34" s="34"/>
      <c r="C34" s="30"/>
      <c r="D34" s="26">
        <v>1.5</v>
      </c>
      <c r="E34" s="26">
        <v>0.25</v>
      </c>
      <c r="F34" s="26">
        <v>0.25</v>
      </c>
      <c r="G34" s="26">
        <f t="shared" si="0"/>
        <v>1.75</v>
      </c>
      <c r="H34" s="26">
        <f t="shared" si="1"/>
        <v>1.25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1" t="str">
        <f t="shared" si="2"/>
        <v>NG</v>
      </c>
    </row>
    <row r="35" s="1" customFormat="1" ht="12" customHeight="1" spans="1:22">
      <c r="A35" s="29"/>
      <c r="B35" s="34"/>
      <c r="C35" s="30"/>
      <c r="D35" s="26">
        <v>1.5</v>
      </c>
      <c r="E35" s="26">
        <v>0.25</v>
      </c>
      <c r="F35" s="26">
        <v>0.25</v>
      </c>
      <c r="G35" s="26">
        <f t="shared" si="0"/>
        <v>1.75</v>
      </c>
      <c r="H35" s="26">
        <f t="shared" si="1"/>
        <v>1.25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1" t="str">
        <f t="shared" si="2"/>
        <v>NG</v>
      </c>
    </row>
    <row r="36" s="1" customFormat="1" ht="12" customHeight="1" spans="1:22">
      <c r="A36" s="29"/>
      <c r="B36" s="34"/>
      <c r="C36" s="30"/>
      <c r="D36" s="26">
        <v>1.5</v>
      </c>
      <c r="E36" s="26">
        <v>0.25</v>
      </c>
      <c r="F36" s="26">
        <v>0.25</v>
      </c>
      <c r="G36" s="26">
        <f t="shared" si="0"/>
        <v>1.75</v>
      </c>
      <c r="H36" s="26">
        <f t="shared" si="1"/>
        <v>1.25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1" t="str">
        <f t="shared" si="2"/>
        <v>NG</v>
      </c>
    </row>
    <row r="37" s="1" customFormat="1" ht="12" customHeight="1" spans="1:22">
      <c r="A37" s="29"/>
      <c r="B37" s="34"/>
      <c r="C37" s="30"/>
      <c r="D37" s="26">
        <v>1.5</v>
      </c>
      <c r="E37" s="26">
        <v>0.25</v>
      </c>
      <c r="F37" s="26">
        <v>0.25</v>
      </c>
      <c r="G37" s="26">
        <f t="shared" si="0"/>
        <v>1.75</v>
      </c>
      <c r="H37" s="26">
        <f t="shared" si="1"/>
        <v>1.25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1" t="str">
        <f t="shared" si="2"/>
        <v>NG</v>
      </c>
    </row>
    <row r="38" s="1" customFormat="1" ht="12" customHeight="1" spans="1:22">
      <c r="A38" s="29"/>
      <c r="B38" s="34"/>
      <c r="C38" s="30"/>
      <c r="D38" s="26">
        <v>1.5</v>
      </c>
      <c r="E38" s="26">
        <v>0.25</v>
      </c>
      <c r="F38" s="26">
        <v>0.25</v>
      </c>
      <c r="G38" s="26">
        <f t="shared" si="0"/>
        <v>1.75</v>
      </c>
      <c r="H38" s="26">
        <f t="shared" si="1"/>
        <v>1.25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1" t="str">
        <f t="shared" si="2"/>
        <v>NG</v>
      </c>
    </row>
    <row r="39" s="1" customFormat="1" ht="12" customHeight="1" spans="1:22">
      <c r="A39" s="29"/>
      <c r="B39" s="34"/>
      <c r="C39" s="30"/>
      <c r="D39" s="26">
        <v>1.5</v>
      </c>
      <c r="E39" s="26">
        <v>0.25</v>
      </c>
      <c r="F39" s="26">
        <v>0.25</v>
      </c>
      <c r="G39" s="26">
        <f t="shared" si="0"/>
        <v>1.75</v>
      </c>
      <c r="H39" s="26">
        <f t="shared" si="1"/>
        <v>1.25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1" t="str">
        <f t="shared" si="2"/>
        <v>NG</v>
      </c>
    </row>
    <row r="40" s="1" customFormat="1" ht="12" customHeight="1" spans="1:22">
      <c r="A40" s="29"/>
      <c r="B40" s="34"/>
      <c r="C40" s="30"/>
      <c r="D40" s="26">
        <v>1.5</v>
      </c>
      <c r="E40" s="26">
        <v>0.25</v>
      </c>
      <c r="F40" s="26">
        <v>0.25</v>
      </c>
      <c r="G40" s="26">
        <f t="shared" si="0"/>
        <v>1.75</v>
      </c>
      <c r="H40" s="26">
        <f t="shared" si="1"/>
        <v>1.25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1" t="str">
        <f t="shared" si="2"/>
        <v>NG</v>
      </c>
    </row>
    <row r="41" s="1" customFormat="1" ht="12" customHeight="1" spans="1:22">
      <c r="A41" s="29"/>
      <c r="B41" s="34"/>
      <c r="C41" s="30"/>
      <c r="D41" s="26">
        <v>1.5</v>
      </c>
      <c r="E41" s="26">
        <v>0.25</v>
      </c>
      <c r="F41" s="26">
        <v>0.25</v>
      </c>
      <c r="G41" s="26">
        <f t="shared" si="0"/>
        <v>1.75</v>
      </c>
      <c r="H41" s="26">
        <f t="shared" si="1"/>
        <v>1.25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61" t="str">
        <f t="shared" si="2"/>
        <v>NG</v>
      </c>
    </row>
    <row r="42" s="1" customFormat="1" ht="12" customHeight="1" spans="1:22">
      <c r="A42" s="29"/>
      <c r="B42" s="34"/>
      <c r="C42" s="30"/>
      <c r="D42" s="26">
        <v>1.5</v>
      </c>
      <c r="E42" s="26">
        <v>0.25</v>
      </c>
      <c r="F42" s="26">
        <v>0.25</v>
      </c>
      <c r="G42" s="26">
        <f t="shared" si="0"/>
        <v>1.75</v>
      </c>
      <c r="H42" s="26">
        <f t="shared" si="1"/>
        <v>1.25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61" t="str">
        <f t="shared" si="2"/>
        <v>NG</v>
      </c>
    </row>
    <row r="43" s="1" customFormat="1" ht="12" customHeight="1" spans="1:22">
      <c r="A43" s="29"/>
      <c r="B43" s="34"/>
      <c r="C43" s="30"/>
      <c r="D43" s="26">
        <v>1.5</v>
      </c>
      <c r="E43" s="26">
        <v>0.25</v>
      </c>
      <c r="F43" s="26">
        <v>0.25</v>
      </c>
      <c r="G43" s="26">
        <f t="shared" si="0"/>
        <v>1.75</v>
      </c>
      <c r="H43" s="26">
        <f t="shared" si="1"/>
        <v>1.25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61" t="str">
        <f t="shared" si="2"/>
        <v>NG</v>
      </c>
    </row>
    <row r="44" s="1" customFormat="1" ht="12" customHeight="1" spans="1:22">
      <c r="A44" s="29"/>
      <c r="B44" s="34"/>
      <c r="C44" s="30"/>
      <c r="D44" s="26">
        <v>1.5</v>
      </c>
      <c r="E44" s="26">
        <v>0.25</v>
      </c>
      <c r="F44" s="26">
        <v>0.25</v>
      </c>
      <c r="G44" s="26">
        <f t="shared" si="0"/>
        <v>1.75</v>
      </c>
      <c r="H44" s="26">
        <f t="shared" si="1"/>
        <v>1.25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61" t="str">
        <f t="shared" si="2"/>
        <v>NG</v>
      </c>
    </row>
    <row r="45" s="1" customFormat="1" ht="12" customHeight="1" spans="1:22">
      <c r="A45" s="31"/>
      <c r="B45" s="35"/>
      <c r="C45" s="32"/>
      <c r="D45" s="26">
        <v>1.5</v>
      </c>
      <c r="E45" s="26">
        <v>0.25</v>
      </c>
      <c r="F45" s="26">
        <v>0.25</v>
      </c>
      <c r="G45" s="26">
        <f t="shared" si="0"/>
        <v>1.75</v>
      </c>
      <c r="H45" s="26">
        <f t="shared" si="1"/>
        <v>1.25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61" t="str">
        <f t="shared" si="2"/>
        <v>NG</v>
      </c>
    </row>
    <row r="46" s="1" customFormat="1" ht="12" customHeight="1" spans="1:22">
      <c r="A46" s="27"/>
      <c r="B46" s="33" t="s">
        <v>327</v>
      </c>
      <c r="C46" s="25" t="s">
        <v>328</v>
      </c>
      <c r="D46" s="26">
        <v>16.03</v>
      </c>
      <c r="E46" s="26">
        <v>0.15</v>
      </c>
      <c r="F46" s="26">
        <v>0.05</v>
      </c>
      <c r="G46" s="26">
        <f t="shared" si="0"/>
        <v>16.18</v>
      </c>
      <c r="H46" s="26">
        <f t="shared" si="1"/>
        <v>15.98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61" t="str">
        <f t="shared" si="2"/>
        <v>NG</v>
      </c>
    </row>
    <row r="47" s="1" customFormat="1" ht="12" customHeight="1" spans="1:22">
      <c r="A47" s="31"/>
      <c r="B47" s="35"/>
      <c r="C47" s="25" t="s">
        <v>329</v>
      </c>
      <c r="D47" s="26">
        <v>16.03</v>
      </c>
      <c r="E47" s="26">
        <v>0.15</v>
      </c>
      <c r="F47" s="26">
        <v>0.05</v>
      </c>
      <c r="G47" s="26">
        <f t="shared" si="0"/>
        <v>16.18</v>
      </c>
      <c r="H47" s="26">
        <f t="shared" si="1"/>
        <v>15.98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61" t="str">
        <f t="shared" si="2"/>
        <v>NG</v>
      </c>
    </row>
    <row r="48" s="1" customFormat="1" ht="12" customHeight="1" spans="1:22">
      <c r="A48" s="23"/>
      <c r="B48" s="24" t="s">
        <v>330</v>
      </c>
      <c r="C48" s="25" t="s">
        <v>331</v>
      </c>
      <c r="D48" s="26">
        <v>11.79</v>
      </c>
      <c r="E48" s="26">
        <v>0.15</v>
      </c>
      <c r="F48" s="26">
        <v>0.05</v>
      </c>
      <c r="G48" s="26">
        <f t="shared" si="0"/>
        <v>11.94</v>
      </c>
      <c r="H48" s="26">
        <f t="shared" si="1"/>
        <v>11.74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61" t="str">
        <f t="shared" si="2"/>
        <v>NG</v>
      </c>
    </row>
    <row r="49" s="1" customFormat="1" ht="12" customHeight="1" spans="1:22">
      <c r="A49" s="23"/>
      <c r="B49" s="24" t="s">
        <v>332</v>
      </c>
      <c r="C49" s="25" t="s">
        <v>331</v>
      </c>
      <c r="D49" s="26">
        <v>26.38</v>
      </c>
      <c r="E49" s="26">
        <v>0.05</v>
      </c>
      <c r="F49" s="26">
        <v>0.15</v>
      </c>
      <c r="G49" s="26">
        <f t="shared" si="0"/>
        <v>26.43</v>
      </c>
      <c r="H49" s="26">
        <f t="shared" si="1"/>
        <v>26.23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61" t="str">
        <f t="shared" si="2"/>
        <v>NG</v>
      </c>
    </row>
    <row r="50" s="1" customFormat="1" ht="12" customHeight="1" spans="1:22">
      <c r="A50" s="23"/>
      <c r="B50" s="24" t="s">
        <v>333</v>
      </c>
      <c r="C50" s="25" t="s">
        <v>331</v>
      </c>
      <c r="D50" s="26">
        <v>31.38</v>
      </c>
      <c r="E50" s="26">
        <v>0.15</v>
      </c>
      <c r="F50" s="26">
        <v>0.05</v>
      </c>
      <c r="G50" s="26">
        <f t="shared" si="0"/>
        <v>31.53</v>
      </c>
      <c r="H50" s="26">
        <f t="shared" si="1"/>
        <v>31.33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61" t="str">
        <f t="shared" si="2"/>
        <v>NG</v>
      </c>
    </row>
    <row r="51" s="1" customFormat="1" ht="12" customHeight="1" spans="1:22">
      <c r="A51" s="23"/>
      <c r="B51" s="24" t="s">
        <v>334</v>
      </c>
      <c r="C51" s="25" t="s">
        <v>331</v>
      </c>
      <c r="D51" s="26">
        <v>10.6</v>
      </c>
      <c r="E51" s="26">
        <v>0.15</v>
      </c>
      <c r="F51" s="26">
        <v>0.05</v>
      </c>
      <c r="G51" s="26">
        <f t="shared" si="0"/>
        <v>10.75</v>
      </c>
      <c r="H51" s="26">
        <f t="shared" si="1"/>
        <v>10.55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61" t="str">
        <f t="shared" si="2"/>
        <v>NG</v>
      </c>
    </row>
    <row r="52" s="1" customFormat="1" ht="12" customHeight="1" spans="1:22">
      <c r="A52" s="23"/>
      <c r="B52" s="24" t="s">
        <v>335</v>
      </c>
      <c r="C52" s="25" t="s">
        <v>331</v>
      </c>
      <c r="D52" s="26">
        <v>57.73</v>
      </c>
      <c r="E52" s="26">
        <v>0.05</v>
      </c>
      <c r="F52" s="26">
        <v>0.15</v>
      </c>
      <c r="G52" s="26">
        <f t="shared" si="0"/>
        <v>57.78</v>
      </c>
      <c r="H52" s="26">
        <f t="shared" si="1"/>
        <v>57.58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61" t="str">
        <f t="shared" si="2"/>
        <v>NG</v>
      </c>
    </row>
    <row r="53" s="1" customFormat="1" ht="12" customHeight="1" spans="1:22">
      <c r="A53" s="27" t="s">
        <v>336</v>
      </c>
      <c r="B53" s="33" t="s">
        <v>337</v>
      </c>
      <c r="C53" s="28" t="s">
        <v>328</v>
      </c>
      <c r="D53" s="26">
        <v>5.25</v>
      </c>
      <c r="E53" s="26">
        <v>0.15</v>
      </c>
      <c r="F53" s="26">
        <v>0.05</v>
      </c>
      <c r="G53" s="26">
        <f t="shared" ref="G53" si="3">D53+E53</f>
        <v>5.4</v>
      </c>
      <c r="H53" s="26">
        <f t="shared" ref="H53" si="4">D53-F53</f>
        <v>5.2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61" t="str">
        <f t="shared" si="2"/>
        <v>NG</v>
      </c>
    </row>
    <row r="54" s="1" customFormat="1" ht="12" customHeight="1" spans="1:22">
      <c r="A54" s="29"/>
      <c r="B54" s="34"/>
      <c r="C54" s="30"/>
      <c r="D54" s="26">
        <v>5.25</v>
      </c>
      <c r="E54" s="26">
        <v>0.15</v>
      </c>
      <c r="F54" s="26">
        <v>0.05</v>
      </c>
      <c r="G54" s="26">
        <f t="shared" ref="G54" si="5">D54+E54</f>
        <v>5.4</v>
      </c>
      <c r="H54" s="26">
        <f t="shared" ref="H54" si="6">D54-F54</f>
        <v>5.2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61" t="str">
        <f t="shared" si="2"/>
        <v>NG</v>
      </c>
    </row>
    <row r="55" s="1" customFormat="1" ht="12" customHeight="1" spans="1:22">
      <c r="A55" s="29"/>
      <c r="B55" s="34"/>
      <c r="C55" s="32"/>
      <c r="D55" s="26">
        <v>5.25</v>
      </c>
      <c r="E55" s="26">
        <v>0.15</v>
      </c>
      <c r="F55" s="26">
        <v>0.05</v>
      </c>
      <c r="G55" s="26">
        <f t="shared" si="0"/>
        <v>5.4</v>
      </c>
      <c r="H55" s="26">
        <f t="shared" si="1"/>
        <v>5.2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61" t="str">
        <f t="shared" si="2"/>
        <v>NG</v>
      </c>
    </row>
    <row r="56" s="1" customFormat="1" ht="12" customHeight="1" spans="1:22">
      <c r="A56" s="29"/>
      <c r="B56" s="34"/>
      <c r="C56" s="28" t="s">
        <v>329</v>
      </c>
      <c r="D56" s="26">
        <v>5.25</v>
      </c>
      <c r="E56" s="26">
        <v>0.15</v>
      </c>
      <c r="F56" s="26">
        <v>0.05</v>
      </c>
      <c r="G56" s="26">
        <f t="shared" si="0"/>
        <v>5.4</v>
      </c>
      <c r="H56" s="26">
        <f t="shared" si="1"/>
        <v>5.2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1" t="str">
        <f t="shared" si="2"/>
        <v>NG</v>
      </c>
    </row>
    <row r="57" s="1" customFormat="1" ht="12" customHeight="1" spans="1:22">
      <c r="A57" s="29"/>
      <c r="B57" s="34"/>
      <c r="C57" s="30"/>
      <c r="D57" s="26">
        <v>5.25</v>
      </c>
      <c r="E57" s="26">
        <v>0.15</v>
      </c>
      <c r="F57" s="26">
        <v>0.05</v>
      </c>
      <c r="G57" s="26">
        <f t="shared" si="0"/>
        <v>5.4</v>
      </c>
      <c r="H57" s="26">
        <f t="shared" si="1"/>
        <v>5.2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61" t="str">
        <f t="shared" si="2"/>
        <v>NG</v>
      </c>
    </row>
    <row r="58" s="1" customFormat="1" ht="12" customHeight="1" spans="1:22">
      <c r="A58" s="31"/>
      <c r="B58" s="35"/>
      <c r="C58" s="32"/>
      <c r="D58" s="26">
        <v>5.25</v>
      </c>
      <c r="E58" s="26">
        <v>0.15</v>
      </c>
      <c r="F58" s="26">
        <v>0.05</v>
      </c>
      <c r="G58" s="26">
        <f t="shared" si="0"/>
        <v>5.4</v>
      </c>
      <c r="H58" s="26">
        <f t="shared" si="1"/>
        <v>5.2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61" t="str">
        <f t="shared" si="2"/>
        <v>NG</v>
      </c>
    </row>
    <row r="59" s="1" customFormat="1" ht="12" customHeight="1" spans="1:22">
      <c r="A59" s="27"/>
      <c r="B59" s="33" t="s">
        <v>338</v>
      </c>
      <c r="C59" s="25" t="s">
        <v>339</v>
      </c>
      <c r="D59" s="26">
        <v>5</v>
      </c>
      <c r="E59" s="26">
        <v>0.25</v>
      </c>
      <c r="F59" s="26">
        <v>0.25</v>
      </c>
      <c r="G59" s="26">
        <f t="shared" si="0"/>
        <v>5.25</v>
      </c>
      <c r="H59" s="26">
        <f t="shared" si="1"/>
        <v>4.75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61" t="str">
        <f t="shared" si="2"/>
        <v>NG</v>
      </c>
    </row>
    <row r="60" s="1" customFormat="1" ht="12" customHeight="1" spans="1:22">
      <c r="A60" s="31"/>
      <c r="B60" s="35"/>
      <c r="C60" s="25" t="s">
        <v>340</v>
      </c>
      <c r="D60" s="26">
        <v>5</v>
      </c>
      <c r="E60" s="26">
        <v>0.25</v>
      </c>
      <c r="F60" s="26">
        <v>0.25</v>
      </c>
      <c r="G60" s="26">
        <f t="shared" si="0"/>
        <v>5.25</v>
      </c>
      <c r="H60" s="26">
        <f t="shared" si="1"/>
        <v>4.75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61" t="str">
        <f t="shared" si="2"/>
        <v>NG</v>
      </c>
    </row>
    <row r="61" s="1" customFormat="1" ht="12" customHeight="1" spans="1:22">
      <c r="A61" s="23"/>
      <c r="B61" s="24" t="s">
        <v>341</v>
      </c>
      <c r="C61" s="25" t="s">
        <v>320</v>
      </c>
      <c r="D61" s="26"/>
      <c r="E61" s="26">
        <v>0.15</v>
      </c>
      <c r="F61" s="26"/>
      <c r="G61" s="26">
        <f t="shared" si="0"/>
        <v>0.15</v>
      </c>
      <c r="H61" s="26">
        <f t="shared" si="1"/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61" t="str">
        <f t="shared" si="2"/>
        <v>OK</v>
      </c>
    </row>
    <row r="62" s="1" customFormat="1" ht="12" customHeight="1" spans="1:22">
      <c r="A62" s="27" t="s">
        <v>342</v>
      </c>
      <c r="B62" s="33" t="s">
        <v>343</v>
      </c>
      <c r="C62" s="28" t="s">
        <v>331</v>
      </c>
      <c r="D62" s="26">
        <v>71.11</v>
      </c>
      <c r="E62" s="26">
        <v>0.15</v>
      </c>
      <c r="F62" s="26">
        <v>0.05</v>
      </c>
      <c r="G62" s="26">
        <f t="shared" si="0"/>
        <v>71.26</v>
      </c>
      <c r="H62" s="26">
        <f t="shared" si="1"/>
        <v>71.06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61" t="str">
        <f t="shared" si="2"/>
        <v>NG</v>
      </c>
    </row>
    <row r="63" s="1" customFormat="1" ht="12" customHeight="1" spans="1:22">
      <c r="A63" s="29"/>
      <c r="B63" s="34"/>
      <c r="C63" s="30"/>
      <c r="D63" s="26">
        <v>71.11</v>
      </c>
      <c r="E63" s="26">
        <v>0.15</v>
      </c>
      <c r="F63" s="26">
        <v>0.05</v>
      </c>
      <c r="G63" s="26">
        <f t="shared" si="0"/>
        <v>71.26</v>
      </c>
      <c r="H63" s="26">
        <f t="shared" si="1"/>
        <v>71.06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61" t="str">
        <f t="shared" si="2"/>
        <v>NG</v>
      </c>
    </row>
    <row r="64" s="1" customFormat="1" ht="12" customHeight="1" spans="1:22">
      <c r="A64" s="31"/>
      <c r="B64" s="35"/>
      <c r="C64" s="32"/>
      <c r="D64" s="26">
        <v>71.11</v>
      </c>
      <c r="E64" s="26">
        <v>0.15</v>
      </c>
      <c r="F64" s="26">
        <v>0.05</v>
      </c>
      <c r="G64" s="26">
        <f t="shared" si="0"/>
        <v>71.26</v>
      </c>
      <c r="H64" s="26">
        <f t="shared" si="1"/>
        <v>71.06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61" t="str">
        <f t="shared" si="2"/>
        <v>NG</v>
      </c>
    </row>
    <row r="65" s="1" customFormat="1" ht="12" customHeight="1" spans="1:22">
      <c r="A65" s="23"/>
      <c r="B65" s="24" t="s">
        <v>344</v>
      </c>
      <c r="C65" s="25" t="s">
        <v>331</v>
      </c>
      <c r="D65" s="26">
        <v>1.1</v>
      </c>
      <c r="E65" s="26">
        <v>0.15</v>
      </c>
      <c r="F65" s="26">
        <v>0.05</v>
      </c>
      <c r="G65" s="26">
        <f t="shared" si="0"/>
        <v>1.25</v>
      </c>
      <c r="H65" s="26">
        <f t="shared" si="1"/>
        <v>1.05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61" t="str">
        <f t="shared" si="2"/>
        <v>NG</v>
      </c>
    </row>
    <row r="66" s="1" customFormat="1" ht="12" customHeight="1" spans="1:22">
      <c r="A66" s="23"/>
      <c r="B66" s="24" t="s">
        <v>345</v>
      </c>
      <c r="C66" s="25" t="s">
        <v>331</v>
      </c>
      <c r="D66" s="26">
        <v>14.23</v>
      </c>
      <c r="E66" s="26">
        <v>0.15</v>
      </c>
      <c r="F66" s="26">
        <v>0.05</v>
      </c>
      <c r="G66" s="26">
        <f t="shared" si="0"/>
        <v>14.38</v>
      </c>
      <c r="H66" s="26">
        <f t="shared" si="1"/>
        <v>14.18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61" t="str">
        <f t="shared" si="2"/>
        <v>NG</v>
      </c>
    </row>
    <row r="67" s="1" customFormat="1" ht="12" customHeight="1" spans="1:22">
      <c r="A67" s="23"/>
      <c r="B67" s="24" t="s">
        <v>346</v>
      </c>
      <c r="C67" s="25" t="s">
        <v>331</v>
      </c>
      <c r="D67" s="26">
        <v>1.1</v>
      </c>
      <c r="E67" s="26">
        <v>0.15</v>
      </c>
      <c r="F67" s="26">
        <v>0.05</v>
      </c>
      <c r="G67" s="26">
        <f t="shared" si="0"/>
        <v>1.25</v>
      </c>
      <c r="H67" s="26">
        <f t="shared" si="1"/>
        <v>1.05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61" t="str">
        <f t="shared" si="2"/>
        <v>NG</v>
      </c>
    </row>
    <row r="68" s="1" customFormat="1" ht="12" customHeight="1" spans="1:22">
      <c r="A68" s="23"/>
      <c r="B68" s="24" t="s">
        <v>347</v>
      </c>
      <c r="C68" s="25" t="s">
        <v>331</v>
      </c>
      <c r="D68" s="26">
        <v>72.21</v>
      </c>
      <c r="E68" s="26">
        <v>0.15</v>
      </c>
      <c r="F68" s="26">
        <v>0.05</v>
      </c>
      <c r="G68" s="26">
        <f t="shared" si="0"/>
        <v>72.36</v>
      </c>
      <c r="H68" s="26">
        <f t="shared" si="1"/>
        <v>72.16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61" t="str">
        <f t="shared" si="2"/>
        <v>NG</v>
      </c>
    </row>
    <row r="69" s="1" customFormat="1" ht="12" customHeight="1" spans="1:22">
      <c r="A69" s="23"/>
      <c r="B69" s="24" t="s">
        <v>348</v>
      </c>
      <c r="C69" s="25" t="s">
        <v>349</v>
      </c>
      <c r="D69" s="26"/>
      <c r="E69" s="26">
        <v>0.4</v>
      </c>
      <c r="F69" s="26"/>
      <c r="G69" s="26">
        <f t="shared" si="0"/>
        <v>0.4</v>
      </c>
      <c r="H69" s="26">
        <f t="shared" si="1"/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61" t="str">
        <f t="shared" si="2"/>
        <v>OK</v>
      </c>
    </row>
    <row r="70" s="1" customFormat="1" ht="12" customHeight="1" spans="1:22">
      <c r="A70" s="23"/>
      <c r="B70" s="24" t="s">
        <v>350</v>
      </c>
      <c r="C70" s="25" t="s">
        <v>349</v>
      </c>
      <c r="D70" s="26"/>
      <c r="E70" s="26">
        <v>0.25</v>
      </c>
      <c r="F70" s="26"/>
      <c r="G70" s="26">
        <f t="shared" si="0"/>
        <v>0.25</v>
      </c>
      <c r="H70" s="26">
        <f t="shared" si="1"/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61" t="str">
        <f t="shared" si="2"/>
        <v>OK</v>
      </c>
    </row>
    <row r="71" s="1" customFormat="1" ht="12" customHeight="1" spans="1:22">
      <c r="A71" s="23"/>
      <c r="B71" s="24" t="s">
        <v>351</v>
      </c>
      <c r="C71" s="25" t="s">
        <v>349</v>
      </c>
      <c r="D71" s="26"/>
      <c r="E71" s="26">
        <v>0.25</v>
      </c>
      <c r="F71" s="26"/>
      <c r="G71" s="26">
        <f t="shared" si="0"/>
        <v>0.25</v>
      </c>
      <c r="H71" s="26">
        <f t="shared" si="1"/>
        <v>0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61" t="str">
        <f t="shared" si="2"/>
        <v>OK</v>
      </c>
    </row>
    <row r="72" s="1" customFormat="1" ht="10.5" customHeight="1" spans="1:22">
      <c r="A72" s="62" t="s">
        <v>352</v>
      </c>
      <c r="B72" s="63"/>
      <c r="C72" s="63"/>
      <c r="D72" s="63"/>
      <c r="E72" s="63"/>
      <c r="F72" s="89"/>
      <c r="G72" s="89"/>
      <c r="H72" s="89"/>
      <c r="I72" s="116"/>
      <c r="V72" s="46" t="str">
        <f>IF(OR($I72="",ISNUMBER($I72)=FALSE),"",IF(MAX(I72:U72)&gt;G72,"NG",IF(MIN(I72:U72)&lt;H72,"NG","OK")))</f>
        <v/>
      </c>
    </row>
    <row r="73" s="1" customFormat="1" ht="21.75" customHeight="1" spans="1:22">
      <c r="A73" s="64" t="s">
        <v>353</v>
      </c>
      <c r="B73" s="65" t="s">
        <v>354</v>
      </c>
      <c r="C73" s="66"/>
      <c r="D73" s="67"/>
      <c r="E73" s="90" t="s">
        <v>355</v>
      </c>
      <c r="F73" s="91"/>
      <c r="G73" s="91"/>
      <c r="H73" s="92"/>
      <c r="I73" s="117" t="s">
        <v>356</v>
      </c>
      <c r="J73" s="117" t="s">
        <v>357</v>
      </c>
      <c r="K73" s="117" t="s">
        <v>358</v>
      </c>
      <c r="L73" s="117" t="s">
        <v>359</v>
      </c>
      <c r="M73" s="117" t="s">
        <v>360</v>
      </c>
      <c r="N73" s="117" t="s">
        <v>361</v>
      </c>
      <c r="O73" s="117"/>
      <c r="P73" s="117"/>
      <c r="Q73" s="7"/>
      <c r="R73" s="7"/>
      <c r="S73" s="7"/>
      <c r="T73" s="7"/>
      <c r="U73" s="7"/>
      <c r="V73" s="134" t="s">
        <v>362</v>
      </c>
    </row>
    <row r="74" s="1" customFormat="1" ht="21.75" customHeight="1" spans="1:22">
      <c r="A74" s="68"/>
      <c r="B74" s="69"/>
      <c r="C74" s="70"/>
      <c r="D74" s="71"/>
      <c r="E74" s="93"/>
      <c r="F74" s="94"/>
      <c r="G74" s="94"/>
      <c r="H74" s="95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68"/>
      <c r="B75" s="69"/>
      <c r="C75" s="70"/>
      <c r="D75" s="71"/>
      <c r="E75" s="90" t="s">
        <v>363</v>
      </c>
      <c r="F75" s="91"/>
      <c r="G75" s="91"/>
      <c r="H75" s="92"/>
      <c r="I75" s="117" t="s">
        <v>356</v>
      </c>
      <c r="J75" s="117" t="s">
        <v>357</v>
      </c>
      <c r="K75" s="117" t="s">
        <v>358</v>
      </c>
      <c r="L75" s="117" t="s">
        <v>359</v>
      </c>
      <c r="M75" s="117" t="s">
        <v>360</v>
      </c>
      <c r="N75" s="117" t="s">
        <v>361</v>
      </c>
      <c r="O75" s="117"/>
      <c r="P75" s="117"/>
      <c r="Q75" s="7"/>
      <c r="R75" s="7"/>
      <c r="S75" s="7"/>
      <c r="T75" s="7"/>
      <c r="U75" s="7"/>
      <c r="V75" s="134" t="s">
        <v>362</v>
      </c>
    </row>
    <row r="76" s="1" customFormat="1" ht="21.75" customHeight="1" spans="1:22">
      <c r="A76" s="68"/>
      <c r="B76" s="69"/>
      <c r="C76" s="70"/>
      <c r="D76" s="71"/>
      <c r="E76" s="93"/>
      <c r="F76" s="94"/>
      <c r="G76" s="94"/>
      <c r="H76" s="95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68"/>
      <c r="B77" s="69"/>
      <c r="C77" s="70"/>
      <c r="D77" s="71"/>
      <c r="E77" s="90" t="s">
        <v>364</v>
      </c>
      <c r="F77" s="92"/>
      <c r="G77" s="96">
        <v>1.25</v>
      </c>
      <c r="H77" s="96">
        <v>0.8</v>
      </c>
      <c r="I77" s="120" t="s">
        <v>360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4" t="s">
        <v>362</v>
      </c>
    </row>
    <row r="78" s="1" customFormat="1" ht="21.75" customHeight="1" spans="1:22">
      <c r="A78" s="68"/>
      <c r="B78" s="69"/>
      <c r="C78" s="70"/>
      <c r="D78" s="71"/>
      <c r="E78" s="93"/>
      <c r="F78" s="95"/>
      <c r="G78" s="97"/>
      <c r="H78" s="97"/>
      <c r="I78" s="12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68"/>
      <c r="B79" s="69"/>
      <c r="C79" s="70"/>
      <c r="D79" s="71"/>
      <c r="E79" s="90" t="s">
        <v>365</v>
      </c>
      <c r="F79" s="91"/>
      <c r="G79" s="91"/>
      <c r="H79" s="92"/>
      <c r="I79" s="117" t="s">
        <v>357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4" t="s">
        <v>362</v>
      </c>
    </row>
    <row r="80" s="1" customFormat="1" ht="21.75" customHeight="1" spans="1:22">
      <c r="A80" s="68"/>
      <c r="B80" s="69"/>
      <c r="C80" s="70"/>
      <c r="D80" s="71"/>
      <c r="E80" s="93"/>
      <c r="F80" s="94"/>
      <c r="G80" s="94"/>
      <c r="H80" s="95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68"/>
      <c r="B81" s="69"/>
      <c r="C81" s="70"/>
      <c r="D81" s="71"/>
      <c r="E81" s="98" t="s">
        <v>366</v>
      </c>
      <c r="F81" s="99"/>
      <c r="G81" s="99"/>
      <c r="H81" s="100"/>
      <c r="I81" s="117" t="s">
        <v>360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4" t="s">
        <v>362</v>
      </c>
    </row>
    <row r="82" s="1" customFormat="1" ht="21.75" customHeight="1" spans="1:22">
      <c r="A82" s="72"/>
      <c r="B82" s="73"/>
      <c r="C82" s="74"/>
      <c r="D82" s="75"/>
      <c r="E82" s="101"/>
      <c r="F82" s="102"/>
      <c r="G82" s="102"/>
      <c r="H82" s="103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3"/>
    </row>
    <row r="83" s="1" customFormat="1" ht="20.25" customHeight="1" spans="1:22">
      <c r="A83" s="64" t="s">
        <v>367</v>
      </c>
      <c r="B83" s="65" t="s">
        <v>368</v>
      </c>
      <c r="C83" s="66"/>
      <c r="D83" s="67"/>
      <c r="E83" s="90" t="s">
        <v>369</v>
      </c>
      <c r="F83" s="92"/>
      <c r="G83" s="104">
        <v>135</v>
      </c>
      <c r="H83" s="104">
        <v>120</v>
      </c>
      <c r="I83" s="117" t="s">
        <v>356</v>
      </c>
      <c r="J83" s="117" t="s">
        <v>357</v>
      </c>
      <c r="K83" s="117" t="s">
        <v>358</v>
      </c>
      <c r="L83" s="117" t="s">
        <v>359</v>
      </c>
      <c r="M83" s="117" t="s">
        <v>360</v>
      </c>
      <c r="N83" s="117" t="s">
        <v>361</v>
      </c>
      <c r="O83" s="117"/>
      <c r="P83" s="117"/>
      <c r="Q83" s="7"/>
      <c r="R83" s="7"/>
      <c r="S83" s="7"/>
      <c r="T83" s="7"/>
      <c r="U83" s="7"/>
      <c r="V83" s="134" t="s">
        <v>362</v>
      </c>
    </row>
    <row r="84" s="1" customFormat="1" ht="15.9" customHeight="1" spans="1:22">
      <c r="A84" s="68"/>
      <c r="B84" s="69"/>
      <c r="C84" s="70"/>
      <c r="D84" s="71"/>
      <c r="E84" s="105"/>
      <c r="F84" s="106"/>
      <c r="G84" s="107"/>
      <c r="H84" s="107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68"/>
      <c r="B85" s="69"/>
      <c r="C85" s="70"/>
      <c r="D85" s="71"/>
      <c r="E85" s="105"/>
      <c r="F85" s="106"/>
      <c r="G85" s="107"/>
      <c r="H85" s="107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68"/>
      <c r="B86" s="69"/>
      <c r="C86" s="70"/>
      <c r="D86" s="71"/>
      <c r="E86" s="105"/>
      <c r="F86" s="106"/>
      <c r="G86" s="107"/>
      <c r="H86" s="107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68"/>
      <c r="B87" s="69"/>
      <c r="C87" s="70"/>
      <c r="D87" s="71"/>
      <c r="E87" s="105"/>
      <c r="F87" s="106"/>
      <c r="G87" s="107"/>
      <c r="H87" s="107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72"/>
      <c r="B88" s="73"/>
      <c r="C88" s="74"/>
      <c r="D88" s="75"/>
      <c r="E88" s="93"/>
      <c r="F88" s="95"/>
      <c r="G88" s="108"/>
      <c r="H88" s="108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4" t="s">
        <v>370</v>
      </c>
      <c r="B89" s="65" t="s">
        <v>371</v>
      </c>
      <c r="C89" s="66"/>
      <c r="D89" s="67"/>
      <c r="E89" s="109" t="s">
        <v>372</v>
      </c>
      <c r="F89" s="109"/>
      <c r="G89" s="110">
        <v>350</v>
      </c>
      <c r="H89" s="110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68"/>
      <c r="B90" s="69"/>
      <c r="C90" s="70"/>
      <c r="D90" s="71"/>
      <c r="E90" s="109" t="s">
        <v>373</v>
      </c>
      <c r="F90" s="109"/>
      <c r="G90" s="110">
        <v>395</v>
      </c>
      <c r="H90" s="110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72"/>
      <c r="B91" s="73"/>
      <c r="C91" s="74"/>
      <c r="D91" s="75"/>
      <c r="E91" s="109" t="s">
        <v>374</v>
      </c>
      <c r="F91" s="109"/>
      <c r="G91" s="109"/>
      <c r="H91" s="109"/>
      <c r="I91" s="125"/>
      <c r="J91" s="126"/>
      <c r="K91" s="126"/>
      <c r="L91" s="126"/>
      <c r="M91" s="126"/>
      <c r="N91" s="126"/>
      <c r="O91" s="132"/>
      <c r="P91" s="132"/>
      <c r="Q91" s="132"/>
      <c r="R91" s="132"/>
      <c r="S91" s="132"/>
      <c r="T91" s="132"/>
      <c r="U91" s="132"/>
      <c r="V91" s="61" t="str">
        <f>IF(MIN(I91:U91)&lt;11,"NG","OK")</f>
        <v>NG</v>
      </c>
    </row>
    <row r="92" s="1" customFormat="1" ht="24.75" customHeight="1" spans="1:22">
      <c r="A92" s="64" t="s">
        <v>375</v>
      </c>
      <c r="B92" s="76" t="s">
        <v>376</v>
      </c>
      <c r="C92" s="77"/>
      <c r="D92" s="78"/>
      <c r="E92" s="109" t="s">
        <v>377</v>
      </c>
      <c r="F92" s="109"/>
      <c r="G92" s="109"/>
      <c r="H92" s="109"/>
      <c r="I92" s="125"/>
      <c r="J92" s="126"/>
      <c r="K92" s="126"/>
      <c r="L92" s="126"/>
      <c r="M92" s="126"/>
      <c r="N92" s="126"/>
      <c r="O92" s="132"/>
      <c r="P92" s="132"/>
      <c r="Q92" s="132"/>
      <c r="R92" s="132"/>
      <c r="S92" s="132"/>
      <c r="T92" s="132"/>
      <c r="U92" s="132"/>
      <c r="V92" s="61" t="str">
        <f>IF(MIN(I92:U92)&lt;43,"NG","OK")</f>
        <v>NG</v>
      </c>
    </row>
    <row r="93" s="1" customFormat="1" ht="17.1" customHeight="1" spans="1:22">
      <c r="A93" s="79" t="s">
        <v>378</v>
      </c>
      <c r="B93" s="65" t="s">
        <v>379</v>
      </c>
      <c r="C93" s="67"/>
      <c r="D93" s="80" t="s">
        <v>380</v>
      </c>
      <c r="E93" s="80"/>
      <c r="F93" s="80"/>
      <c r="G93" s="80">
        <v>5.1</v>
      </c>
      <c r="H93" s="80">
        <v>4.9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1" t="str">
        <f>IF(MAX(I93)&gt;G93,"NG",IF(MIN(I93)&lt;H93,"NG","OK"))</f>
        <v>NG</v>
      </c>
    </row>
    <row r="94" s="1" customFormat="1" ht="17.1" customHeight="1" spans="1:22">
      <c r="A94" s="79"/>
      <c r="B94" s="69"/>
      <c r="C94" s="71"/>
      <c r="D94" s="22" t="s">
        <v>381</v>
      </c>
      <c r="E94" s="22"/>
      <c r="F94" s="22"/>
      <c r="G94" s="80">
        <v>1.85</v>
      </c>
      <c r="H94" s="80">
        <v>1.75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79"/>
      <c r="B95" s="69"/>
      <c r="C95" s="71"/>
      <c r="D95" s="81" t="s">
        <v>382</v>
      </c>
      <c r="E95" s="111"/>
      <c r="F95" s="112"/>
      <c r="G95" s="80">
        <v>0.085</v>
      </c>
      <c r="H95" s="80">
        <v>0.05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1" t="str">
        <f t="shared" si="7"/>
        <v>NG</v>
      </c>
    </row>
    <row r="96" s="1" customFormat="1" ht="17.1" customHeight="1" spans="1:22">
      <c r="A96" s="79"/>
      <c r="B96" s="69"/>
      <c r="C96" s="71"/>
      <c r="D96" s="81" t="s">
        <v>383</v>
      </c>
      <c r="E96" s="111"/>
      <c r="F96" s="112"/>
      <c r="G96" s="80">
        <v>0.055</v>
      </c>
      <c r="H96" s="80">
        <v>0.025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1" t="str">
        <f t="shared" si="7"/>
        <v>NG</v>
      </c>
    </row>
    <row r="97" s="1" customFormat="1" ht="17.1" customHeight="1" spans="1:22">
      <c r="A97" s="79"/>
      <c r="B97" s="69"/>
      <c r="C97" s="71"/>
      <c r="D97" s="81" t="s">
        <v>384</v>
      </c>
      <c r="E97" s="111"/>
      <c r="F97" s="112"/>
      <c r="G97" s="80">
        <v>0.05</v>
      </c>
      <c r="H97" s="80">
        <v>0.03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1" t="str">
        <f t="shared" si="7"/>
        <v>NG</v>
      </c>
    </row>
    <row r="98" s="1" customFormat="1" ht="17.1" customHeight="1" spans="1:22">
      <c r="A98" s="79"/>
      <c r="B98" s="69"/>
      <c r="C98" s="71"/>
      <c r="D98" s="81" t="s">
        <v>385</v>
      </c>
      <c r="E98" s="111"/>
      <c r="F98" s="112"/>
      <c r="G98" s="80">
        <v>0.025</v>
      </c>
      <c r="H98" s="80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1" t="str">
        <f t="shared" si="7"/>
        <v>OK</v>
      </c>
    </row>
    <row r="99" s="1" customFormat="1" ht="17.1" customHeight="1" spans="1:22">
      <c r="A99" s="79"/>
      <c r="B99" s="69"/>
      <c r="C99" s="71"/>
      <c r="D99" s="81" t="s">
        <v>386</v>
      </c>
      <c r="E99" s="111"/>
      <c r="F99" s="112"/>
      <c r="G99" s="80">
        <v>0.05</v>
      </c>
      <c r="H99" s="80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1" t="str">
        <f t="shared" si="7"/>
        <v>OK</v>
      </c>
    </row>
    <row r="100" s="1" customFormat="1" ht="17.1" customHeight="1" spans="1:22">
      <c r="A100" s="79"/>
      <c r="B100" s="69"/>
      <c r="C100" s="71"/>
      <c r="D100" s="81" t="s">
        <v>387</v>
      </c>
      <c r="E100" s="111"/>
      <c r="F100" s="112"/>
      <c r="G100" s="80">
        <v>0.02</v>
      </c>
      <c r="H100" s="80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1" t="str">
        <f t="shared" si="7"/>
        <v>OK</v>
      </c>
    </row>
    <row r="101" s="1" customFormat="1" ht="17.1" customHeight="1" spans="1:22">
      <c r="A101" s="79"/>
      <c r="B101" s="69"/>
      <c r="C101" s="71"/>
      <c r="D101" s="81" t="s">
        <v>388</v>
      </c>
      <c r="E101" s="111"/>
      <c r="F101" s="112"/>
      <c r="G101" s="80">
        <v>0.02</v>
      </c>
      <c r="H101" s="80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61" t="str">
        <f t="shared" si="7"/>
        <v>OK</v>
      </c>
    </row>
    <row r="102" s="1" customFormat="1" ht="17.1" customHeight="1" spans="1:22">
      <c r="A102" s="79"/>
      <c r="B102" s="69"/>
      <c r="C102" s="71"/>
      <c r="D102" s="81" t="s">
        <v>389</v>
      </c>
      <c r="E102" s="111"/>
      <c r="F102" s="112"/>
      <c r="G102" s="80">
        <v>0.02</v>
      </c>
      <c r="H102" s="8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61" t="str">
        <f t="shared" si="7"/>
        <v>OK</v>
      </c>
    </row>
    <row r="103" s="1" customFormat="1" ht="17.1" customHeight="1" spans="1:22">
      <c r="A103" s="79"/>
      <c r="B103" s="69"/>
      <c r="C103" s="71"/>
      <c r="D103" s="81" t="s">
        <v>390</v>
      </c>
      <c r="E103" s="111"/>
      <c r="F103" s="112"/>
      <c r="G103" s="80">
        <v>0.02</v>
      </c>
      <c r="H103" s="8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61" t="str">
        <f t="shared" si="7"/>
        <v>OK</v>
      </c>
    </row>
    <row r="104" s="1" customFormat="1" ht="17.1" customHeight="1" spans="1:22">
      <c r="A104" s="79"/>
      <c r="B104" s="69"/>
      <c r="C104" s="71"/>
      <c r="D104" s="81" t="s">
        <v>391</v>
      </c>
      <c r="E104" s="111"/>
      <c r="F104" s="112"/>
      <c r="G104" s="80">
        <v>0.02</v>
      </c>
      <c r="H104" s="8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61" t="str">
        <f t="shared" si="7"/>
        <v>OK</v>
      </c>
    </row>
    <row r="105" s="1" customFormat="1" ht="17.1" customHeight="1" spans="1:22">
      <c r="A105" s="79"/>
      <c r="B105" s="69"/>
      <c r="C105" s="71"/>
      <c r="D105" s="81" t="s">
        <v>392</v>
      </c>
      <c r="E105" s="111"/>
      <c r="F105" s="112"/>
      <c r="G105" s="80">
        <v>0.001</v>
      </c>
      <c r="H105" s="80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61" t="str">
        <f t="shared" si="7"/>
        <v>OK</v>
      </c>
    </row>
    <row r="106" s="1" customFormat="1" ht="17.1" customHeight="1" spans="1:22">
      <c r="A106" s="79"/>
      <c r="B106" s="69"/>
      <c r="C106" s="71"/>
      <c r="D106" s="81" t="s">
        <v>393</v>
      </c>
      <c r="E106" s="111"/>
      <c r="F106" s="112"/>
      <c r="G106" s="80">
        <v>0.001</v>
      </c>
      <c r="H106" s="80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61" t="str">
        <f t="shared" si="7"/>
        <v>OK</v>
      </c>
    </row>
    <row r="107" s="1" customFormat="1" ht="17.1" customHeight="1" spans="1:22">
      <c r="A107" s="79"/>
      <c r="B107" s="69"/>
      <c r="C107" s="71"/>
      <c r="D107" s="81" t="s">
        <v>394</v>
      </c>
      <c r="E107" s="111"/>
      <c r="F107" s="112"/>
      <c r="G107" s="80">
        <v>0.01</v>
      </c>
      <c r="H107" s="80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61" t="str">
        <f t="shared" si="7"/>
        <v>OK</v>
      </c>
    </row>
    <row r="108" s="1" customFormat="1" ht="17.1" customHeight="1" spans="1:22">
      <c r="A108" s="79"/>
      <c r="B108" s="69"/>
      <c r="C108" s="71"/>
      <c r="D108" s="81" t="s">
        <v>395</v>
      </c>
      <c r="E108" s="111"/>
      <c r="F108" s="112"/>
      <c r="G108" s="80">
        <v>0.01</v>
      </c>
      <c r="H108" s="80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61" t="str">
        <f t="shared" si="7"/>
        <v>OK</v>
      </c>
    </row>
    <row r="109" s="1" customFormat="1" ht="17.1" customHeight="1" spans="1:22">
      <c r="A109" s="79"/>
      <c r="B109" s="69"/>
      <c r="C109" s="71"/>
      <c r="D109" s="81" t="s">
        <v>396</v>
      </c>
      <c r="E109" s="111"/>
      <c r="F109" s="112"/>
      <c r="G109" s="80">
        <v>0.01</v>
      </c>
      <c r="H109" s="80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61" t="str">
        <f t="shared" si="7"/>
        <v>OK</v>
      </c>
    </row>
    <row r="110" s="1" customFormat="1" ht="17.1" customHeight="1" spans="1:22">
      <c r="A110" s="79"/>
      <c r="B110" s="69"/>
      <c r="C110" s="71"/>
      <c r="D110" s="81" t="s">
        <v>397</v>
      </c>
      <c r="E110" s="111"/>
      <c r="F110" s="112"/>
      <c r="G110" s="80">
        <v>0.01</v>
      </c>
      <c r="H110" s="80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61" t="str">
        <f t="shared" si="7"/>
        <v>OK</v>
      </c>
    </row>
    <row r="111" s="1" customFormat="1" ht="17.1" customHeight="1" spans="1:22">
      <c r="A111" s="79"/>
      <c r="B111" s="69"/>
      <c r="C111" s="71"/>
      <c r="D111" s="81" t="s">
        <v>398</v>
      </c>
      <c r="E111" s="111"/>
      <c r="F111" s="112"/>
      <c r="G111" s="80">
        <v>0.01</v>
      </c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61" t="str">
        <f t="shared" si="7"/>
        <v>OK</v>
      </c>
    </row>
    <row r="112" s="1" customFormat="1" ht="17.1" customHeight="1" spans="1:22">
      <c r="A112" s="79"/>
      <c r="B112" s="69"/>
      <c r="C112" s="71"/>
      <c r="D112" s="81" t="s">
        <v>399</v>
      </c>
      <c r="E112" s="111"/>
      <c r="F112" s="112"/>
      <c r="G112" s="80">
        <v>0.01</v>
      </c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61" t="str">
        <f t="shared" si="7"/>
        <v>OK</v>
      </c>
    </row>
    <row r="113" s="1" customFormat="1" ht="17.1" customHeight="1" spans="1:22">
      <c r="A113" s="79"/>
      <c r="B113" s="69"/>
      <c r="C113" s="71"/>
      <c r="D113" s="81" t="s">
        <v>400</v>
      </c>
      <c r="E113" s="111"/>
      <c r="F113" s="112"/>
      <c r="G113" s="80">
        <v>0.03</v>
      </c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61" t="str">
        <f t="shared" si="7"/>
        <v>OK</v>
      </c>
    </row>
    <row r="114" s="1" customFormat="1" ht="17.1" customHeight="1" spans="1:22">
      <c r="A114" s="79"/>
      <c r="B114" s="69"/>
      <c r="C114" s="71"/>
      <c r="D114" s="81" t="s">
        <v>401</v>
      </c>
      <c r="E114" s="111"/>
      <c r="F114" s="112"/>
      <c r="G114" s="80">
        <v>0.02</v>
      </c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61" t="str">
        <f t="shared" si="7"/>
        <v>OK</v>
      </c>
    </row>
    <row r="115" s="1" customFormat="1" ht="17.1" customHeight="1" spans="1:22">
      <c r="A115" s="79"/>
      <c r="B115" s="69"/>
      <c r="C115" s="71"/>
      <c r="D115" s="81" t="s">
        <v>402</v>
      </c>
      <c r="E115" s="111"/>
      <c r="F115" s="112"/>
      <c r="G115" s="80">
        <v>0.1</v>
      </c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61" t="str">
        <f t="shared" si="7"/>
        <v>OK</v>
      </c>
    </row>
    <row r="116" s="1" customFormat="1" ht="17.1" customHeight="1" spans="1:22">
      <c r="A116" s="79"/>
      <c r="B116" s="73"/>
      <c r="C116" s="75"/>
      <c r="D116" s="81" t="s">
        <v>403</v>
      </c>
      <c r="E116" s="111"/>
      <c r="F116" s="112"/>
      <c r="G116" s="81" t="s">
        <v>404</v>
      </c>
      <c r="H116" s="112"/>
      <c r="I116" s="80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39"/>
    </row>
    <row r="117" s="1" customFormat="1" ht="17.1" customHeight="1" spans="1:22">
      <c r="A117" s="82">
        <v>6</v>
      </c>
      <c r="B117" s="83" t="s">
        <v>263</v>
      </c>
      <c r="C117" s="84"/>
      <c r="D117" s="85"/>
      <c r="E117" s="113" t="s">
        <v>405</v>
      </c>
      <c r="F117" s="114"/>
      <c r="G117" s="114"/>
      <c r="H117" s="114"/>
      <c r="I117" s="128"/>
      <c r="J117" s="129"/>
      <c r="K117" s="129"/>
      <c r="L117" s="130"/>
      <c r="M117" s="130"/>
      <c r="N117" s="130"/>
      <c r="O117" s="130"/>
      <c r="P117" s="130"/>
      <c r="Q117" s="130"/>
      <c r="R117" s="129"/>
      <c r="S117" s="129"/>
      <c r="T117" s="129"/>
      <c r="U117" s="129"/>
      <c r="V117" s="135"/>
    </row>
    <row r="118" s="3" customFormat="1" ht="15" customHeight="1" spans="1:22">
      <c r="A118" s="86" t="s">
        <v>406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 s="3" customFormat="1" ht="29.25" customHeight="1" spans="1:22">
      <c r="A119" s="87" t="s">
        <v>407</v>
      </c>
      <c r="B119" s="87"/>
      <c r="C119" s="87"/>
      <c r="D119" s="87"/>
      <c r="E119" s="87" t="s">
        <v>408</v>
      </c>
      <c r="F119" s="87"/>
      <c r="G119" s="87" t="s">
        <v>409</v>
      </c>
      <c r="H119" s="87"/>
      <c r="I119" s="87"/>
      <c r="J119" s="87" t="s">
        <v>410</v>
      </c>
      <c r="K119" s="87"/>
      <c r="L119" s="87" t="s">
        <v>411</v>
      </c>
      <c r="M119" s="87"/>
      <c r="N119" s="87" t="s">
        <v>412</v>
      </c>
      <c r="O119" s="87"/>
      <c r="P119" s="87"/>
      <c r="Q119" s="87"/>
      <c r="R119" s="87"/>
      <c r="S119" s="87"/>
      <c r="T119" s="87"/>
      <c r="U119" s="87"/>
      <c r="V119" s="87"/>
    </row>
    <row r="120" s="3" customFormat="1" ht="27.75" customHeight="1" spans="1:22">
      <c r="A120" s="87" t="s">
        <v>413</v>
      </c>
      <c r="B120" s="87"/>
      <c r="C120" s="87"/>
      <c r="D120" s="87"/>
      <c r="E120" s="115"/>
      <c r="F120" s="115"/>
      <c r="G120" s="115"/>
      <c r="H120" s="115"/>
      <c r="I120" s="115"/>
      <c r="J120" s="87"/>
      <c r="K120" s="87"/>
      <c r="L120" s="131"/>
      <c r="M120" s="87"/>
      <c r="N120" s="115"/>
      <c r="O120" s="115"/>
      <c r="P120" s="115"/>
      <c r="Q120" s="133"/>
      <c r="R120" s="133"/>
      <c r="S120" s="133"/>
      <c r="T120" s="133"/>
      <c r="U120" s="133"/>
      <c r="V120" s="136"/>
    </row>
    <row r="121" s="1" customFormat="1" ht="12" customHeight="1" spans="1:22">
      <c r="A121" s="88" t="s">
        <v>414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1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1997-01-27T17:50:00Z</dcterms:created>
  <cp:lastPrinted>2023-05-30T02:55:00Z</cp:lastPrinted>
  <dcterms:modified xsi:type="dcterms:W3CDTF">2025-07-06T14:40:17Z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37FA5B18B16D45518E0D3CB73FBF2D97_13</vt:lpwstr>
  </property>
  <property fmtid="{D5CDD505-2E9C-101B-9397-08002B2CF9AE}" pid="3" name="KSOProductBuildVer">
    <vt:lpwstr>2052-7.5.1.8994</vt:lpwstr>
  </property>
  <property fmtid="{D5CDD505-2E9C-101B-9397-08002B2CF9AE}" pid="4" name="KSOReadingLayout">
    <vt:bool>true</vt:bool>
  </property>
</Properties>
</file>