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822"/>
  </bookViews>
  <sheets>
    <sheet name="出货报告模板" sheetId="1" r:id="rId1"/>
    <sheet name="检验报表" sheetId="2" state="hidden" r:id="rId2"/>
  </sheets>
  <externalReferences>
    <externalReference r:id="rId3"/>
  </externalReferences>
  <definedNames>
    <definedName name="_Fill" hidden="1">#REF!</definedName>
    <definedName name="BuiltIn_AutoFilter___4">'[1]1_1_4'!$A$1:$N$34</definedName>
    <definedName name="KAP">#REF!</definedName>
    <definedName name="TaxTV">10%</definedName>
    <definedName name="TaxXL">5%</definedName>
    <definedName name="t值">#REF!</definedName>
    <definedName name="Waive" hidden="1">#REF!</definedName>
    <definedName name="標準差">#REF!</definedName>
    <definedName name="抽樣標準誤">#REF!</definedName>
    <definedName name="個數">#REF!</definedName>
    <definedName name="均值">#REF!</definedName>
    <definedName name="孔令辉" hidden="1">#REF!</definedName>
    <definedName name="他不">#REF!</definedName>
    <definedName name="未命名">#REF!</definedName>
    <definedName name="新">#REF!</definedName>
    <definedName name="已">#REF!</definedName>
    <definedName name="置信區間半徑">#REF!</definedName>
    <definedName name="置信水平">#REF!</definedName>
    <definedName name="自由度">#REF!</definedName>
    <definedName name="_Fill" localSheetId="0" hidden="1">#REF!</definedName>
    <definedName name="KAP" localSheetId="0">#REF!</definedName>
    <definedName name="t值" localSheetId="0">#REF!</definedName>
    <definedName name="Waive" localSheetId="0" hidden="1">#REF!</definedName>
    <definedName name="標準差" localSheetId="0">#REF!</definedName>
    <definedName name="抽樣標準誤" localSheetId="0">#REF!</definedName>
    <definedName name="個數" localSheetId="0">#REF!</definedName>
    <definedName name="均值" localSheetId="0">#REF!</definedName>
    <definedName name="孔令辉" localSheetId="0" hidden="1">#REF!</definedName>
    <definedName name="他不" localSheetId="0">#REF!</definedName>
    <definedName name="未命名" localSheetId="0">#REF!</definedName>
    <definedName name="新" localSheetId="0">#REF!</definedName>
    <definedName name="新建文本文档_1" localSheetId="0">出货报告模板!#REF!</definedName>
    <definedName name="已" localSheetId="0">#REF!</definedName>
    <definedName name="置信區間半徑" localSheetId="0">#REF!</definedName>
    <definedName name="置信水平" localSheetId="0">#REF!</definedName>
    <definedName name="自由度" localSheetId="0">#REF!</definedName>
    <definedName name="_xlnm.Print_Area" localSheetId="0">出货报告模板!$A$1:$V$111</definedName>
    <definedName name="_Fill" localSheetId="1" hidden="1">#REF!</definedName>
    <definedName name="KAP" localSheetId="1">#REF!</definedName>
    <definedName name="t值" localSheetId="1">#REF!</definedName>
    <definedName name="標準差" localSheetId="1">#REF!</definedName>
    <definedName name="抽樣標準誤" localSheetId="1">#REF!</definedName>
    <definedName name="個數" localSheetId="1">#REF!</definedName>
    <definedName name="均值" localSheetId="1">#REF!</definedName>
    <definedName name="他不" localSheetId="1">#REF!</definedName>
    <definedName name="未命名" localSheetId="1">#REF!</definedName>
    <definedName name="新" localSheetId="1">#REF!</definedName>
    <definedName name="置信區間半徑" localSheetId="1">#REF!</definedName>
    <definedName name="置信水平" localSheetId="1">#REF!</definedName>
    <definedName name="自由度" localSheetId="1">#REF!</definedName>
    <definedName name="_xlnm.Print_Area" localSheetId="1">检验报表!$A$1:$V$121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<sst xmlns="http://schemas.openxmlformats.org/spreadsheetml/2006/main" count="478" uniqueCount="365">
  <si>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</si>
  <si>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</si>
  <si>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</si>
  <si>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</si>
  <si>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</si>
  <si>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</si>
  <si>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</si>
  <si>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</si>
  <si>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</si>
  <si>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</si>
  <si>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</si>
  <si>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</si>
  <si>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</si>
  <si>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-简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</si>
  <si>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-简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</si>
  <si>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</si>
  <si>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</si>
  <si>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</si>
  <si>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</si>
  <si>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</si>
  <si>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</si>
  <si>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</si>
  <si>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</si>
  <si>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</si>
  <si>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</si>
  <si>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</si>
  <si>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</si>
  <si>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</si>
  <si>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</si>
  <si>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-简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-简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</si>
  <si>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</si>
  <si>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</si>
  <si>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</si>
  <si>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</si>
  <si>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</si>
  <si>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</si>
  <si>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-简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</si>
  <si>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</si>
  <si>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</si>
  <si>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</si>
  <si>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</si>
  <si>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</si>
  <si>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</si>
  <si>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</si>
  <si>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</si>
  <si>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AL</t>
  </si>
  <si>
    <t>FAI 1</t>
  </si>
  <si>
    <t>2D barcode size</t>
  </si>
  <si>
    <t>SPC A-1</t>
  </si>
  <si>
    <t>FAI 2-1</t>
  </si>
  <si>
    <t>Thickness</t>
  </si>
  <si>
    <t>SPC A-2</t>
  </si>
  <si>
    <t>FAI 2-2</t>
  </si>
  <si>
    <t>SPC B</t>
  </si>
  <si>
    <t>FAI 3</t>
  </si>
  <si>
    <t>Distance</t>
  </si>
  <si>
    <t xml:space="preserve">SPC C-1 </t>
  </si>
  <si>
    <t>FAI 4-1</t>
  </si>
  <si>
    <t>SPC C-2</t>
  </si>
  <si>
    <t>FAI 4-2</t>
  </si>
  <si>
    <t xml:space="preserve">SPC D-1 </t>
  </si>
  <si>
    <t>FAI 5-1</t>
  </si>
  <si>
    <t>SPC D-2</t>
  </si>
  <si>
    <t>FAI 5-2</t>
  </si>
  <si>
    <t>SPC D-3</t>
  </si>
  <si>
    <t>FAI 5-3</t>
  </si>
  <si>
    <t>SPC D-4</t>
  </si>
  <si>
    <t>FAI 5-4</t>
  </si>
  <si>
    <t xml:space="preserve">SPC F-1 </t>
  </si>
  <si>
    <t>FAI 7-1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</si>
  <si>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</si>
  <si>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</si>
  <si>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</si>
  <si>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</si>
  <si>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</si>
  <si>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</si>
  <si>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</si>
  <si>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</si>
  <si>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Perpendicularly</t>
  </si>
  <si>
    <t>SPC O-2</t>
  </si>
  <si>
    <t>FAI 10-2</t>
  </si>
  <si>
    <t>SPC M</t>
  </si>
  <si>
    <t>FAI 13</t>
  </si>
  <si>
    <t>SPC N</t>
  </si>
  <si>
    <t>FAI 14</t>
  </si>
  <si>
    <t>2*MAX  DEV</t>
  </si>
  <si>
    <t>SPC N-MAX</t>
  </si>
  <si>
    <t>FAI 14-MAX</t>
  </si>
  <si>
    <t>Surface Profile</t>
  </si>
  <si>
    <t>SPC N-MIN</t>
  </si>
  <si>
    <t>FAI 14-MIN</t>
  </si>
  <si>
    <t>SPC I</t>
  </si>
  <si>
    <t>FAI 15</t>
  </si>
  <si>
    <t>SPC P</t>
  </si>
  <si>
    <t>FAI 16</t>
  </si>
  <si>
    <t>SPC P-MAX</t>
  </si>
  <si>
    <t>FAI 16-MAX</t>
  </si>
  <si>
    <t>Line Profile</t>
  </si>
  <si>
    <t>SPC P-MIN</t>
  </si>
  <si>
    <t>FAI 16-MIN</t>
  </si>
  <si>
    <t>SPC R</t>
  </si>
  <si>
    <t>FAI 18</t>
  </si>
  <si>
    <t>SPC R-MAX</t>
  </si>
  <si>
    <t>FAI 18-MAX</t>
  </si>
  <si>
    <t>SPC R-MIN</t>
  </si>
  <si>
    <t>FAI 18-MIN</t>
  </si>
  <si>
    <t>SPC S</t>
  </si>
  <si>
    <t>FAI 19</t>
  </si>
  <si>
    <t>SPC S-MAX</t>
  </si>
  <si>
    <t>FAI 19-MAX</t>
  </si>
  <si>
    <t>SPC S-MIN</t>
  </si>
  <si>
    <t>FAI 19-MIN</t>
  </si>
  <si>
    <t>SPC AC</t>
  </si>
  <si>
    <t>FAI 29</t>
  </si>
  <si>
    <t>SPC AD</t>
  </si>
  <si>
    <t>FAI 30</t>
  </si>
  <si>
    <t>2D barcode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</si>
  <si>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</si>
  <si>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</si>
  <si>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</si>
  <si>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</si>
  <si>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</si>
  <si>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</si>
  <si>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</si>
  <si>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</si>
  <si>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</si>
  <si>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</si>
  <si>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</si>
  <si>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</si>
  <si>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</si>
  <si>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</si>
  <si>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</si>
  <si>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</si>
  <si>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</si>
  <si>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</si>
  <si>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</si>
  <si>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</si>
  <si>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</si>
  <si>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AO-1</t>
  </si>
  <si>
    <t>FAI 41-1</t>
  </si>
  <si>
    <t>SPC AO-2</t>
  </si>
  <si>
    <t>FAI 41-2</t>
  </si>
  <si>
    <t>SPC AO-3</t>
  </si>
  <si>
    <t>FAI 41-3</t>
  </si>
  <si>
    <t>SPC AO-4</t>
  </si>
  <si>
    <t>FAI 41-4</t>
  </si>
  <si>
    <t>SPC AP-1</t>
  </si>
  <si>
    <t>FAI 42-1</t>
  </si>
  <si>
    <t>SPC AP-2</t>
  </si>
  <si>
    <t>FAI 42-2</t>
  </si>
  <si>
    <t>SPC AP-3</t>
  </si>
  <si>
    <t>FAI 42-3</t>
  </si>
  <si>
    <t>SPC AP-4</t>
  </si>
  <si>
    <t>FAI 42-4</t>
  </si>
  <si>
    <t>SPC AP-5</t>
  </si>
  <si>
    <t>FAI 42-5</t>
  </si>
  <si>
    <r>
      <rPr>
        <sz val="12"/>
        <rFont val="Tahoma"/>
        <charset val="134"/>
      </rPr>
      <t xml:space="preserve">3. </t>
    </r>
    <r>
      <rPr>
        <sz val="12"/>
        <rFont val="宋体-简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</si>
  <si>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</si>
  <si>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</si>
  <si>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</si>
  <si>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</si>
  <si>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</si>
  <si>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</si>
  <si>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</si>
  <si>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</si>
  <si>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</si>
  <si>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</si>
  <si>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</si>
  <si>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</si>
  <si>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</si>
  <si>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</si>
  <si>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</si>
  <si>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</si>
  <si>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</si>
  <si>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</si>
  <si>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</si>
  <si>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</si>
  <si>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</si>
  <si>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</si>
  <si>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</si>
  <si>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</si>
  <si>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</si>
  <si>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</si>
  <si>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</si>
  <si>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</si>
  <si>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</si>
  <si>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</si>
  <si>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</si>
  <si>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</si>
  <si>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</si>
  <si>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"/>
        <charset val="134"/>
      </rPr>
      <t>Si(</t>
    </r>
    <r>
      <rPr>
        <sz val="12"/>
        <rFont val="宋体-简"/>
        <charset val="134"/>
      </rPr>
      <t>硅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</si>
  <si>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Fe(</t>
    </r>
    <r>
      <rPr>
        <sz val="12"/>
        <rFont val="宋体-简"/>
        <charset val="134"/>
      </rPr>
      <t>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</si>
  <si>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Cu(</t>
    </r>
    <r>
      <rPr>
        <sz val="12"/>
        <rFont val="宋体-简"/>
        <charset val="134"/>
      </rPr>
      <t>铜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</si>
  <si>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Mn(</t>
    </r>
    <r>
      <rPr>
        <sz val="12"/>
        <rFont val="宋体-简"/>
        <charset val="134"/>
      </rPr>
      <t>锰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</si>
  <si>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Mg(</t>
    </r>
    <r>
      <rPr>
        <sz val="12"/>
        <rFont val="宋体-简"/>
        <charset val="134"/>
      </rPr>
      <t>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</si>
  <si>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Cr(</t>
    </r>
    <r>
      <rPr>
        <sz val="12"/>
        <rFont val="宋体-简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</si>
  <si>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Zn(</t>
    </r>
    <r>
      <rPr>
        <sz val="12"/>
        <rFont val="宋体-简"/>
        <charset val="134"/>
      </rPr>
      <t>锌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</si>
  <si>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Ti(</t>
    </r>
    <r>
      <rPr>
        <sz val="12"/>
        <rFont val="宋体-简"/>
        <charset val="134"/>
      </rPr>
      <t>钛</t>
    </r>
    <r>
      <rPr>
        <sz val="12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</si>
  <si>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</si>
  <si>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Sn(</t>
    </r>
    <r>
      <rPr>
        <sz val="12"/>
        <rFont val="宋体-简"/>
        <charset val="134"/>
      </rPr>
      <t>锡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</si>
  <si>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V(</t>
    </r>
    <r>
      <rPr>
        <sz val="12"/>
        <rFont val="宋体-简"/>
        <charset val="134"/>
      </rPr>
      <t>钒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</si>
  <si>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Ni</t>
    </r>
    <r>
      <rPr>
        <sz val="12"/>
        <rFont val="宋体-简"/>
        <charset val="134"/>
      </rPr>
      <t>（镍）</t>
    </r>
    <r>
      <rPr>
        <sz val="12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</si>
  <si>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宋体-简"/>
        <charset val="134"/>
      </rPr>
      <t>（铅）</t>
    </r>
    <r>
      <rPr>
        <sz val="12"/>
        <color theme="1"/>
        <rFont val="Tahoma"/>
        <charset val="134"/>
      </rPr>
      <t xml:space="preserve">  (MAX)</t>
    </r>
  </si>
  <si>
    <r>
      <rPr>
        <sz val="12"/>
        <rFont val="Tahoma"/>
        <charset val="134"/>
      </rPr>
      <t>Zr(</t>
    </r>
    <r>
      <rPr>
        <sz val="12"/>
        <rFont val="宋体-简"/>
        <charset val="134"/>
      </rPr>
      <t>锆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</si>
  <si>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B(</t>
    </r>
    <r>
      <rPr>
        <sz val="12"/>
        <rFont val="宋体-简"/>
        <charset val="134"/>
      </rPr>
      <t>硼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</si>
  <si>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Na(</t>
    </r>
    <r>
      <rPr>
        <sz val="12"/>
        <rFont val="宋体-简"/>
        <charset val="134"/>
      </rPr>
      <t>钠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</si>
  <si>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Ca(</t>
    </r>
    <r>
      <rPr>
        <sz val="12"/>
        <rFont val="宋体-简"/>
        <charset val="134"/>
      </rPr>
      <t>钙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</si>
  <si>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Li</t>
    </r>
    <r>
      <rPr>
        <sz val="12"/>
        <rFont val="宋体-简"/>
        <charset val="134"/>
      </rPr>
      <t>（锂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</si>
  <si>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Cd</t>
    </r>
    <r>
      <rPr>
        <sz val="12"/>
        <rFont val="宋体-简"/>
        <charset val="134"/>
      </rPr>
      <t>（镉）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</si>
  <si>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P</t>
    </r>
    <r>
      <rPr>
        <sz val="12"/>
        <rFont val="宋体-简"/>
        <charset val="134"/>
      </rPr>
      <t>（磷）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</si>
  <si>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Mn+Cr</t>
    </r>
    <r>
      <rPr>
        <sz val="12"/>
        <rFont val="宋体-简"/>
        <charset val="134"/>
      </rPr>
      <t>（锰</t>
    </r>
    <r>
      <rPr>
        <sz val="12"/>
        <rFont val="Tahoma"/>
        <charset val="134"/>
      </rPr>
      <t>+</t>
    </r>
    <r>
      <rPr>
        <sz val="12"/>
        <rFont val="宋体-简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</si>
  <si>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宋体-简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</si>
  <si>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宋体-简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</si>
  <si>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宋体-简"/>
        <charset val="134"/>
      </rPr>
      <t>（铝）余量</t>
    </r>
  </si>
  <si>
    <r>
      <rPr>
        <sz val="12"/>
        <rFont val="Tahoma"/>
        <charset val="134"/>
      </rPr>
      <t xml:space="preserve">Al </t>
    </r>
    <r>
      <rPr>
        <sz val="12"/>
        <rFont val="宋体-简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</si>
  <si>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</si>
  <si>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</si>
  <si>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</si>
  <si>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</si>
  <si>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</si>
  <si>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</si>
  <si>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</si>
  <si>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</si>
  <si>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</si>
  <si>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</si>
  <si>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</si>
  <si>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</si>
  <si>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</si>
  <si>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5. </t>
    </r>
    <r>
      <rPr>
        <sz val="12"/>
        <rFont val="宋体-简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</si>
  <si>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</si>
  <si>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</si>
  <si>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</si>
  <si>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</si>
  <si>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t>IQC 进 料 检 验记录 表                                                                                                                                               
 IQC Inspection Record</t>
  </si>
  <si>
    <t>供应商           supplier</t>
  </si>
  <si>
    <t>总判定        
Decide</t>
  </si>
  <si>
    <t xml:space="preserve"> □AC 接收      □RE拒收     □ 特采      □ Other其它</t>
  </si>
  <si>
    <t>异常单号      
QN NO.</t>
  </si>
  <si>
    <t>进料日期                     Incoming Date</t>
  </si>
  <si>
    <t>图号   Drawing NO./REV</t>
  </si>
  <si>
    <t>806-24302/08</t>
  </si>
  <si>
    <t>批号                                           Lot NO.</t>
  </si>
  <si>
    <t>批量            Lot Q'ty</t>
  </si>
  <si>
    <t>JGP料号         
Part NO</t>
  </si>
  <si>
    <t>MTXTR01039BC-N</t>
  </si>
  <si>
    <t>JGP品名      
 Part Name</t>
  </si>
  <si>
    <t>EXTRUSION,TOP, SYM,D52</t>
  </si>
  <si>
    <t>检验员                 Inspector</t>
  </si>
  <si>
    <t>审核                  
 Check</t>
  </si>
  <si>
    <t>核准                   
 Approval</t>
  </si>
  <si>
    <t>1.外观检验 Cosmetic Inspection</t>
  </si>
  <si>
    <t>ANSI /ASQ Z1.4  AQL0.4</t>
  </si>
  <si>
    <t>4.GP资料检验 Green Production Data Check (次/lot)</t>
  </si>
  <si>
    <t>抽检数量                              Inspect Qty</t>
  </si>
  <si>
    <t>不良原因
Reject cause</t>
  </si>
  <si>
    <t>不良数量                              Reject Qty</t>
  </si>
  <si>
    <t>不良率
Reject Rate</t>
  </si>
  <si>
    <t>判定                 
Decide</t>
  </si>
  <si>
    <t>备注                                                                                                          
Remark</t>
  </si>
  <si>
    <t>ICP测试报告编号/测试日期
ICP Report NO. /Test Date</t>
  </si>
  <si>
    <t>是否在有效期内
Valid or not</t>
  </si>
  <si>
    <t>2. 尺寸检验Dimentional Inspection</t>
  </si>
  <si>
    <t>项目        Item</t>
  </si>
  <si>
    <t>基准值      Nominal Dim.</t>
  </si>
  <si>
    <t>上公差      Tol. Max(+)</t>
  </si>
  <si>
    <t>下公差       Tol. Min(-)</t>
  </si>
  <si>
    <t>最大值    Max</t>
  </si>
  <si>
    <t>最小值        Min</t>
  </si>
  <si>
    <t>判定   
    Decide</t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</si>
  <si>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</si>
  <si>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</si>
  <si>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</si>
  <si>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</si>
  <si>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</si>
  <si>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</si>
  <si>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</si>
  <si>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</si>
  <si>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</si>
  <si>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</si>
  <si>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</si>
  <si>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</si>
  <si>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</si>
  <si>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</si>
  <si>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</si>
  <si>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</si>
  <si>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</si>
  <si>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</si>
  <si>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</si>
  <si>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</si>
  <si>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</si>
  <si>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</si>
  <si>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</si>
  <si>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</si>
  <si>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</si>
  <si>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</si>
  <si>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</si>
  <si>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</si>
  <si>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</si>
  <si>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</si>
  <si>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</si>
  <si>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</si>
  <si>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</si>
  <si>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</si>
  <si>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</si>
  <si>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</si>
  <si>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t>3. 功能检验Function  Inspection</t>
  </si>
  <si>
    <t>1</t>
  </si>
  <si>
    <t>金相</t>
  </si>
  <si>
    <t>晶粒平均大小≤140um</t>
  </si>
  <si>
    <t>点C1</t>
  </si>
  <si>
    <t>点C2</t>
  </si>
  <si>
    <t>点C3</t>
  </si>
  <si>
    <t>点S1</t>
  </si>
  <si>
    <t>点S2</t>
  </si>
  <si>
    <t>点S3</t>
  </si>
  <si>
    <t>判定   
 Decide</t>
  </si>
  <si>
    <t>单核晶粒大小≤450um</t>
  </si>
  <si>
    <t>晶粒度等级比值</t>
  </si>
  <si>
    <t>粗晶环平均晶粒大小:Max 450um</t>
  </si>
  <si>
    <t>杂质点最大允许25um</t>
  </si>
  <si>
    <t>2</t>
  </si>
  <si>
    <t>硬度</t>
  </si>
  <si>
    <t>硬度120~135HV</t>
  </si>
  <si>
    <t>3</t>
  </si>
  <si>
    <t>拉伸测试</t>
  </si>
  <si>
    <t>拉伸屈服强度(Mpa)</t>
  </si>
  <si>
    <t>极限强度(Mpa)</t>
  </si>
  <si>
    <t>延伸率≧11%</t>
  </si>
  <si>
    <t>4</t>
  </si>
  <si>
    <t>导电率</t>
  </si>
  <si>
    <t>MIN 43%(点S2)</t>
  </si>
  <si>
    <t>5</t>
  </si>
  <si>
    <t>成分分析</t>
  </si>
  <si>
    <t>Zn(锌)</t>
  </si>
  <si>
    <t>Mg(镁)</t>
  </si>
  <si>
    <t>Fe(铁)</t>
  </si>
  <si>
    <t>Cu(铜)</t>
  </si>
  <si>
    <t>Zr(锆)</t>
  </si>
  <si>
    <t>Ti(钛) (MAX)</t>
  </si>
  <si>
    <t>Si(硅)  (MAX)</t>
  </si>
  <si>
    <t>Mn(锰)  (MAX)</t>
  </si>
  <si>
    <t>Cr(铬)  (MAX)</t>
  </si>
  <si>
    <t>Ca(镓)  (MAX)</t>
  </si>
  <si>
    <t>Sn(锡)  (MAX)</t>
  </si>
  <si>
    <t>V(钒)  (MAX)</t>
  </si>
  <si>
    <t>Ca(钙)  (MAX)</t>
  </si>
  <si>
    <t>Na(钠)  (MAX)</t>
  </si>
  <si>
    <t>B(硼)  (MAX)</t>
  </si>
  <si>
    <t>Li（锂)  (MAX)</t>
  </si>
  <si>
    <t>Cd（镉）  (MAX)</t>
  </si>
  <si>
    <t>Pd（铅）  (MAX)</t>
  </si>
  <si>
    <t>Ni（镍）  (MAX)</t>
  </si>
  <si>
    <t>P（磷）  (MAX)</t>
  </si>
  <si>
    <t>Mn+Cr（锰+铬)  (MAX)</t>
  </si>
  <si>
    <t>Others (单个)   (MAX)</t>
  </si>
  <si>
    <t>Others (单个加总)  (MAX)</t>
  </si>
  <si>
    <t>Al（铝）余量</t>
  </si>
  <si>
    <t>Al
余量</t>
  </si>
  <si>
    <t>具体XRF检测结果判定参照&lt;XRF元素分析仪操作标准&gt;</t>
  </si>
  <si>
    <t>5.包装检验 package Inspection</t>
  </si>
  <si>
    <t>检验项目</t>
  </si>
  <si>
    <t>不良原因                             
Reject cause</t>
  </si>
  <si>
    <t>不良率               
Reject Rate</t>
  </si>
  <si>
    <t>包装无破损，泄漏产品无散落
ROHS标签OK</t>
  </si>
  <si>
    <t>保存期限：一年                                                              表单编号：85-MT80-GEN-00003-D                               捷普财产—版权所有 复印件仅供参考                                         文件等级：内部管制件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</si>
</sst>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7">
    <numFmt numFmtId="6" formatCode="&quot;$&quot;#,##0_);[Red]\(&quot;$&quot;#,##0\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-* #,##0_-;\-* #,##0_-;_-* &quot;-&quot;_-;_-@_-"/>
    <numFmt numFmtId="181" formatCode="&quot;$&quot;#,##0.00"/>
    <numFmt numFmtId="182" formatCode="_-* #,##0.00_-;\-* #,##0.00_-;_-* &quot;-&quot;??_-;_-@_-"/>
    <numFmt numFmtId="183" formatCode="\T\B\A\,0"/>
    <numFmt numFmtId="184" formatCode="_-&quot;$&quot;* #,##0.00_-;\-&quot;$&quot;* #,##0.00_-;_-&quot;$&quot;* &quot;-&quot;??_-;_-@_-"/>
    <numFmt numFmtId="185" formatCode="_-&quot;$&quot;* #,##0_-;\-&quot;$&quot;* #,##0_-;_-&quot;$&quot;* &quot;-&quot;_-;_-@_-"/>
    <numFmt numFmtId="186" formatCode="&quot;$&quot;#,##0.000_);\(&quot;$&quot;#,##0.000\)"/>
    <numFmt numFmtId="187" formatCode="0.0000"/>
    <numFmt numFmtId="188" formatCode="&quot;?#,##0;[Red]\-&quot;&quot;?&quot;#,##0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&quot;$&quot;#,##0\ ;\(&quot;$&quot;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\¥#,##0.00;[Red]\¥\-#,##0.00"/>
    <numFmt numFmtId="213" formatCode="\¥#,##0;[Red]\¥\-#,##0"/>
    <numFmt numFmtId="214" formatCode="0.000_ "/>
    <numFmt numFmtId="215" formatCode="0.00_ "/>
    <numFmt numFmtId="216" formatCode="0_ "/>
    <numFmt numFmtId="217" formatCode="m/d"/>
    <numFmt numFmtId="218" formatCode="0.000"/>
    <numFmt numFmtId="219" formatCode="0.0_ "/>
    <numFmt numFmtId="220" formatCode="0.0000_ "/>
  </numFmts>
  <fonts count="93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</font>
    <font>
      <sz val="12"/>
      <name val="宋体"/>
      <charset val="136"/>
    </font>
    <font>
      <sz val="12"/>
      <name val="Tahoma"/>
      <charset val="134"/>
    </font>
    <font>
      <sz val="12"/>
      <name val="Tahoma"/>
      <charset val="136"/>
    </font>
    <font>
      <sz val="11"/>
      <name val="Tahoma"/>
      <charset val="134"/>
    </font>
    <font>
      <sz val="12"/>
      <color theme="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u/>
      <sz val="12"/>
      <color indexed="12"/>
      <name val="Times New Roman"/>
      <charset val="134"/>
    </font>
    <font>
      <sz val="14"/>
      <name val="___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name val="宋体"/>
      <charset val="134"/>
    </font>
    <font>
      <sz val="12"/>
      <name val="宋体-简"/>
      <charset val="134"/>
    </font>
    <font>
      <sz val="12"/>
      <color theme="1"/>
      <name val="宋体-简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176" fontId="17" fillId="0" borderId="0">
      <alignment vertical="center"/>
    </xf>
    <xf numFmtId="177" fontId="17" fillId="0" borderId="0">
      <alignment vertical="center"/>
    </xf>
    <xf numFmtId="9" fontId="0" fillId="0" borderId="0">
      <alignment vertical="center"/>
    </xf>
    <xf numFmtId="178" fontId="17" fillId="0" borderId="0">
      <alignment vertical="center"/>
    </xf>
    <xf numFmtId="179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7" fillId="3" borderId="16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17">
      <alignment vertical="center"/>
    </xf>
    <xf numFmtId="0" fontId="24" fillId="0" borderId="17">
      <alignment vertical="center"/>
    </xf>
    <xf numFmtId="0" fontId="25" fillId="0" borderId="18">
      <alignment vertical="center"/>
    </xf>
    <xf numFmtId="0" fontId="25" fillId="0" borderId="0">
      <alignment vertical="center"/>
    </xf>
    <xf numFmtId="0" fontId="26" fillId="4" borderId="19">
      <alignment vertical="center"/>
    </xf>
    <xf numFmtId="0" fontId="27" fillId="5" borderId="20">
      <alignment vertical="center"/>
    </xf>
    <xf numFmtId="0" fontId="28" fillId="5" borderId="19">
      <alignment vertical="center"/>
    </xf>
    <xf numFmtId="0" fontId="29" fillId="6" borderId="21">
      <alignment vertical="center"/>
    </xf>
    <xf numFmtId="0" fontId="30" fillId="0" borderId="22">
      <alignment vertical="center"/>
    </xf>
    <xf numFmtId="0" fontId="31" fillId="0" borderId="23">
      <alignment vertical="center"/>
    </xf>
    <xf numFmtId="0" fontId="32" fillId="7" borderId="0">
      <alignment vertical="center"/>
    </xf>
    <xf numFmtId="0" fontId="33" fillId="8" borderId="0">
      <alignment vertical="center"/>
    </xf>
    <xf numFmtId="0" fontId="34" fillId="9" borderId="0">
      <alignment vertical="center"/>
    </xf>
    <xf numFmtId="0" fontId="35" fillId="10" borderId="0">
      <alignment vertical="center"/>
    </xf>
    <xf numFmtId="0" fontId="36" fillId="11" borderId="0">
      <alignment vertical="center"/>
    </xf>
    <xf numFmtId="0" fontId="36" fillId="12" borderId="0">
      <alignment vertical="center"/>
    </xf>
    <xf numFmtId="0" fontId="35" fillId="13" borderId="0">
      <alignment vertical="center"/>
    </xf>
    <xf numFmtId="0" fontId="35" fillId="14" borderId="0">
      <alignment vertical="center"/>
    </xf>
    <xf numFmtId="0" fontId="36" fillId="15" borderId="0">
      <alignment vertical="center"/>
    </xf>
    <xf numFmtId="0" fontId="36" fillId="16" borderId="0">
      <alignment vertical="center"/>
    </xf>
    <xf numFmtId="0" fontId="35" fillId="17" borderId="0">
      <alignment vertical="center"/>
    </xf>
    <xf numFmtId="0" fontId="35" fillId="18" borderId="0">
      <alignment vertical="center"/>
    </xf>
    <xf numFmtId="0" fontId="36" fillId="19" borderId="0">
      <alignment vertical="center"/>
    </xf>
    <xf numFmtId="0" fontId="36" fillId="20" borderId="0">
      <alignment vertical="center"/>
    </xf>
    <xf numFmtId="0" fontId="35" fillId="21" borderId="0">
      <alignment vertical="center"/>
    </xf>
    <xf numFmtId="0" fontId="35" fillId="22" borderId="0">
      <alignment vertical="center"/>
    </xf>
    <xf numFmtId="0" fontId="36" fillId="23" borderId="0">
      <alignment vertical="center"/>
    </xf>
    <xf numFmtId="0" fontId="36" fillId="24" borderId="0">
      <alignment vertical="center"/>
    </xf>
    <xf numFmtId="0" fontId="35" fillId="25" borderId="0">
      <alignment vertical="center"/>
    </xf>
    <xf numFmtId="0" fontId="35" fillId="26" borderId="0">
      <alignment vertical="center"/>
    </xf>
    <xf numFmtId="0" fontId="36" fillId="27" borderId="0">
      <alignment vertical="center"/>
    </xf>
    <xf numFmtId="0" fontId="36" fillId="28" borderId="0">
      <alignment vertical="center"/>
    </xf>
    <xf numFmtId="0" fontId="35" fillId="29" borderId="0">
      <alignment vertical="center"/>
    </xf>
    <xf numFmtId="0" fontId="35" fillId="30" borderId="0">
      <alignment vertical="center"/>
    </xf>
    <xf numFmtId="0" fontId="36" fillId="31" borderId="0">
      <alignment vertical="center"/>
    </xf>
    <xf numFmtId="0" fontId="36" fillId="32" borderId="0">
      <alignment vertical="center"/>
    </xf>
    <xf numFmtId="0" fontId="35" fillId="33" borderId="0">
      <alignment vertical="center"/>
    </xf>
    <xf numFmtId="0" fontId="37" fillId="0" borderId="0">
      <alignment vertical="top"/>
      <protection locked="0"/>
    </xf>
    <xf numFmtId="0" fontId="38" fillId="0" borderId="0"/>
    <xf numFmtId="0" fontId="38" fillId="0" borderId="0">
      <alignment vertical="center"/>
    </xf>
    <xf numFmtId="180" fontId="39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1" fontId="39" fillId="0" borderId="0"/>
    <xf numFmtId="176" fontId="39" fillId="0" borderId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182" fontId="39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183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40" fillId="0" borderId="0">
      <alignment horizontal="left"/>
    </xf>
    <xf numFmtId="0" fontId="38" fillId="0" borderId="0"/>
    <xf numFmtId="0" fontId="38" fillId="0" borderId="0"/>
    <xf numFmtId="184" fontId="39" fillId="0" borderId="0"/>
    <xf numFmtId="0" fontId="39" fillId="0" borderId="0"/>
    <xf numFmtId="180" fontId="39" fillId="0" borderId="0"/>
    <xf numFmtId="0" fontId="39" fillId="0" borderId="0"/>
    <xf numFmtId="0" fontId="0" fillId="0" borderId="0"/>
    <xf numFmtId="182" fontId="39" fillId="0" borderId="0"/>
    <xf numFmtId="0" fontId="38" fillId="0" borderId="0"/>
    <xf numFmtId="182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185" fontId="39" fillId="0" borderId="0"/>
    <xf numFmtId="0" fontId="38" fillId="0" borderId="0"/>
    <xf numFmtId="186" fontId="42" fillId="0" borderId="0"/>
    <xf numFmtId="0" fontId="38" fillId="0" borderId="0"/>
    <xf numFmtId="180" fontId="39" fillId="0" borderId="0"/>
    <xf numFmtId="179" fontId="39" fillId="0" borderId="0"/>
    <xf numFmtId="0" fontId="0" fillId="0" borderId="0"/>
    <xf numFmtId="182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/>
    <xf numFmtId="183" fontId="39" fillId="0" borderId="0"/>
    <xf numFmtId="0" fontId="38" fillId="0" borderId="0"/>
    <xf numFmtId="184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0" fontId="39" fillId="0" borderId="0"/>
    <xf numFmtId="184" fontId="39" fillId="0" borderId="0"/>
    <xf numFmtId="0" fontId="39" fillId="0" borderId="0"/>
    <xf numFmtId="0" fontId="39" fillId="0" borderId="0"/>
    <xf numFmtId="0" fontId="38" fillId="0" borderId="0"/>
    <xf numFmtId="182" fontId="39" fillId="0" borderId="0"/>
    <xf numFmtId="178" fontId="39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43" fillId="0" borderId="0">
      <alignment vertical="top"/>
      <protection locked="0"/>
    </xf>
    <xf numFmtId="0" fontId="38" fillId="0" borderId="0"/>
    <xf numFmtId="187" fontId="44" fillId="0" borderId="0"/>
    <xf numFmtId="0" fontId="38" fillId="0" borderId="0"/>
    <xf numFmtId="188" fontId="39" fillId="0" borderId="0"/>
    <xf numFmtId="0" fontId="38" fillId="0" borderId="0">
      <alignment vertical="center"/>
    </xf>
    <xf numFmtId="185" fontId="39" fillId="0" borderId="0"/>
    <xf numFmtId="0" fontId="38" fillId="0" borderId="0"/>
    <xf numFmtId="0" fontId="39" fillId="0" borderId="0"/>
    <xf numFmtId="182" fontId="39" fillId="0" borderId="0"/>
    <xf numFmtId="0" fontId="38" fillId="0" borderId="0"/>
    <xf numFmtId="0" fontId="38" fillId="0" borderId="0"/>
    <xf numFmtId="180" fontId="39" fillId="0" borderId="0"/>
    <xf numFmtId="178" fontId="39" fillId="0" borderId="0"/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/>
    <xf numFmtId="178" fontId="39" fillId="0" borderId="0"/>
    <xf numFmtId="0" fontId="38" fillId="0" borderId="0"/>
    <xf numFmtId="0" fontId="38" fillId="0" borderId="0"/>
    <xf numFmtId="187" fontId="44" fillId="0" borderId="0"/>
    <xf numFmtId="0" fontId="45" fillId="0" borderId="0">
      <protection locked="0"/>
    </xf>
    <xf numFmtId="0" fontId="38" fillId="0" borderId="0"/>
    <xf numFmtId="185" fontId="39" fillId="0" borderId="0"/>
    <xf numFmtId="0" fontId="38" fillId="0" borderId="0">
      <alignment vertical="center"/>
    </xf>
    <xf numFmtId="0" fontId="38" fillId="0" borderId="0"/>
    <xf numFmtId="0" fontId="45" fillId="0" borderId="0">
      <protection locked="0"/>
    </xf>
    <xf numFmtId="0" fontId="39" fillId="0" borderId="0"/>
    <xf numFmtId="0" fontId="38" fillId="0" borderId="0"/>
    <xf numFmtId="180" fontId="39" fillId="0" borderId="0"/>
    <xf numFmtId="184" fontId="39" fillId="0" borderId="0"/>
    <xf numFmtId="184" fontId="39" fillId="0" borderId="0"/>
    <xf numFmtId="0" fontId="38" fillId="0" borderId="0"/>
    <xf numFmtId="0" fontId="38" fillId="0" borderId="0"/>
    <xf numFmtId="0" fontId="39" fillId="0" borderId="0"/>
    <xf numFmtId="184" fontId="39" fillId="0" borderId="0"/>
    <xf numFmtId="185" fontId="39" fillId="0" borderId="0"/>
    <xf numFmtId="180" fontId="39" fillId="0" borderId="0"/>
    <xf numFmtId="0" fontId="38" fillId="0" borderId="0"/>
    <xf numFmtId="38" fontId="46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185" fontId="39" fillId="0" borderId="0"/>
    <xf numFmtId="0" fontId="38" fillId="0" borderId="0"/>
    <xf numFmtId="0" fontId="47" fillId="0" borderId="0">
      <protection locked="0"/>
    </xf>
    <xf numFmtId="44" fontId="4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180" fontId="39" fillId="0" borderId="0"/>
    <xf numFmtId="44" fontId="39" fillId="0" borderId="0"/>
    <xf numFmtId="0" fontId="38" fillId="0" borderId="0">
      <alignment vertical="center"/>
    </xf>
    <xf numFmtId="184" fontId="39" fillId="0" borderId="0"/>
    <xf numFmtId="184" fontId="39" fillId="0" borderId="0"/>
    <xf numFmtId="0" fontId="39" fillId="0" borderId="0"/>
    <xf numFmtId="0" fontId="38" fillId="0" borderId="0"/>
    <xf numFmtId="0" fontId="39" fillId="0" borderId="0"/>
    <xf numFmtId="44" fontId="39" fillId="0" borderId="0"/>
    <xf numFmtId="184" fontId="39" fillId="0" borderId="0"/>
    <xf numFmtId="0" fontId="38" fillId="0" borderId="0"/>
    <xf numFmtId="44" fontId="39" fillId="0" borderId="0"/>
    <xf numFmtId="0" fontId="38" fillId="0" borderId="0"/>
    <xf numFmtId="184" fontId="39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8" fillId="0" borderId="0">
      <alignment vertical="center"/>
    </xf>
    <xf numFmtId="184" fontId="39" fillId="0" borderId="0"/>
    <xf numFmtId="0" fontId="38" fillId="0" borderId="0"/>
    <xf numFmtId="0" fontId="38" fillId="0" borderId="0"/>
    <xf numFmtId="44" fontId="39" fillId="0" borderId="0"/>
    <xf numFmtId="184" fontId="39" fillId="0" borderId="0"/>
    <xf numFmtId="185" fontId="39" fillId="0" borderId="0"/>
    <xf numFmtId="184" fontId="39" fillId="0" borderId="0"/>
    <xf numFmtId="0" fontId="38" fillId="0" borderId="0"/>
    <xf numFmtId="0" fontId="42" fillId="0" borderId="0"/>
    <xf numFmtId="184" fontId="39" fillId="0" borderId="0"/>
    <xf numFmtId="44" fontId="39" fillId="0" borderId="0"/>
    <xf numFmtId="44" fontId="39" fillId="0" borderId="0"/>
    <xf numFmtId="184" fontId="39" fillId="0" borderId="0"/>
    <xf numFmtId="0" fontId="38" fillId="0" borderId="0"/>
    <xf numFmtId="0" fontId="49" fillId="0" borderId="0"/>
    <xf numFmtId="184" fontId="39" fillId="0" borderId="0"/>
    <xf numFmtId="0" fontId="38" fillId="0" borderId="0"/>
    <xf numFmtId="44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184" fontId="39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189" fontId="0" fillId="0" borderId="0"/>
    <xf numFmtId="44" fontId="39" fillId="0" borderId="0"/>
    <xf numFmtId="184" fontId="39" fillId="0" borderId="0"/>
    <xf numFmtId="0" fontId="39" fillId="0" borderId="0"/>
    <xf numFmtId="0" fontId="4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184" fontId="39" fillId="0" borderId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/>
    <xf numFmtId="44" fontId="39" fillId="0" borderId="0"/>
    <xf numFmtId="184" fontId="39" fillId="0" borderId="0"/>
    <xf numFmtId="0" fontId="39" fillId="0" borderId="0"/>
    <xf numFmtId="0" fontId="38" fillId="0" borderId="0">
      <alignment vertical="center"/>
    </xf>
    <xf numFmtId="179" fontId="39" fillId="0" borderId="0"/>
    <xf numFmtId="184" fontId="39" fillId="0" borderId="0"/>
    <xf numFmtId="0" fontId="38" fillId="0" borderId="0"/>
    <xf numFmtId="44" fontId="39" fillId="0" borderId="0"/>
    <xf numFmtId="0" fontId="38" fillId="0" borderId="0">
      <alignment vertical="center"/>
    </xf>
    <xf numFmtId="0" fontId="38" fillId="0" borderId="0"/>
    <xf numFmtId="184" fontId="39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44" fontId="39" fillId="0" borderId="0"/>
    <xf numFmtId="0" fontId="38" fillId="0" borderId="0">
      <alignment vertical="center"/>
    </xf>
    <xf numFmtId="184" fontId="39" fillId="0" borderId="0"/>
    <xf numFmtId="184" fontId="39" fillId="0" borderId="0"/>
    <xf numFmtId="190" fontId="48" fillId="0" borderId="0"/>
    <xf numFmtId="0" fontId="38" fillId="0" borderId="0"/>
    <xf numFmtId="0" fontId="50" fillId="0" borderId="0"/>
    <xf numFmtId="184" fontId="39" fillId="0" borderId="0"/>
    <xf numFmtId="0" fontId="38" fillId="0" borderId="0"/>
    <xf numFmtId="0" fontId="39" fillId="0" borderId="0"/>
    <xf numFmtId="0" fontId="38" fillId="0" borderId="0"/>
    <xf numFmtId="0" fontId="41" fillId="0" borderId="0"/>
    <xf numFmtId="184" fontId="39" fillId="0" borderId="0"/>
    <xf numFmtId="0" fontId="39" fillId="0" borderId="0"/>
    <xf numFmtId="0" fontId="38" fillId="0" borderId="0"/>
    <xf numFmtId="44" fontId="39" fillId="0" borderId="0"/>
    <xf numFmtId="0" fontId="38" fillId="0" borderId="0"/>
    <xf numFmtId="182" fontId="51" fillId="0" borderId="0"/>
    <xf numFmtId="0" fontId="52" fillId="0" borderId="0"/>
    <xf numFmtId="184" fontId="39" fillId="0" borderId="0"/>
    <xf numFmtId="0" fontId="38" fillId="0" borderId="0"/>
    <xf numFmtId="184" fontId="39" fillId="0" borderId="0"/>
    <xf numFmtId="0" fontId="38" fillId="0" borderId="0"/>
    <xf numFmtId="0" fontId="38" fillId="0" borderId="0"/>
    <xf numFmtId="44" fontId="39" fillId="0" borderId="0"/>
    <xf numFmtId="0" fontId="38" fillId="0" borderId="0"/>
    <xf numFmtId="0" fontId="38" fillId="0" borderId="0"/>
    <xf numFmtId="0" fontId="38" fillId="0" borderId="0"/>
    <xf numFmtId="184" fontId="39" fillId="0" borderId="0"/>
    <xf numFmtId="0" fontId="39" fillId="0" borderId="0"/>
    <xf numFmtId="0" fontId="38" fillId="0" borderId="0"/>
    <xf numFmtId="0" fontId="39" fillId="0" borderId="0"/>
    <xf numFmtId="185" fontId="38" fillId="0" borderId="0"/>
    <xf numFmtId="0" fontId="53" fillId="0" borderId="0"/>
    <xf numFmtId="0" fontId="38" fillId="0" borderId="0"/>
    <xf numFmtId="0" fontId="38" fillId="0" borderId="0"/>
    <xf numFmtId="0" fontId="38" fillId="0" borderId="0"/>
    <xf numFmtId="180" fontId="51" fillId="0" borderId="0"/>
    <xf numFmtId="182" fontId="39" fillId="0" borderId="0"/>
    <xf numFmtId="0" fontId="38" fillId="0" borderId="0"/>
    <xf numFmtId="0" fontId="43" fillId="0" borderId="0">
      <alignment vertical="top"/>
      <protection locked="0"/>
    </xf>
    <xf numFmtId="185" fontId="39" fillId="0" borderId="0"/>
    <xf numFmtId="182" fontId="39" fillId="0" borderId="0"/>
    <xf numFmtId="182" fontId="39" fillId="0" borderId="0"/>
    <xf numFmtId="0" fontId="38" fillId="0" borderId="0"/>
    <xf numFmtId="185" fontId="39" fillId="0" borderId="0"/>
    <xf numFmtId="182" fontId="39" fillId="0" borderId="0"/>
    <xf numFmtId="0" fontId="38" fillId="0" borderId="0"/>
    <xf numFmtId="179" fontId="39" fillId="0" borderId="0"/>
    <xf numFmtId="176" fontId="39" fillId="0" borderId="0"/>
    <xf numFmtId="0" fontId="39" fillId="0" borderId="0"/>
    <xf numFmtId="0" fontId="38" fillId="0" borderId="0"/>
    <xf numFmtId="182" fontId="39" fillId="0" borderId="0"/>
    <xf numFmtId="0" fontId="38" fillId="0" borderId="0"/>
    <xf numFmtId="0" fontId="38" fillId="0" borderId="0">
      <alignment vertical="center"/>
    </xf>
    <xf numFmtId="182" fontId="39" fillId="0" borderId="0"/>
    <xf numFmtId="182" fontId="39" fillId="0" borderId="0"/>
    <xf numFmtId="0" fontId="38" fillId="0" borderId="0"/>
    <xf numFmtId="191" fontId="39" fillId="0" borderId="0"/>
    <xf numFmtId="176" fontId="39" fillId="0" borderId="0"/>
    <xf numFmtId="0" fontId="38" fillId="0" borderId="0"/>
    <xf numFmtId="0" fontId="45" fillId="0" borderId="0">
      <protection locked="0"/>
    </xf>
    <xf numFmtId="0" fontId="54" fillId="0" borderId="0"/>
    <xf numFmtId="0" fontId="39" fillId="0" borderId="0"/>
    <xf numFmtId="0" fontId="38" fillId="0" borderId="0">
      <alignment vertical="center"/>
    </xf>
    <xf numFmtId="179" fontId="39" fillId="0" borderId="0"/>
    <xf numFmtId="182" fontId="39" fillId="0" borderId="0"/>
    <xf numFmtId="185" fontId="39" fillId="0" borderId="0"/>
    <xf numFmtId="0" fontId="38" fillId="0" borderId="0">
      <alignment vertical="center"/>
    </xf>
    <xf numFmtId="182" fontId="39" fillId="0" borderId="0"/>
    <xf numFmtId="182" fontId="39" fillId="0" borderId="0"/>
    <xf numFmtId="185" fontId="39" fillId="0" borderId="0"/>
    <xf numFmtId="0" fontId="39" fillId="0" borderId="0"/>
    <xf numFmtId="182" fontId="39" fillId="0" borderId="0"/>
    <xf numFmtId="0" fontId="38" fillId="0" borderId="0"/>
    <xf numFmtId="0" fontId="38" fillId="0" borderId="0"/>
    <xf numFmtId="179" fontId="39" fillId="0" borderId="0"/>
    <xf numFmtId="0" fontId="38" fillId="0" borderId="0"/>
    <xf numFmtId="176" fontId="39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0" fontId="0" fillId="0" borderId="0"/>
    <xf numFmtId="182" fontId="39" fillId="0" borderId="0"/>
    <xf numFmtId="0" fontId="55" fillId="0" borderId="0"/>
    <xf numFmtId="182" fontId="39" fillId="0" borderId="0"/>
    <xf numFmtId="0" fontId="38" fillId="0" borderId="0">
      <alignment vertical="center"/>
    </xf>
    <xf numFmtId="0" fontId="39" fillId="0" borderId="0"/>
    <xf numFmtId="182" fontId="39" fillId="0" borderId="0"/>
    <xf numFmtId="0" fontId="38" fillId="0" borderId="0"/>
    <xf numFmtId="0" fontId="38" fillId="0" borderId="0"/>
    <xf numFmtId="176" fontId="39" fillId="0" borderId="0"/>
    <xf numFmtId="0" fontId="38" fillId="0" borderId="0"/>
    <xf numFmtId="0" fontId="38" fillId="0" borderId="0"/>
    <xf numFmtId="182" fontId="39" fillId="0" borderId="0"/>
    <xf numFmtId="0" fontId="39" fillId="0" borderId="0"/>
    <xf numFmtId="182" fontId="39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56" fillId="0" borderId="0"/>
    <xf numFmtId="182" fontId="39" fillId="0" borderId="0"/>
    <xf numFmtId="0" fontId="39" fillId="0" borderId="0"/>
    <xf numFmtId="182" fontId="39" fillId="0" borderId="0"/>
    <xf numFmtId="0" fontId="38" fillId="0" borderId="0"/>
    <xf numFmtId="182" fontId="39" fillId="0" borderId="0"/>
    <xf numFmtId="0" fontId="38" fillId="0" borderId="0"/>
    <xf numFmtId="182" fontId="39" fillId="0" borderId="0"/>
    <xf numFmtId="0" fontId="38" fillId="0" borderId="0"/>
    <xf numFmtId="0" fontId="39" fillId="0" borderId="0"/>
    <xf numFmtId="182" fontId="39" fillId="0" borderId="0"/>
    <xf numFmtId="182" fontId="39" fillId="0" borderId="0"/>
    <xf numFmtId="182" fontId="39" fillId="0" borderId="0"/>
    <xf numFmtId="182" fontId="39" fillId="0" borderId="0"/>
    <xf numFmtId="176" fontId="39" fillId="0" borderId="0"/>
    <xf numFmtId="182" fontId="39" fillId="0" borderId="0"/>
    <xf numFmtId="0" fontId="38" fillId="0" borderId="0"/>
    <xf numFmtId="190" fontId="48" fillId="0" borderId="0"/>
    <xf numFmtId="0" fontId="39" fillId="0" borderId="0"/>
    <xf numFmtId="185" fontId="39" fillId="0" borderId="0"/>
    <xf numFmtId="182" fontId="39" fillId="0" borderId="0"/>
    <xf numFmtId="176" fontId="39" fillId="0" borderId="0"/>
    <xf numFmtId="180" fontId="39" fillId="0" borderId="0"/>
    <xf numFmtId="178" fontId="39" fillId="0" borderId="0"/>
    <xf numFmtId="0" fontId="39" fillId="0" borderId="0"/>
    <xf numFmtId="182" fontId="39" fillId="0" borderId="0"/>
    <xf numFmtId="0" fontId="39" fillId="0" borderId="0"/>
    <xf numFmtId="179" fontId="39" fillId="0" borderId="0"/>
    <xf numFmtId="0" fontId="38" fillId="0" borderId="0"/>
    <xf numFmtId="180" fontId="39" fillId="0" borderId="0"/>
    <xf numFmtId="182" fontId="39" fillId="0" borderId="0"/>
    <xf numFmtId="0" fontId="38" fillId="0" borderId="0"/>
    <xf numFmtId="0" fontId="38" fillId="0" borderId="0"/>
    <xf numFmtId="0" fontId="38" fillId="0" borderId="0"/>
    <xf numFmtId="192" fontId="39" fillId="0" borderId="0"/>
    <xf numFmtId="182" fontId="39" fillId="0" borderId="0"/>
    <xf numFmtId="0" fontId="38" fillId="0" borderId="0"/>
    <xf numFmtId="0" fontId="38" fillId="0" borderId="0"/>
    <xf numFmtId="182" fontId="39" fillId="0" borderId="0"/>
    <xf numFmtId="176" fontId="39" fillId="0" borderId="0"/>
    <xf numFmtId="0" fontId="39" fillId="0" borderId="0"/>
    <xf numFmtId="0" fontId="38" fillId="0" borderId="0"/>
    <xf numFmtId="182" fontId="39" fillId="0" borderId="0"/>
    <xf numFmtId="0" fontId="38" fillId="0" borderId="0"/>
    <xf numFmtId="0" fontId="38" fillId="0" borderId="0"/>
    <xf numFmtId="0" fontId="50" fillId="0" borderId="0"/>
    <xf numFmtId="182" fontId="39" fillId="0" borderId="0"/>
    <xf numFmtId="176" fontId="39" fillId="0" borderId="0"/>
    <xf numFmtId="0" fontId="38" fillId="0" borderId="0"/>
    <xf numFmtId="182" fontId="39" fillId="0" borderId="0"/>
    <xf numFmtId="182" fontId="39" fillId="0" borderId="0"/>
    <xf numFmtId="182" fontId="39" fillId="0" borderId="0"/>
    <xf numFmtId="176" fontId="39" fillId="0" borderId="0"/>
    <xf numFmtId="182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2" fontId="39" fillId="0" borderId="0"/>
    <xf numFmtId="0" fontId="39" fillId="0" borderId="0"/>
    <xf numFmtId="182" fontId="39" fillId="0" borderId="0"/>
    <xf numFmtId="180" fontId="39" fillId="0" borderId="0"/>
    <xf numFmtId="180" fontId="39" fillId="0" borderId="0"/>
    <xf numFmtId="0" fontId="39" fillId="0" borderId="0"/>
    <xf numFmtId="182" fontId="39" fillId="0" borderId="0"/>
    <xf numFmtId="0" fontId="57" fillId="0" borderId="0"/>
    <xf numFmtId="0" fontId="38" fillId="0" borderId="0"/>
    <xf numFmtId="182" fontId="39" fillId="0" borderId="0"/>
    <xf numFmtId="182" fontId="39" fillId="0" borderId="0"/>
    <xf numFmtId="176" fontId="39" fillId="0" borderId="0"/>
    <xf numFmtId="0" fontId="38" fillId="0" borderId="0">
      <alignment vertical="center"/>
    </xf>
    <xf numFmtId="182" fontId="39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/>
    <xf numFmtId="182" fontId="39" fillId="0" borderId="0"/>
    <xf numFmtId="0" fontId="38" fillId="0" borderId="0"/>
    <xf numFmtId="182" fontId="39" fillId="0" borderId="0"/>
    <xf numFmtId="0" fontId="38" fillId="0" borderId="0"/>
    <xf numFmtId="180" fontId="39" fillId="0" borderId="0"/>
    <xf numFmtId="0" fontId="38" fillId="0" borderId="0"/>
    <xf numFmtId="176" fontId="39" fillId="0" borderId="0"/>
    <xf numFmtId="182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0" fontId="39" fillId="0" borderId="0"/>
    <xf numFmtId="0" fontId="38" fillId="0" borderId="0">
      <alignment vertical="center"/>
    </xf>
    <xf numFmtId="0" fontId="39" fillId="0" borderId="0"/>
    <xf numFmtId="0" fontId="54" fillId="0" borderId="0"/>
    <xf numFmtId="178" fontId="39" fillId="0" borderId="0"/>
    <xf numFmtId="0" fontId="38" fillId="0" borderId="0"/>
    <xf numFmtId="180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0" fontId="38" fillId="0" borderId="0"/>
    <xf numFmtId="180" fontId="39" fillId="0" borderId="0"/>
    <xf numFmtId="0" fontId="38" fillId="0" borderId="0"/>
    <xf numFmtId="180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180" fontId="39" fillId="0" borderId="0"/>
    <xf numFmtId="0" fontId="38" fillId="0" borderId="0"/>
    <xf numFmtId="0" fontId="38" fillId="0" borderId="0">
      <alignment vertical="center"/>
    </xf>
    <xf numFmtId="178" fontId="39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178" fontId="39" fillId="0" borderId="0"/>
    <xf numFmtId="0" fontId="0" fillId="0" borderId="0"/>
    <xf numFmtId="0" fontId="38" fillId="0" borderId="0"/>
    <xf numFmtId="0" fontId="39" fillId="0" borderId="0"/>
    <xf numFmtId="18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58" fillId="0" borderId="0"/>
    <xf numFmtId="0" fontId="39" fillId="0" borderId="0"/>
    <xf numFmtId="180" fontId="39" fillId="0" borderId="0"/>
    <xf numFmtId="0" fontId="38" fillId="0" borderId="0"/>
    <xf numFmtId="180" fontId="39" fillId="0" borderId="0"/>
    <xf numFmtId="0" fontId="38" fillId="0" borderId="0"/>
    <xf numFmtId="180" fontId="39" fillId="0" borderId="0"/>
    <xf numFmtId="180" fontId="39" fillId="0" borderId="0"/>
    <xf numFmtId="0" fontId="39" fillId="0" borderId="0"/>
    <xf numFmtId="0" fontId="38" fillId="0" borderId="0"/>
    <xf numFmtId="185" fontId="39" fillId="0" borderId="0"/>
    <xf numFmtId="180" fontId="39" fillId="0" borderId="0"/>
    <xf numFmtId="0" fontId="47" fillId="0" borderId="0">
      <protection locked="0"/>
    </xf>
    <xf numFmtId="0" fontId="38" fillId="0" borderId="0"/>
    <xf numFmtId="0" fontId="38" fillId="0" borderId="0"/>
    <xf numFmtId="0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178" fontId="39" fillId="0" borderId="0"/>
    <xf numFmtId="180" fontId="39" fillId="0" borderId="0"/>
    <xf numFmtId="0" fontId="39" fillId="0" borderId="0"/>
    <xf numFmtId="180" fontId="39" fillId="0" borderId="0"/>
    <xf numFmtId="0" fontId="38" fillId="0" borderId="0"/>
    <xf numFmtId="178" fontId="39" fillId="0" borderId="0"/>
    <xf numFmtId="38" fontId="50" fillId="0" borderId="0"/>
    <xf numFmtId="0" fontId="38" fillId="0" borderId="0"/>
    <xf numFmtId="38" fontId="50" fillId="0" borderId="0"/>
    <xf numFmtId="0" fontId="38" fillId="0" borderId="0"/>
    <xf numFmtId="0" fontId="38" fillId="0" borderId="0">
      <alignment vertical="center"/>
    </xf>
    <xf numFmtId="180" fontId="39" fillId="0" borderId="0"/>
    <xf numFmtId="0" fontId="38" fillId="0" borderId="0">
      <alignment vertical="center"/>
    </xf>
    <xf numFmtId="0" fontId="54" fillId="0" borderId="0"/>
    <xf numFmtId="180" fontId="39" fillId="0" borderId="0"/>
    <xf numFmtId="178" fontId="39" fillId="0" borderId="0"/>
    <xf numFmtId="0" fontId="38" fillId="0" borderId="0"/>
    <xf numFmtId="180" fontId="39" fillId="0" borderId="0"/>
    <xf numFmtId="0" fontId="38" fillId="0" borderId="0"/>
    <xf numFmtId="180" fontId="39" fillId="0" borderId="0"/>
    <xf numFmtId="180" fontId="39" fillId="0" borderId="0"/>
    <xf numFmtId="0" fontId="38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180" fontId="39" fillId="0" borderId="0"/>
    <xf numFmtId="0" fontId="39" fillId="0" borderId="0"/>
    <xf numFmtId="180" fontId="39" fillId="0" borderId="0"/>
    <xf numFmtId="0" fontId="38" fillId="0" borderId="0"/>
    <xf numFmtId="0" fontId="38" fillId="0" borderId="0"/>
    <xf numFmtId="178" fontId="39" fillId="0" borderId="0"/>
    <xf numFmtId="0" fontId="38" fillId="0" borderId="0"/>
    <xf numFmtId="0" fontId="38" fillId="0" borderId="0"/>
    <xf numFmtId="180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178" fontId="39" fillId="0" borderId="0"/>
    <xf numFmtId="0" fontId="38" fillId="0" borderId="0">
      <alignment vertical="center"/>
    </xf>
    <xf numFmtId="180" fontId="39" fillId="0" borderId="0"/>
    <xf numFmtId="0" fontId="48" fillId="0" borderId="0"/>
    <xf numFmtId="180" fontId="39" fillId="0" borderId="0"/>
    <xf numFmtId="0" fontId="38" fillId="0" borderId="0"/>
    <xf numFmtId="180" fontId="39" fillId="0" borderId="0"/>
    <xf numFmtId="178" fontId="39" fillId="0" borderId="0"/>
    <xf numFmtId="0" fontId="38" fillId="0" borderId="0"/>
    <xf numFmtId="185" fontId="39" fillId="0" borderId="0"/>
    <xf numFmtId="180" fontId="39" fillId="0" borderId="0"/>
    <xf numFmtId="180" fontId="39" fillId="0" borderId="0"/>
    <xf numFmtId="0" fontId="38" fillId="0" borderId="0"/>
    <xf numFmtId="0" fontId="38" fillId="0" borderId="0"/>
    <xf numFmtId="178" fontId="39" fillId="0" borderId="0"/>
    <xf numFmtId="0" fontId="38" fillId="0" borderId="0"/>
    <xf numFmtId="185" fontId="39" fillId="0" borderId="0"/>
    <xf numFmtId="0" fontId="38" fillId="0" borderId="0"/>
    <xf numFmtId="180" fontId="39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185" fontId="39" fillId="0" borderId="0"/>
    <xf numFmtId="0" fontId="39" fillId="0" borderId="0"/>
    <xf numFmtId="0" fontId="37" fillId="0" borderId="0">
      <alignment vertical="top"/>
      <protection locked="0"/>
    </xf>
    <xf numFmtId="0" fontId="59" fillId="0" borderId="0">
      <alignment vertical="top"/>
      <protection locked="0"/>
    </xf>
    <xf numFmtId="0" fontId="52" fillId="0" borderId="0"/>
    <xf numFmtId="0" fontId="38" fillId="0" borderId="0"/>
    <xf numFmtId="0" fontId="39" fillId="0" borderId="0"/>
    <xf numFmtId="0" fontId="38" fillId="0" borderId="0"/>
    <xf numFmtId="185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185" fontId="39" fillId="0" borderId="0"/>
    <xf numFmtId="179" fontId="39" fillId="0" borderId="0"/>
    <xf numFmtId="193" fontId="39" fillId="0" borderId="0"/>
    <xf numFmtId="0" fontId="39" fillId="0" borderId="0"/>
    <xf numFmtId="0" fontId="38" fillId="0" borderId="0"/>
    <xf numFmtId="185" fontId="39" fillId="0" borderId="0"/>
    <xf numFmtId="0" fontId="38" fillId="0" borderId="0">
      <alignment vertical="center"/>
    </xf>
    <xf numFmtId="0" fontId="39" fillId="0" borderId="0"/>
    <xf numFmtId="0" fontId="38" fillId="0" borderId="0"/>
    <xf numFmtId="185" fontId="39" fillId="0" borderId="0"/>
    <xf numFmtId="0" fontId="39" fillId="0" borderId="0"/>
    <xf numFmtId="0" fontId="60" fillId="34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93" fontId="39" fillId="0" borderId="0"/>
    <xf numFmtId="0" fontId="61" fillId="0" borderId="0"/>
    <xf numFmtId="0" fontId="46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185" fontId="39" fillId="0" borderId="0"/>
    <xf numFmtId="0" fontId="38" fillId="0" borderId="0"/>
    <xf numFmtId="185" fontId="39" fillId="0" borderId="0"/>
    <xf numFmtId="0" fontId="38" fillId="0" borderId="0"/>
    <xf numFmtId="0" fontId="39" fillId="0" borderId="0"/>
    <xf numFmtId="0" fontId="38" fillId="0" borderId="0"/>
    <xf numFmtId="0" fontId="54" fillId="0" borderId="0"/>
    <xf numFmtId="185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10" fontId="39" fillId="0" borderId="0"/>
    <xf numFmtId="0" fontId="38" fillId="0" borderId="0"/>
    <xf numFmtId="0" fontId="38" fillId="0" borderId="0"/>
    <xf numFmtId="179" fontId="39" fillId="0" borderId="0"/>
    <xf numFmtId="0" fontId="38" fillId="0" borderId="0"/>
    <xf numFmtId="0" fontId="39" fillId="0" borderId="0"/>
    <xf numFmtId="185" fontId="39" fillId="0" borderId="0"/>
    <xf numFmtId="0" fontId="38" fillId="0" borderId="0">
      <alignment vertical="center"/>
    </xf>
    <xf numFmtId="0" fontId="39" fillId="0" borderId="0"/>
    <xf numFmtId="0" fontId="38" fillId="0" borderId="0"/>
    <xf numFmtId="185" fontId="39" fillId="0" borderId="0"/>
    <xf numFmtId="0" fontId="38" fillId="0" borderId="0"/>
    <xf numFmtId="185" fontId="39" fillId="0" borderId="0"/>
    <xf numFmtId="0" fontId="38" fillId="0" borderId="0"/>
    <xf numFmtId="0" fontId="39" fillId="0" borderId="0"/>
    <xf numFmtId="0" fontId="39" fillId="0" borderId="0"/>
    <xf numFmtId="185" fontId="39" fillId="0" borderId="0"/>
    <xf numFmtId="0" fontId="39" fillId="0" borderId="0"/>
    <xf numFmtId="185" fontId="39" fillId="0" borderId="0"/>
    <xf numFmtId="179" fontId="39" fillId="0" borderId="0"/>
    <xf numFmtId="0" fontId="38" fillId="0" borderId="0">
      <alignment vertical="center"/>
    </xf>
    <xf numFmtId="185" fontId="39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190" fontId="4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48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62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56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6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194" fontId="42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188" fontId="39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48" fillId="0" borderId="0"/>
    <xf numFmtId="0" fontId="38" fillId="0" borderId="0"/>
    <xf numFmtId="185" fontId="39" fillId="0" borderId="0"/>
    <xf numFmtId="187" fontId="44" fillId="0" borderId="0"/>
    <xf numFmtId="187" fontId="44" fillId="0" borderId="0"/>
    <xf numFmtId="0" fontId="38" fillId="0" borderId="0"/>
    <xf numFmtId="193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42" fillId="0" borderId="0"/>
    <xf numFmtId="0" fontId="38" fillId="0" borderId="0"/>
    <xf numFmtId="0" fontId="38" fillId="0" borderId="0"/>
    <xf numFmtId="195" fontId="39" fillId="0" borderId="0"/>
    <xf numFmtId="0" fontId="41" fillId="0" borderId="0"/>
    <xf numFmtId="188" fontId="39" fillId="0" borderId="0"/>
    <xf numFmtId="0" fontId="38" fillId="0" borderId="0"/>
    <xf numFmtId="0" fontId="38" fillId="0" borderId="0"/>
    <xf numFmtId="176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96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8" fillId="0" borderId="0"/>
    <xf numFmtId="0" fontId="38" fillId="0" borderId="0"/>
    <xf numFmtId="0" fontId="38" fillId="0" borderId="0"/>
    <xf numFmtId="191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0" fontId="48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7" fontId="39" fillId="35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24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98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5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8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3" fillId="0" borderId="0"/>
    <xf numFmtId="0" fontId="6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8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91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44" fontId="48" fillId="0" borderId="0"/>
    <xf numFmtId="0" fontId="38" fillId="0" borderId="0"/>
    <xf numFmtId="0" fontId="38" fillId="0" borderId="0"/>
    <xf numFmtId="0" fontId="38" fillId="0" borderId="0"/>
    <xf numFmtId="199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0" fontId="39" fillId="0" borderId="0"/>
    <xf numFmtId="0" fontId="65" fillId="0" borderId="0">
      <alignment horizontal="left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0" fontId="66" fillId="0" borderId="0"/>
    <xf numFmtId="191" fontId="39" fillId="0" borderId="0"/>
    <xf numFmtId="0" fontId="38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201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5" fontId="39" fillId="0" borderId="0"/>
    <xf numFmtId="0" fontId="39" fillId="0" borderId="0"/>
    <xf numFmtId="0" fontId="38" fillId="0" borderId="0"/>
    <xf numFmtId="0" fontId="38" fillId="0" borderId="0"/>
    <xf numFmtId="202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203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3" fontId="39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52" fillId="0" borderId="0"/>
    <xf numFmtId="185" fontId="39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4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8" fillId="0" borderId="0"/>
    <xf numFmtId="0" fontId="58" fillId="0" borderId="0"/>
    <xf numFmtId="0" fontId="5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48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4" fontId="39" fillId="0" borderId="0"/>
    <xf numFmtId="0" fontId="39" fillId="0" borderId="0"/>
    <xf numFmtId="0" fontId="39" fillId="0" borderId="0"/>
    <xf numFmtId="0" fontId="39" fillId="0" borderId="0"/>
    <xf numFmtId="183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178" fontId="39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185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5" fontId="39" fillId="0" borderId="0"/>
    <xf numFmtId="185" fontId="39" fillId="0" borderId="0"/>
    <xf numFmtId="185" fontId="39" fillId="0" borderId="0"/>
    <xf numFmtId="0" fontId="39" fillId="0" borderId="0"/>
    <xf numFmtId="185" fontId="39" fillId="0" borderId="0"/>
    <xf numFmtId="0" fontId="39" fillId="0" borderId="0"/>
    <xf numFmtId="0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0" fontId="39" fillId="0" borderId="0"/>
    <xf numFmtId="0" fontId="39" fillId="0" borderId="0"/>
    <xf numFmtId="185" fontId="39" fillId="0" borderId="0"/>
    <xf numFmtId="185" fontId="39" fillId="0" borderId="0"/>
    <xf numFmtId="0" fontId="39" fillId="0" borderId="0"/>
    <xf numFmtId="0" fontId="39" fillId="0" borderId="0"/>
    <xf numFmtId="185" fontId="39" fillId="0" borderId="0"/>
    <xf numFmtId="185" fontId="39" fillId="0" borderId="0"/>
    <xf numFmtId="185" fontId="39" fillId="0" borderId="0"/>
    <xf numFmtId="0" fontId="39" fillId="0" borderId="0"/>
    <xf numFmtId="0" fontId="39" fillId="0" borderId="0"/>
    <xf numFmtId="205" fontId="39" fillId="0" borderId="0"/>
    <xf numFmtId="185" fontId="39" fillId="0" borderId="0"/>
    <xf numFmtId="0" fontId="39" fillId="0" borderId="0"/>
    <xf numFmtId="0" fontId="39" fillId="0" borderId="0"/>
    <xf numFmtId="0" fontId="39" fillId="0" borderId="0"/>
    <xf numFmtId="58" fontId="68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45" fillId="0" borderId="0">
      <protection locked="0"/>
    </xf>
    <xf numFmtId="0" fontId="39" fillId="0" borderId="0"/>
    <xf numFmtId="0" fontId="62" fillId="0" borderId="0"/>
    <xf numFmtId="185" fontId="39" fillId="0" borderId="0"/>
    <xf numFmtId="185" fontId="39" fillId="0" borderId="0"/>
    <xf numFmtId="0" fontId="39" fillId="0" borderId="0"/>
    <xf numFmtId="0" fontId="69" fillId="0" borderId="0"/>
    <xf numFmtId="0" fontId="69" fillId="0" borderId="0"/>
    <xf numFmtId="185" fontId="39" fillId="0" borderId="0"/>
    <xf numFmtId="38" fontId="70" fillId="36" borderId="0"/>
    <xf numFmtId="179" fontId="39" fillId="0" borderId="0"/>
    <xf numFmtId="185" fontId="39" fillId="0" borderId="0"/>
    <xf numFmtId="0" fontId="39" fillId="0" borderId="0"/>
    <xf numFmtId="185" fontId="39" fillId="0" borderId="0"/>
    <xf numFmtId="9" fontId="39" fillId="0" borderId="0"/>
    <xf numFmtId="185" fontId="39" fillId="0" borderId="0"/>
    <xf numFmtId="0" fontId="39" fillId="0" borderId="0"/>
    <xf numFmtId="185" fontId="39" fillId="0" borderId="0"/>
    <xf numFmtId="182" fontId="71" fillId="0" borderId="0"/>
    <xf numFmtId="185" fontId="39" fillId="0" borderId="0"/>
    <xf numFmtId="185" fontId="39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39" fillId="0" borderId="0"/>
    <xf numFmtId="185" fontId="39" fillId="0" borderId="0"/>
    <xf numFmtId="0" fontId="39" fillId="0" borderId="0"/>
    <xf numFmtId="0" fontId="54" fillId="0" borderId="0"/>
    <xf numFmtId="193" fontId="39" fillId="0" borderId="0"/>
    <xf numFmtId="0" fontId="39" fillId="0" borderId="0"/>
    <xf numFmtId="0" fontId="54" fillId="0" borderId="0"/>
    <xf numFmtId="0" fontId="39" fillId="0" borderId="0"/>
    <xf numFmtId="0" fontId="48" fillId="0" borderId="0"/>
    <xf numFmtId="0" fontId="39" fillId="0" borderId="0"/>
    <xf numFmtId="0" fontId="45" fillId="0" borderId="0">
      <protection locked="0"/>
    </xf>
    <xf numFmtId="192" fontId="39" fillId="0" borderId="0"/>
    <xf numFmtId="18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5" fontId="39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54" fillId="0" borderId="0"/>
    <xf numFmtId="0" fontId="54" fillId="0" borderId="0"/>
    <xf numFmtId="0" fontId="39" fillId="0" borderId="0"/>
    <xf numFmtId="185" fontId="39" fillId="0" borderId="0"/>
    <xf numFmtId="0" fontId="48" fillId="0" borderId="0"/>
    <xf numFmtId="0" fontId="39" fillId="0" borderId="0"/>
    <xf numFmtId="0" fontId="39" fillId="0" borderId="0"/>
    <xf numFmtId="179" fontId="39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185" fontId="39" fillId="0" borderId="0"/>
    <xf numFmtId="0" fontId="66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0" fontId="48" fillId="0" borderId="0"/>
    <xf numFmtId="0" fontId="54" fillId="0" borderId="0"/>
    <xf numFmtId="0" fontId="39" fillId="0" borderId="0"/>
    <xf numFmtId="0" fontId="54" fillId="0" borderId="0"/>
    <xf numFmtId="189" fontId="0" fillId="0" borderId="0"/>
    <xf numFmtId="0" fontId="39" fillId="0" borderId="0"/>
    <xf numFmtId="185" fontId="39" fillId="0" borderId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5" fontId="39" fillId="0" borderId="0"/>
    <xf numFmtId="0" fontId="39" fillId="0" borderId="0"/>
    <xf numFmtId="185" fontId="39" fillId="0" borderId="0"/>
    <xf numFmtId="0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0" fontId="39" fillId="0" borderId="0"/>
    <xf numFmtId="0" fontId="72" fillId="0" borderId="0">
      <alignment horizontal="center"/>
    </xf>
    <xf numFmtId="0" fontId="62" fillId="0" borderId="0"/>
    <xf numFmtId="0" fontId="73" fillId="0" borderId="0">
      <alignment horizontal="center" vertical="center"/>
    </xf>
    <xf numFmtId="0" fontId="62" fillId="0" borderId="0"/>
    <xf numFmtId="0" fontId="74" fillId="0" borderId="0">
      <alignment horizontal="center" wrapText="1"/>
      <protection locked="0"/>
    </xf>
    <xf numFmtId="206" fontId="49" fillId="0" borderId="12"/>
    <xf numFmtId="0" fontId="41" fillId="0" borderId="0"/>
    <xf numFmtId="193" fontId="39" fillId="0" borderId="0"/>
    <xf numFmtId="207" fontId="39" fillId="0" borderId="0"/>
    <xf numFmtId="208" fontId="42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209" fontId="61" fillId="0" borderId="0"/>
    <xf numFmtId="3" fontId="39" fillId="0" borderId="0"/>
    <xf numFmtId="193" fontId="39" fillId="0" borderId="0"/>
    <xf numFmtId="3" fontId="75" fillId="0" borderId="0"/>
    <xf numFmtId="0" fontId="39" fillId="0" borderId="0"/>
    <xf numFmtId="15" fontId="54" fillId="0" borderId="0"/>
    <xf numFmtId="38" fontId="54" fillId="0" borderId="25">
      <alignment vertical="center"/>
    </xf>
    <xf numFmtId="0" fontId="45" fillId="0" borderId="0">
      <protection locked="0"/>
    </xf>
    <xf numFmtId="188" fontId="39" fillId="0" borderId="0"/>
    <xf numFmtId="0" fontId="45" fillId="0" borderId="0">
      <protection locked="0"/>
    </xf>
    <xf numFmtId="0" fontId="45" fillId="0" borderId="0">
      <protection locked="0"/>
    </xf>
    <xf numFmtId="2" fontId="39" fillId="0" borderId="0"/>
    <xf numFmtId="0" fontId="76" fillId="0" borderId="0">
      <alignment vertical="top"/>
      <protection locked="0"/>
    </xf>
    <xf numFmtId="0" fontId="55" fillId="0" borderId="26">
      <alignment horizontal="left" vertical="center"/>
    </xf>
    <xf numFmtId="0" fontId="55" fillId="0" borderId="4">
      <alignment horizontal="left" vertical="center"/>
    </xf>
    <xf numFmtId="0" fontId="77" fillId="0" borderId="0"/>
    <xf numFmtId="0" fontId="77" fillId="0" borderId="0"/>
    <xf numFmtId="0" fontId="78" fillId="0" borderId="0">
      <alignment vertical="top"/>
      <protection locked="0"/>
    </xf>
    <xf numFmtId="10" fontId="70" fillId="37" borderId="2"/>
    <xf numFmtId="197" fontId="39" fillId="38" borderId="0"/>
    <xf numFmtId="191" fontId="39" fillId="0" borderId="0"/>
    <xf numFmtId="193" fontId="39" fillId="0" borderId="0"/>
    <xf numFmtId="178" fontId="39" fillId="0" borderId="0"/>
    <xf numFmtId="210" fontId="39" fillId="0" borderId="0"/>
    <xf numFmtId="196" fontId="39" fillId="0" borderId="0"/>
    <xf numFmtId="201" fontId="39" fillId="0" borderId="0"/>
    <xf numFmtId="0" fontId="61" fillId="0" borderId="0"/>
    <xf numFmtId="0" fontId="54" fillId="0" borderId="0"/>
    <xf numFmtId="0" fontId="42" fillId="0" borderId="0"/>
    <xf numFmtId="193" fontId="39" fillId="0" borderId="0"/>
    <xf numFmtId="193" fontId="39" fillId="0" borderId="0"/>
    <xf numFmtId="0" fontId="79" fillId="0" borderId="0"/>
    <xf numFmtId="0" fontId="80" fillId="0" borderId="0"/>
    <xf numFmtId="49" fontId="68" fillId="0" borderId="0"/>
    <xf numFmtId="211" fontId="39" fillId="0" borderId="0"/>
    <xf numFmtId="0" fontId="39" fillId="0" borderId="0"/>
    <xf numFmtId="180" fontId="71" fillId="0" borderId="0"/>
    <xf numFmtId="0" fontId="81" fillId="0" borderId="0"/>
    <xf numFmtId="0" fontId="39" fillId="0" borderId="0"/>
    <xf numFmtId="185" fontId="39" fillId="0" borderId="0"/>
    <xf numFmtId="0" fontId="39" fillId="0" borderId="0"/>
    <xf numFmtId="0" fontId="39" fillId="0" borderId="0"/>
    <xf numFmtId="6" fontId="54" fillId="0" borderId="0"/>
    <xf numFmtId="38" fontId="66" fillId="0" borderId="0"/>
    <xf numFmtId="185" fontId="39" fillId="0" borderId="0"/>
    <xf numFmtId="0" fontId="53" fillId="0" borderId="0"/>
    <xf numFmtId="0" fontId="42" fillId="0" borderId="0"/>
    <xf numFmtId="0" fontId="80" fillId="0" borderId="0"/>
    <xf numFmtId="0" fontId="82" fillId="0" borderId="0">
      <alignment vertical="center"/>
    </xf>
    <xf numFmtId="0" fontId="39" fillId="0" borderId="0"/>
    <xf numFmtId="0" fontId="66" fillId="0" borderId="0"/>
    <xf numFmtId="0" fontId="83" fillId="0" borderId="0"/>
    <xf numFmtId="0" fontId="84" fillId="0" borderId="0"/>
    <xf numFmtId="212" fontId="85" fillId="0" borderId="0"/>
    <xf numFmtId="213" fontId="85" fillId="0" borderId="0"/>
    <xf numFmtId="0" fontId="86" fillId="0" borderId="0"/>
  </cellStyleXfs>
  <cellXfs count="204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58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11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5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left" vertical="center"/>
      <protection locked="0"/>
    </xf>
    <xf numFmtId="0" fontId="1" fillId="2" borderId="2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0" fillId="0" borderId="11" xfId="0" applyBorder="1" applyProtection="1">
      <protection locked="0"/>
    </xf>
    <xf numFmtId="0" fontId="1" fillId="2" borderId="3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>
      <alignment horizontal="center" vertical="center" wrapText="1"/>
    </xf>
    <xf numFmtId="49" fontId="1" fillId="2" borderId="5" xfId="1600" applyNumberFormat="1" applyFont="1" applyFill="1" applyBorder="1" applyAlignment="1" applyProtection="1">
      <alignment horizontal="left" vertical="center" wrapText="1"/>
      <protection locked="0"/>
    </xf>
    <xf numFmtId="215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2" xfId="1600" applyNumberFormat="1" applyFont="1" applyFill="1" applyBorder="1" applyAlignment="1">
      <alignment horizontal="center" vertical="center" wrapText="1"/>
    </xf>
    <xf numFmtId="0" fontId="6" fillId="2" borderId="2" xfId="160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7" xfId="0" applyBorder="1"/>
    <xf numFmtId="215" fontId="7" fillId="2" borderId="2" xfId="160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215" fontId="7" fillId="2" borderId="2" xfId="1600" applyNumberFormat="1" applyFont="1" applyFill="1" applyBorder="1" applyAlignment="1">
      <alignment horizontal="center" vertical="center" wrapText="1"/>
    </xf>
    <xf numFmtId="216" fontId="7" fillId="2" borderId="2" xfId="160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49" fontId="1" fillId="2" borderId="6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7" fontId="1" fillId="2" borderId="2" xfId="1342" applyNumberFormat="1" applyFont="1" applyFill="1" applyBorder="1" applyAlignment="1">
      <alignment horizontal="center" vertical="center" wrapText="1"/>
    </xf>
    <xf numFmtId="0" fontId="4" fillId="2" borderId="2" xfId="1342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9" fillId="0" borderId="2" xfId="1600" applyFont="1" applyBorder="1" applyAlignment="1" applyProtection="1">
      <alignment horizontal="center" vertical="center"/>
      <protection locked="0"/>
    </xf>
    <xf numFmtId="0" fontId="1" fillId="2" borderId="12" xfId="1600" applyFont="1" applyFill="1" applyBorder="1" applyAlignment="1" applyProtection="1">
      <alignment horizontal="left" vertical="top"/>
      <protection locked="0"/>
    </xf>
    <xf numFmtId="0" fontId="0" fillId="0" borderId="12" xfId="0" applyBorder="1" applyProtection="1">
      <protection locked="0"/>
    </xf>
    <xf numFmtId="215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215" fontId="4" fillId="2" borderId="9" xfId="1600" applyNumberFormat="1" applyFont="1" applyFill="1" applyBorder="1" applyAlignment="1">
      <alignment horizontal="center" vertical="center"/>
    </xf>
    <xf numFmtId="215" fontId="4" fillId="2" borderId="2" xfId="1600" applyNumberFormat="1" applyFont="1" applyFill="1" applyBorder="1" applyAlignment="1">
      <alignment horizontal="center" vertical="center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5" fontId="4" fillId="2" borderId="2" xfId="1600" applyNumberFormat="1" applyFont="1" applyFill="1" applyBorder="1" applyAlignment="1">
      <alignment horizontal="center" vertical="center" wrapText="1"/>
    </xf>
    <xf numFmtId="215" fontId="4" fillId="2" borderId="3" xfId="1600" applyNumberFormat="1" applyFont="1" applyFill="1" applyBorder="1" applyAlignment="1">
      <alignment horizontal="center" vertical="center"/>
    </xf>
    <xf numFmtId="10" fontId="4" fillId="2" borderId="3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214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3" xfId="1600" applyFont="1" applyBorder="1" applyAlignment="1" applyProtection="1">
      <alignment horizontal="center" vertical="center"/>
      <protection locked="0"/>
    </xf>
    <xf numFmtId="0" fontId="1" fillId="0" borderId="0" xfId="1600" applyFont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0" fillId="0" borderId="2" xfId="1600" applyFont="1" applyBorder="1" applyAlignment="1">
      <alignment horizontal="center" vertical="center" wrapText="1"/>
    </xf>
    <xf numFmtId="0" fontId="11" fillId="0" borderId="12" xfId="0" applyFont="1" applyBorder="1"/>
    <xf numFmtId="0" fontId="11" fillId="0" borderId="13" xfId="0" applyFont="1" applyBorder="1"/>
    <xf numFmtId="0" fontId="11" fillId="0" borderId="1" xfId="0" applyFont="1" applyBorder="1"/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5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600" applyFont="1" applyFill="1" applyBorder="1" applyAlignment="1" applyProtection="1">
      <alignment horizontal="center" vertical="center" wrapText="1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/>
      <protection locked="0"/>
    </xf>
    <xf numFmtId="0" fontId="13" fillId="0" borderId="7" xfId="0" applyFont="1" applyBorder="1" applyProtection="1"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3" fillId="0" borderId="12" xfId="0" applyFont="1" applyBorder="1" applyProtection="1">
      <protection locked="0"/>
    </xf>
    <xf numFmtId="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49" fontId="15" fillId="2" borderId="2" xfId="1342" applyNumberFormat="1" applyFont="1" applyFill="1" applyBorder="1" applyAlignment="1">
      <alignment horizontal="center" vertical="center" wrapText="1"/>
    </xf>
    <xf numFmtId="40" fontId="15" fillId="2" borderId="2" xfId="1600" applyNumberFormat="1" applyFont="1" applyFill="1" applyBorder="1" applyAlignment="1">
      <alignment horizontal="center" vertical="center"/>
    </xf>
    <xf numFmtId="4" fontId="15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49" fontId="12" fillId="2" borderId="2" xfId="1600" applyNumberFormat="1" applyFont="1" applyFill="1" applyBorder="1" applyAlignment="1" applyProtection="1">
      <alignment horizontal="left" vertical="center"/>
      <protection locked="0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10" xfId="1600" applyFont="1" applyFill="1" applyBorder="1" applyAlignment="1">
      <alignment horizontal="center" vertical="center" wrapText="1"/>
    </xf>
    <xf numFmtId="0" fontId="13" fillId="0" borderId="9" xfId="0" applyFont="1" applyBorder="1"/>
    <xf numFmtId="215" fontId="12" fillId="2" borderId="10" xfId="1600" applyNumberFormat="1" applyFont="1" applyFill="1" applyBorder="1" applyAlignment="1">
      <alignment horizontal="center" vertical="center"/>
    </xf>
    <xf numFmtId="0" fontId="12" fillId="2" borderId="11" xfId="1600" applyFont="1" applyFill="1" applyBorder="1" applyAlignment="1" applyProtection="1">
      <alignment horizontal="center" vertical="center" wrapText="1"/>
      <protection locked="0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right" vertical="center" wrapText="1"/>
      <protection locked="0"/>
    </xf>
    <xf numFmtId="0" fontId="12" fillId="2" borderId="3" xfId="1600" applyFont="1" applyFill="1" applyBorder="1" applyAlignment="1" applyProtection="1">
      <alignment vertical="center" wrapText="1"/>
      <protection locked="0"/>
    </xf>
    <xf numFmtId="214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5" fontId="12" fillId="2" borderId="11" xfId="1600" applyNumberFormat="1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14" xfId="0" applyFont="1" applyBorder="1"/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 wrapText="1"/>
      <protection locked="0"/>
    </xf>
    <xf numFmtId="0" fontId="13" fillId="0" borderId="11" xfId="0" applyFont="1" applyBorder="1" applyProtection="1"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214" fontId="12" fillId="2" borderId="2" xfId="1600" applyNumberFormat="1" applyFont="1" applyFill="1" applyBorder="1" applyAlignment="1">
      <alignment horizontal="center" vertical="center" wrapText="1"/>
    </xf>
    <xf numFmtId="0" fontId="12" fillId="2" borderId="11" xfId="160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0" borderId="10" xfId="0" applyFont="1" applyBorder="1"/>
    <xf numFmtId="0" fontId="13" fillId="0" borderId="8" xfId="0" applyFont="1" applyBorder="1"/>
    <xf numFmtId="49" fontId="12" fillId="2" borderId="6" xfId="1600" applyNumberFormat="1" applyFont="1" applyFill="1" applyBorder="1" applyAlignment="1">
      <alignment horizontal="center" vertical="center" wrapText="1"/>
    </xf>
    <xf numFmtId="0" fontId="12" fillId="2" borderId="2" xfId="160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3" xfId="0" applyFont="1" applyBorder="1"/>
    <xf numFmtId="9" fontId="12" fillId="2" borderId="5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49" fontId="12" fillId="2" borderId="2" xfId="1600" applyNumberFormat="1" applyFont="1" applyFill="1" applyBorder="1" applyAlignment="1">
      <alignment horizontal="center" vertical="center" wrapText="1"/>
    </xf>
    <xf numFmtId="0" fontId="13" fillId="0" borderId="12" xfId="0" applyFont="1" applyBorder="1"/>
    <xf numFmtId="0" fontId="13" fillId="0" borderId="7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" xfId="0" applyFont="1" applyBorder="1"/>
    <xf numFmtId="0" fontId="13" fillId="0" borderId="14" xfId="0" applyFont="1" applyBorder="1"/>
    <xf numFmtId="0" fontId="12" fillId="0" borderId="15" xfId="1600" applyFont="1" applyBorder="1" applyAlignment="1">
      <alignment horizontal="center" vertical="center" wrapText="1"/>
    </xf>
    <xf numFmtId="215" fontId="12" fillId="2" borderId="6" xfId="1600" applyNumberFormat="1" applyFont="1" applyFill="1" applyBorder="1" applyAlignment="1">
      <alignment horizontal="center" vertical="center"/>
    </xf>
    <xf numFmtId="215" fontId="12" fillId="2" borderId="6" xfId="1600" applyNumberFormat="1" applyFont="1" applyFill="1" applyBorder="1" applyAlignment="1">
      <alignment horizontal="center" vertical="center" wrapText="1"/>
    </xf>
    <xf numFmtId="215" fontId="12" fillId="0" borderId="2" xfId="1600" applyNumberFormat="1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2" fontId="15" fillId="0" borderId="2" xfId="1600" applyNumberFormat="1" applyFont="1" applyBorder="1" applyAlignment="1">
      <alignment horizontal="center" vertical="center" wrapText="1"/>
    </xf>
    <xf numFmtId="0" fontId="15" fillId="0" borderId="2" xfId="1600" applyFont="1" applyBorder="1" applyAlignment="1">
      <alignment horizontal="center" vertical="center" wrapText="1"/>
    </xf>
    <xf numFmtId="0" fontId="15" fillId="2" borderId="2" xfId="1600" applyFont="1" applyFill="1" applyBorder="1" applyAlignment="1">
      <alignment horizontal="center" vertical="center" wrapText="1"/>
    </xf>
    <xf numFmtId="0" fontId="12" fillId="2" borderId="2" xfId="1342" applyFont="1" applyFill="1" applyBorder="1" applyAlignment="1">
      <alignment horizontal="center" vertical="center" wrapText="1"/>
    </xf>
    <xf numFmtId="217" fontId="12" fillId="2" borderId="2" xfId="1342" applyNumberFormat="1" applyFont="1" applyFill="1" applyBorder="1" applyAlignment="1">
      <alignment horizontal="center" vertical="center" wrapText="1"/>
    </xf>
    <xf numFmtId="49" fontId="15" fillId="2" borderId="2" xfId="1600" applyNumberFormat="1" applyFont="1" applyFill="1" applyBorder="1" applyAlignment="1">
      <alignment horizontal="center" vertical="center" wrapText="1"/>
    </xf>
    <xf numFmtId="0" fontId="15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/>
      <protection locked="0"/>
    </xf>
    <xf numFmtId="216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5" fontId="12" fillId="2" borderId="2" xfId="1600" applyNumberFormat="1" applyFont="1" applyFill="1" applyBorder="1" applyAlignment="1">
      <alignment horizontal="center" vertical="center"/>
    </xf>
    <xf numFmtId="215" fontId="12" fillId="2" borderId="3" xfId="1600" applyNumberFormat="1" applyFont="1" applyFill="1" applyBorder="1" applyAlignment="1">
      <alignment horizontal="center" vertical="center"/>
    </xf>
    <xf numFmtId="2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>
      <alignment horizontal="center" vertical="center" wrapText="1"/>
    </xf>
    <xf numFmtId="220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20" fontId="12" fillId="0" borderId="2" xfId="1600" applyNumberFormat="1" applyFont="1" applyBorder="1" applyAlignment="1" applyProtection="1">
      <alignment horizontal="center" vertical="center" wrapText="1"/>
      <protection locked="0"/>
    </xf>
    <xf numFmtId="214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3" xfId="1342" applyFont="1" applyFill="1" applyBorder="1" applyAlignment="1">
      <alignment horizontal="center" vertical="center" wrapText="1"/>
    </xf>
    <xf numFmtId="214" fontId="12" fillId="2" borderId="2" xfId="1600" applyNumberFormat="1" applyFont="1" applyFill="1" applyBorder="1" applyAlignment="1" applyProtection="1">
      <alignment vertical="center"/>
      <protection locked="0"/>
    </xf>
    <xf numFmtId="219" fontId="12" fillId="0" borderId="2" xfId="1600" applyNumberFormat="1" applyFont="1" applyBorder="1" applyAlignment="1" applyProtection="1">
      <alignment horizontal="center" vertical="center"/>
      <protection locked="0"/>
    </xf>
    <xf numFmtId="216" fontId="12" fillId="0" borderId="2" xfId="1600" applyNumberFormat="1" applyFont="1" applyBorder="1" applyAlignment="1" applyProtection="1">
      <alignment horizontal="center" vertical="center"/>
      <protection locked="0"/>
    </xf>
    <xf numFmtId="215" fontId="12" fillId="0" borderId="2" xfId="1600" applyNumberFormat="1" applyFont="1" applyBorder="1" applyAlignment="1" applyProtection="1">
      <alignment horizontal="center" vertical="center"/>
      <protection locked="0"/>
    </xf>
    <xf numFmtId="207" fontId="12" fillId="0" borderId="2" xfId="3" applyNumberFormat="1" applyFont="1" applyBorder="1" applyAlignment="1" applyProtection="1">
      <alignment horizontal="center" vertical="center"/>
      <protection locked="0"/>
    </xf>
    <xf numFmtId="219" fontId="12" fillId="2" borderId="2" xfId="1600" applyNumberFormat="1" applyFont="1" applyFill="1" applyBorder="1" applyAlignment="1" applyProtection="1">
      <alignment horizontal="center" vertical="center"/>
      <protection locked="0"/>
    </xf>
    <xf numFmtId="216" fontId="12" fillId="2" borderId="2" xfId="1600" applyNumberFormat="1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/>
      <protection locked="0"/>
    </xf>
    <xf numFmtId="207" fontId="12" fillId="2" borderId="2" xfId="3" applyNumberFormat="1" applyFont="1" applyFill="1" applyBorder="1" applyAlignment="1" applyProtection="1">
      <alignment horizontal="center" vertical="center"/>
      <protection locked="0"/>
    </xf>
    <xf numFmtId="219" fontId="12" fillId="0" borderId="2" xfId="1600" applyNumberFormat="1" applyFont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214" fontId="12" fillId="0" borderId="2" xfId="1600" applyNumberFormat="1" applyFont="1" applyBorder="1" applyAlignment="1">
      <alignment horizontal="center" vertical="center" wrapText="1"/>
    </xf>
    <xf numFmtId="0" fontId="12" fillId="0" borderId="3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Book2" xfId="52"/>
    <cellStyle name="_____A980903_P86B Ramp up plan" xfId="53"/>
    <cellStyle name="___P62A_Process_Flow(4.3)_P62A capacity wkbk2" xfId="54"/>
    <cellStyle name="___G4 training_Q37 EVT Incremental Equipment List for 30UPH V1.0_0329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___P58 King Process UPH=100 Rev.A  10-15_Q37 EVT Incremental Equipment List for 30UPH V1.0_0329_Q37 Budget UPH120_2line Rev2d5" xfId="68"/>
    <cellStyle name="PrePop Units (1)" xfId="69"/>
    <cellStyle name="_S_BOMP" xfId="70"/>
    <cellStyle name="___PERSONAL_Q37 Rework Process uph 50 Rev1.1 &amp; 2003-05-15" xfId="71"/>
    <cellStyle name="___compare chart for 188trolleys and 264 trolleys_King's setup schedule 11-11E. Rev D_Q37ProcessUPH100May7Rev1d0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_LH P62 AM Unique Line Document Rev-D 1-18_EquipList ver 1.6 10-28" xfId="76"/>
    <cellStyle name="__ [0.00]_Book1 ___ 1-2_Book1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___LH Run-In Capacity Analysis Report 5(j)10-19_Q37ProcessUPH100May7Rev1d0" xfId="98"/>
    <cellStyle name="___compare chart for 188trolleys and 264 trolleys_King's setup schedule 11-11E. Rev D_Q37 EVT Investment Workbook V1.2_0401_Q37 Budget UPH120_2line Rev2d5" xfId="99"/>
    <cellStyle name="___LH P62 AM Unique Line Document Rev-D 1-18_EquipList ver 1.6 10-28_~7710053" xfId="100"/>
    <cellStyle name="___LH P62 AM Unique Line Document Rev-D 1-18_Q37 Process uph 180 &amp;2003-05-13  Rev.1.1_Q37 Budget UPH120_2line Rev1d9" xfId="101"/>
    <cellStyle name="Link Units (1)" xfId="102"/>
    <cellStyle name="___LH P62 Document RI-8-T12 Rev_18 03-06   Tang yong sheng_Q37_P58B_UPH50EList_1d2_Q37 Budget UPH120_2line Rev2d3" xfId="103"/>
    <cellStyle name="通貨 [0.00]_PERSONAL" xfId="104"/>
    <cellStyle name="___King's setup schedule 11-11E. Rev D_Equipment List 12_Q37 Budget UPH120_2line Rev2d5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백분율_HOBONG" xfId="110"/>
    <cellStyle name="__ [0.00]_A980616_Book1" xfId="111"/>
    <cellStyle name="___Incremental Equipment list from P62 New Line 10-15_Q37 Proj Readiness May15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zech P62 Capacity Plan V1_P58B capacity plan   REV.B2002-12-25" xfId="118"/>
    <cellStyle name="___compare chart for 188trolleys and 264 trolleys_King's setup schedule 11-11E. Rev D_Q37_P58B_UPH50EList_1d2" xfId="119"/>
    <cellStyle name="___LH P62 FATP Document RI-8-T12 Rev_16 02-21_Equipment List 12_Q37 Budget UPH120_2line Rev2d3" xfId="120"/>
    <cellStyle name="閉撰蟈諉" xfId="121"/>
    <cellStyle name="___P58 King Process UPH=100 Rev.A  10-15_Q37 EVT Investment Workbook V1.2_0401_Q37 Budget UPH120_2line Rev2d5" xfId="122"/>
    <cellStyle name="___Cost_PLS_G4_Q49 Cost12-19" xfId="123"/>
    <cellStyle name="___LH P62 Document RI-8-T12 Rev_18 03-06   Tang yong sheng_Equipment List 12_Q37 Budget UPH120_2line Rev1d9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58 Readiness check list801_Equipment List 12_Q37 Budget UPH120_2line Rev2d3" xfId="128"/>
    <cellStyle name="___A980903_981001" xfId="129"/>
    <cellStyle name="____ [0.00]_A980903_~6369939" xfId="130"/>
    <cellStyle name="___LH P62 Document RI-8-T12 Rev_18 03-06   Tang yong sheng_P58B Project Report 1.16.03_Q37 Budget UPH120_2line Rev2d5" xfId="131"/>
    <cellStyle name="___P62A_Process_Flow(4.3)_Q37 Process uph 180 &amp;2003-05-13  Rev.1.1_Q37 Budget UPH120_2line Rev2d3" xfId="132"/>
    <cellStyle name="_____A980715_Book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G4 training_Q37 Process uph 150 &amp;2003-04-29 Rev.1.1_Q37 Budget UPH120_2line Rev2d5" xfId="150"/>
    <cellStyle name="_____A980903" xfId="151"/>
    <cellStyle name="__ [0.00]_A9805_Book1" xfId="152"/>
    <cellStyle name="_? [0.00]_PERSONAL" xfId="153"/>
    <cellStyle name="___LH P62 Document RI-8-T12 Rev_18 03-06   Tang yong sheng_P58vsP86_Q37 Budget UPH120_2line Rev1d9" xfId="154"/>
    <cellStyle name="___LH P62 AM Unique Line Document Rev-D 1-18_Q37 Process uph 180 &amp;2003-05-13  Rev.1.1_Q37 Budget UPH120_2line Rev2d3" xfId="155"/>
    <cellStyle name="___P62A Unique Line Document Rev-F 2-27 With 2-2-6-2_Q37 Proj Readiness May14" xfId="156"/>
    <cellStyle name="__ [0.00]_A9805" xfId="157"/>
    <cellStyle name="_" xfId="158"/>
    <cellStyle name="_____A9805_Book1" xfId="159"/>
    <cellStyle name="___LH P62 FATP Document RI-8-T12 Rev_16 02-21_Q37CapacityPlanRev0d5" xfId="160"/>
    <cellStyle name="_____A9809_____" xfId="161"/>
    <cellStyle name="_?_? [0.00]_PERSONAL" xfId="162"/>
    <cellStyle name="___Czech P62 Capacity Plan V1_P58B_UPH50Equipmentnewline" xfId="163"/>
    <cellStyle name="_?_?_PERSONAL" xfId="164"/>
    <cellStyle name="___compare chart for 188trolleys and 264 trolleys_King's setup schedule 11-11E. Rev D_P58B PVT  Engineering Preparation_Q37 Budget UPH120_2line Rev1d9" xfId="165"/>
    <cellStyle name="___LH P62 Document RI-8-T12 Rev_18 03-06   Tang yong sheng_Q37 EVT Eng. Workbook V1.0_0331_Q37 Budget UPH120_2line Rev2d3" xfId="166"/>
    <cellStyle name="_?_PERSONAL" xfId="167"/>
    <cellStyle name="___G4 training_30_Q37 Budget UPH120_2line Rev2d3" xfId="168"/>
    <cellStyle name="Encabez2" xfId="169"/>
    <cellStyle name="__" xfId="170"/>
    <cellStyle name="___G4 training_Q37CapacityPlanRev0d5_Q37 Budget UPH120_2line Rev1d9" xfId="171"/>
    <cellStyle name="___P62A_Process_Flow(4.3)_EquipList ver 1.6 10-28_P58 king projectport 10.31" xfId="172"/>
    <cellStyle name="___Czech P62 Capacity Plan V1_Q37L2_EFList_UPH100_Rev01" xfId="173"/>
    <cellStyle name="___G4 training_P58B PVT  Engineering Preparation_Q37 Budget UPH120_2line Rev2d5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LH P62 AM Unique Line Document Rev-D 1-18_EquipList ver 1.6 10-29_~8261527" xfId="181"/>
    <cellStyle name="___PERSONAL_Q37ProcessUPH180May3Rev1d0" xfId="182"/>
    <cellStyle name="__ [0.00]_A980520_GR10 Ramp plan AX版0429" xfId="183"/>
    <cellStyle name="__ [0.00]_A980616" xfId="184"/>
    <cellStyle name="___LH P62 AM Unique Line Document Rev-D 1-18_2nd Line Inc Equip List 1.0(apple)_~3093786" xfId="185"/>
    <cellStyle name="__ [0.00]_A980616_GR10 Ramp plan AX版0429" xfId="186"/>
    <cellStyle name="___LH P62 Document RI-8-T12 Rev_18 03-06   Tang yong sheng_Q37CapacityPlanRev0d5_Q37 Budget UPH120_2line Rev2d5" xfId="187"/>
    <cellStyle name="__ [0.00]_A980715" xfId="188"/>
    <cellStyle name="___compare chart for 188trolleys and 264 trolleys_King's setup schedule 11-11E. Rev D_Q37 EVT Investment Workbook V1.2_0401" xfId="189"/>
    <cellStyle name="___LH P62 FATP Document RI-8-T12 Rev_16 02-21_Q37_P58B_L4_UPH50EList_1d3_Q37 Budget UPH120_2line Rev1d9" xfId="190"/>
    <cellStyle name="___P62A Unique Line Document Rev-F 2-27 With 2-2-6-2_P62A Unique Line Document Rev-29  8-14_Q37 SFC process flow Rev1.0  2003-05-13" xfId="191"/>
    <cellStyle name="___compare chart for 188trolleys and 264 trolleys_King's setup schedule 11-11E. Rev D_P58B_UPH50Equipmentnewline_Q37 Budget UPH120_2line Rev2d5" xfId="192"/>
    <cellStyle name="__ [0.00]_A980715_Book1" xfId="193"/>
    <cellStyle name="___P62A_Process_Flow(4.3)_EquipList ver 1.6 10-28_P58 king project status report 11.12" xfId="194"/>
    <cellStyle name="___King's setup schedule 11-11E. Rev D_Q37_P58B_UPH50EList_1d2_Q37 Budget UPH120_2line Rev2d5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_242929 #1 - Card Guide" xfId="201"/>
    <cellStyle name="__ [0.00]_A980903_981001_Book1" xfId="202"/>
    <cellStyle name="__ [0.00]_A980724_GR10 Ramp plan AX版0429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compare chart for 188trolleys and 264 trolleys_King's setup schedule 11-11E. Rev D_Q37 Budget UPH120_2line Rev2d5" xfId="212"/>
    <cellStyle name="___LH P62 AM Unique Line Document Rev-D 1-18_Q37 Budget UPH120_2line Rev2d5" xfId="213"/>
    <cellStyle name="___King's setup schedule 11-11E. Rev D_P58B PVT  Engineering Preparation_Q37 Budget UPH120_2line Rev1d9" xfId="214"/>
    <cellStyle name="___King's setup schedule 11-11E. Rev D_Q37ProcessUPH180May3Rev1d0_Q37 Budget UPH120_2line Rev2d5" xfId="215"/>
    <cellStyle name="___LH P62 FATP Document RI-8-T12 Rev_16 02-21_Q37 EVT Incremental Equipment List for 30UPH V1.0_0329" xfId="216"/>
    <cellStyle name="__ [0.00]_A980903_Book1" xfId="217"/>
    <cellStyle name="___PERSONAL_Q37 SFC process flow Rev1.1  2003-05-15" xfId="218"/>
    <cellStyle name="___compare chart for 188trolleys and 264 trolleys_King's setup schedule 11-11E. Rev D_Equipment List 12_Q37 Budget UPH120_2line Rev1d9" xfId="219"/>
    <cellStyle name="___P62A_Process_Flow(4.3)_PowerReconfigQ37" xfId="220"/>
    <cellStyle name="___compare chart for 188trolleys and 264 trolleys_King's setup schedule 11-11E. Rev D_Q37ProcessUPH180May3Rev1d0" xfId="221"/>
    <cellStyle name="Currency [0?" xfId="222"/>
    <cellStyle name="__ [0.00]_A980903_GR10 Ramp plan AX版0429" xfId="223"/>
    <cellStyle name="__ [0.00]_Book1 ___ 1" xfId="224"/>
    <cellStyle name="_co9663sb_1_co8058sb" xfId="225"/>
    <cellStyle name="___King Project MFG checklist" xfId="226"/>
    <cellStyle name="_新產品制程發分析評估表" xfId="227"/>
    <cellStyle name="___G4 training_Q37ProcessUPH150_20030426_Q37 Budget UPH120_2line Rev1d9" xfId="228"/>
    <cellStyle name="___LH P62 AM Unique Line Document Rev-D 1-18_RR_200pcs_YS_0225.xls" xfId="229"/>
    <cellStyle name="___P62A_Process_Flow(4.3)_30_Q37 Budget UPH120_2line Rev1d9" xfId="230"/>
    <cellStyle name="___compare chart for 188trolleys and 264 trolleys_King's setup schedule 11-11E. Rev D_P58B Project Report 1.25New.03_Q37 Budget UPH120_2line Rev2d3" xfId="231"/>
    <cellStyle name="__ [0.00]_Book1 ___ 1_Book1" xfId="232"/>
    <cellStyle name="___King's setup schedule 11-11E. Rev D_Q37 Process uph 150 &amp;2003-04-29 Rev.1.1_Q37 Budget UPH120_2line Rev2d5" xfId="233"/>
    <cellStyle name="___compare chart for 188trolleys and 264 trolleys_King's setup schedule 11-11E. Rev D_P58B Line Reconfig cost Rev.2.0 12-16-2002" xfId="234"/>
    <cellStyle name="___King Project Member list" xfId="235"/>
    <cellStyle name="___P62A_Process_Flow(4.3)_EquipList ver 1.6 10-29_30" xfId="236"/>
    <cellStyle name="__ [0.00]_Book1 ___ 1_GR10 Ramp plan AX版0429" xfId="237"/>
    <cellStyle name="__ [0.00]_Book1 ___ 1-1" xfId="238"/>
    <cellStyle name="___Incremental Equipment list from P62 New Line 10-15_Q37 Budget UPH120_2line Rev2d5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_LH P62 AM Unique Line Document Rev-D 1-18_RR_200pcs_YS_0225.xls Chart 1" xfId="243"/>
    <cellStyle name="__ [0.00]_Book1 ___ 1-1_GR10 Ramp plan AX版0429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 [0.00]_Book1 ___ 1-2" xfId="247"/>
    <cellStyle name="___LH P62 FATP Document RI-8-T12 Rev_16 02-21_P58B PVT  Engineering Preparation" xfId="248"/>
    <cellStyle name="___Czech P62 Capacity Plan V1_Q37 EVT Incremental Equipment List for 30UPH V1.1_0331" xfId="249"/>
    <cellStyle name="___compare chart for 188trolleys and 264 trolleys_King's setup schedule 11-11E. Rev D_P58B PVT  Engineering Preparation_Q37 Budget UPH120_2line Rev2d5" xfId="250"/>
    <cellStyle name="___LH P62 AM Unique Line Document Rev-D 1-18_2nd Line Inc Equip List 1.0(apple)_P58 king projeceport 11.5" xfId="251"/>
    <cellStyle name="__ [0.00]_Book1 ___ 1-2_GR10 Ramp plan AX版0429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_HH's p51E&amp;O - 1027_P58 Piece Price JL100901 Rev 1" xfId="256"/>
    <cellStyle name="___LH P62 AM Unique Line Document Rev-D 1-18_2nd Line Inc Equip List 1.0(apple)_P58 king project status report 11.1" xfId="257"/>
    <cellStyle name="___A980928" xfId="258"/>
    <cellStyle name="__ [0.00]_Book1 ___ 2" xfId="259"/>
    <cellStyle name="___LH P62 AM Unique Line Document Rev-D 1-18_P58 Incremental eqp lead time2_Q37 Budget UPH120_2line Rev2d3" xfId="260"/>
    <cellStyle name="___Incremental Equipment list from P62 New Line 10-15_Q37 Process uph 180 &amp;2003-05-13  Rev.1.1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M62 N36規劃資料0121EX" xfId="265"/>
    <cellStyle name="___P58 King Process UPH=100 Rev.A  10-15_Q37ProcessUPH100May7Rev1d0_Q37 Budget UPH120_2line Rev2d5" xfId="266"/>
    <cellStyle name="__ [0.00]_Book1 ___ 2_GR10 Ramp plan AX版0429" xfId="267"/>
    <cellStyle name="___LH P62 AM Unique Line Document Rev-D 1-18_EquipList ver 1.6 10-29_~7710053" xfId="268"/>
    <cellStyle name="____668538sip" xfId="269"/>
    <cellStyle name="___Runin budget" xfId="270"/>
    <cellStyle name="__ [0.00]_Book2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Q37_P58B_UPH50EList_1d2_Q37 Budget UPH120_2line Rev1d9" xfId="274"/>
    <cellStyle name="___P58 Readiness check list801_P58B_UPH50Equipmentnewline_Q37 Budget UPH120_2line Rev2d3" xfId="275"/>
    <cellStyle name="__ [0.00]_Book2_GR10 Ramp plan AX版0429" xfId="276"/>
    <cellStyle name="___P62A_Process_Flow(4.3)_EquipList ver 1.6 10-29_P58 king projectport 10.31" xfId="277"/>
    <cellStyle name="___Czech P62 Capacity Plan V1_Q37EFList_UPH180_Rev02_Q37CapacityPlanRev0d5" xfId="278"/>
    <cellStyle name="___LH P62 FATP Document RI-8-T12 Rev_16 02-21_Q37ReworkProcessUPH50Rev1d0" xfId="279"/>
    <cellStyle name="__ [0.00]_PERSONAL" xfId="280"/>
    <cellStyle name="___LH Run-In Capacity Analysis Report 5(j)10-19_Q37EFList_UPH180_Rev02" xfId="281"/>
    <cellStyle name="___P58 King Process UPH=100 Rev.A  10-15_P58B_UPH50Equipmentnewline_Q37 Budget UPH120_2line Rev2d5" xfId="282"/>
    <cellStyle name="___Czech P62 Capacity Plan V1_P58B Project Report 03-01-07" xfId="283"/>
    <cellStyle name="__[0]_laroux" xfId="284"/>
    <cellStyle name="___" xfId="285"/>
    <cellStyle name="___P58 King Process UPH=100 Rev.A  10-15_Q37ProcessUPH180May3Rev1d0_Q37 Budget UPH120_2line Rev1d9" xfId="286"/>
    <cellStyle name="___G4 training_P58B_UPH50Equipmentnewline_Q37 Budget UPH120_2line Rev2d3" xfId="287"/>
    <cellStyle name="___LH P62 AM Unique Line Document Rev-D 1-18_30" xfId="288"/>
    <cellStyle name="___[0]_668538sip" xfId="289"/>
    <cellStyle name="____ [0.00]_Book1 ___ 1-1_P86B Ramp up plan" xfId="290"/>
    <cellStyle name="___LH P62 AM Unique Line Document Rev-D 1-18_EquipList ver 1.6 10-28_P58 king project status report 11.1" xfId="291"/>
    <cellStyle name="____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_ [0.00]_A9805_Book1" xfId="298"/>
    <cellStyle name="___P58 King Process UPH=100 Rev.A  10-15_Equipment List 12_Q37 Budget UPH120_2line Rev2d3" xfId="299"/>
    <cellStyle name="___A980715_WEEKLY TEMPLATE_GR10 Ramp plan AX版0429" xfId="300"/>
    <cellStyle name="____ [0.00]_A9805_GR10 Ramp plan AX版0429" xfId="301"/>
    <cellStyle name="___Incremental Equipment list from P62 New Line 10-15_Q37 Rework Process uph 50 Rev1.1" xfId="302"/>
    <cellStyle name="___G4 training_P58B Project Report 1.25New.03_Q37 Budget UPH120_2line Rev1d9" xfId="303"/>
    <cellStyle name="____ [0.00]_A9805_P86B Ramp up plan" xfId="304"/>
    <cellStyle name="___LH Run-In Capacity Analysis Report 5(j)10-19_Q37 EVT Investment Workbook V1.2_0401" xfId="305"/>
    <cellStyle name="___compare chart for 188trolleys and 264 trolleys_King's setup schedule 11-11E. Rev D_Q37CapacityPlanRev0d5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Enter Currency (0)" xfId="310"/>
    <cellStyle name="____ [0.00]_A980520_GR10 Ramp plan AX版0429" xfId="311"/>
    <cellStyle name="___King's setup schedule 11-11E. Rev D_Q37UPH180BudgetRev0d1_Q37 Budget UPH120_2line Rev2d5" xfId="312"/>
    <cellStyle name="Financiero" xfId="313"/>
    <cellStyle name="_9569sop_1" xfId="314"/>
    <cellStyle name="___Czech P62 Capacity Plan V1_P58B PVT  Engineering Preparation" xfId="315"/>
    <cellStyle name="___compare chart for 188trolleys and 264 trolleys_King's setup schedule 11-11E. Rev D_P58B Project Report 1.16.03" xfId="316"/>
    <cellStyle name="___Book1 ___ 2_WEEKLY TEMPLATE_GR10 Ramp plan AX版0429" xfId="317"/>
    <cellStyle name="____ [0.00]_A980616" xfId="318"/>
    <cellStyle name="___A9805_WEEKLY TEMPLATE" xfId="319"/>
    <cellStyle name="___compare chart for 188trolleys and 264 trolleys_King's setup schedule 11-11E. Rev D_Equipment List 12_Q37 Budget UPH120_2line Rev2d5" xfId="320"/>
    <cellStyle name="____ [0.00]_A980616_~6369939" xfId="321"/>
    <cellStyle name="____ [0.00]_A980616_Book1" xfId="322"/>
    <cellStyle name="___A9805_WEEKLY TEMPLATE_Book1" xfId="323"/>
    <cellStyle name="___P62A Unique Line Document Rev-F 2-27 With 2-2-6-2_P62A Unique Line Document Rev-29  8-14_Q37 Proj Readiness May14" xfId="324"/>
    <cellStyle name="____ [0.00]_A980724_P86B Ramp up plan" xfId="325"/>
    <cellStyle name="___LH P62 Document RI-8-T12 Rev_18 03-06   Tang yong sheng_Q37ReworkProcessUPH50Rev1d0_Q37 Budget UPH120_2line Rev2d5" xfId="326"/>
    <cellStyle name="___Czech P62 Capacity Plan V1_P58B capacity plan    2003-01-03" xfId="327"/>
    <cellStyle name="___A9805_WEEKLY TEMPLATE_GR10 Ramp plan AX版0429" xfId="328"/>
    <cellStyle name="___LH P62 FATP Document RI-8-T12 Rev_16 02-21_Q37CapacityPlanRev0d2_Q37 Budget UPH120_2line Rev2d5" xfId="329"/>
    <cellStyle name="____ [0.00]_A980616_GR10 Ramp plan AX版0429" xfId="330"/>
    <cellStyle name="____ [0.00]_A980724_GR10 Ramp plan AX版0429" xfId="331"/>
    <cellStyle name="___King's setup schedule 11-11E. Rev D_Q37UPH180BudgetRev0d1_Q37 Budget UPH120_2line Rev2d3" xfId="332"/>
    <cellStyle name="___LH P62 AM Unique Line Document Rev-D 1-18_Q37 Rework Process uph 50 Rev1.1" xfId="333"/>
    <cellStyle name="___LH P62 FATP Document RI-8-T12 Rev_16 02-21_Q37_P58B_UPH50EList_1d2" xfId="334"/>
    <cellStyle name="RowLevel_1_OQC Report for N90 Band shipped 0815 50PCS.xls" xfId="335"/>
    <cellStyle name="____ [0.00]_A980715" xfId="336"/>
    <cellStyle name="Heading 2" xfId="337"/>
    <cellStyle name="____ [0.00]_A980715_~6369939" xfId="338"/>
    <cellStyle name="___compare chart for 188trolleys and 264 trolleys_King's setup schedule 11-11E. Rev D_Q37ProcessUPH180May3Rev1d0_Q37 Budget UPH120_2line Rev1d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P62A_Process_Flow(4.3)_2nd Line Inc Equip List 1.0(apple)_P58 king projeceport 11.6" xfId="345"/>
    <cellStyle name="___Czech P62 Capacity Plan V1_Q37EFList_UPH180_Rev02_Q37CapacityPlanRev0d2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LH P62 AM Unique Line Document Rev-D 1-18_EquipList ver 1.6 10-29_~7313603" xfId="352"/>
    <cellStyle name="Comma0 - Style1" xfId="353"/>
    <cellStyle name="____ [0.00]_A980724" xfId="354"/>
    <cellStyle name="___PERSONAL_Q37L1_EFList_UPH180_Rev03" xfId="355"/>
    <cellStyle name="____ [0.00]_Book1 ___ 1-2" xfId="356"/>
    <cellStyle name="___LH P62 Document RI-8-T12 Rev_18 03-06   Tang yong sheng_P58vsP86_Q37 Budget UPH120_2line Rev2d3" xfId="357"/>
    <cellStyle name="____ [0.00]_A980724_~6369939" xfId="358"/>
    <cellStyle name="___LH P62 AM Unique Line Document Rev-D 1-18_2nd Line Inc Equip List 1.0(apple)_EquipList ver 1.6 10-30" xfId="359"/>
    <cellStyle name="____ [0.00]_A980724_Book1" xfId="360"/>
    <cellStyle name="___LH P62 AM Unique Line Document Rev-D 1-18_EquipList ver 1.6 10-28_~8261527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LH P62 Document RI-8-T12 Rev_18 03-06   Tang yong sheng_Q37 EVT Eng. Workbook V1.0_0331_Q37 Budget UPH120_2line Rev1d9" xfId="369"/>
    <cellStyle name="___HH's p51E&amp;O - 1027" xfId="370"/>
    <cellStyle name="_開發進度" xfId="371"/>
    <cellStyle name="_各廠產能調查表1120" xfId="372"/>
    <cellStyle name="____ [0.00]_A980903_Book1" xfId="373"/>
    <cellStyle name="____ [0.00]_A980903_GR10 Ramp plan AX版0429" xfId="374"/>
    <cellStyle name="_____Book1 ___ 1-3_~6369939" xfId="375"/>
    <cellStyle name="Comma  - Style3" xfId="376"/>
    <cellStyle name="_co8306sa" xfId="377"/>
    <cellStyle name="____ [0.00]_A980903_P86B Ramp up plan" xfId="378"/>
    <cellStyle name="___Czech P62 Capacity Plan V1_Q37_P58B_L4_UPH50EList_1d3" xfId="379"/>
    <cellStyle name="___A980520_WEEKLY TEMPLATE_GR10 Ramp plan AX版0429" xfId="380"/>
    <cellStyle name="___LH P62 AM Unique Line Document Rev-D 1-18_Q37 Process uph 180 &amp;2003-05-13  Rev.1.1" xfId="381"/>
    <cellStyle name="_____Book1 ___ 1-2_~6369939" xfId="382"/>
    <cellStyle name="____ [0.00]_Book1 ___ 1" xfId="383"/>
    <cellStyle name="___G4 training_P58vsP86_Q37 Budget UPH120_2line Rev2d3" xfId="384"/>
    <cellStyle name="___LH P62 FATP Document RI-8-T12 Rev_16 02-21_Q37EFList_UPH180_Rev02_Q37 Budget UPH120_2line Rev1d9" xfId="385"/>
    <cellStyle name="___King's setup schedule 11-11E. Rev D_P58B Project Report 1.16.03_Q37 Budget UPH120_2line Rev2d5" xfId="386"/>
    <cellStyle name="Percent [0]" xfId="387"/>
    <cellStyle name="____ [0.00]_Book1 ___ 1_~6369939" xfId="388"/>
    <cellStyle name="___King's setup schedule 11-11E. Rev D_Q37 EVT Incremental Equipment List for 30UPH V1.0_0329_Q37 Budget UPH120_2line Rev2d5" xfId="389"/>
    <cellStyle name="___P58 King Process UPH=100 Rev.A  10-15_Q37ProcessUPH150_20030426" xfId="390"/>
    <cellStyle name="____ [0.00]_Book1 ___ 2_Book1" xfId="391"/>
    <cellStyle name="____ [0.00]_Book1 ___ 1_GR10 Ramp plan AX版0429" xfId="392"/>
    <cellStyle name="_337341SOP" xfId="393"/>
    <cellStyle name="___King's setup schedule 11-11E. Rev D_Q37ReworkProcessUPH50Rev1d0" xfId="394"/>
    <cellStyle name="____ [0.00]_Book1 ___ 1_P86B Ramp up plan" xfId="395"/>
    <cellStyle name="___P58 King Process UPH=100 Rev.A  10-15_Q37ReworkProcessUPH50Rev1d0_Q37 Budget UPH120_2line Rev1d9" xfId="396"/>
    <cellStyle name="___G4 training_P58B Project Report 1.16.03_Q37 Budget UPH120_2line Rev1d9" xfId="397"/>
    <cellStyle name="___A980923" xfId="398"/>
    <cellStyle name="____ [0.00]_Book1 ___ 1-1" xfId="399"/>
    <cellStyle name="____ [0.00]_Book1 ___ 1-3_GR10 Ramp plan AX版0429" xfId="400"/>
    <cellStyle name="___LH P62 Document RI-8-T12 Rev_18 03-06   Tang yong sheng_Equipment List 12_Q37 Budget UPH120_2line Rev2d5" xfId="401"/>
    <cellStyle name="____ [0.00]_Book1 ___ 1-1_~636993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G4 training_Q37 EVT Investment Workbook V1.2_0401_Q37 Budget UPH120_2line Rev2d5" xfId="407"/>
    <cellStyle name="___LH P62 AM Unique Line Document Rev-D 1-18_Q37 SFC process flow Rev1.0  2003-05-13_Q37 Budget UPH120_2line Rev2d5" xfId="408"/>
    <cellStyle name="___P58 King Process UPH=100 Rev.A  10-15_P58B Project Report 12.17_Q37 Budget UPH120_2line Rev2d5" xfId="409"/>
    <cellStyle name="_IQC(SQE)移轉項目" xfId="410"/>
    <cellStyle name="____ [0.00]_Book1 ___ 1-2_P86B Ramp up plan" xfId="411"/>
    <cellStyle name="___Incremental Equipment list from P62 New Line 10-15" xfId="412"/>
    <cellStyle name="____ [0.00]_Book1 ___ 1-3_~6369939" xfId="413"/>
    <cellStyle name="_____A9805_P86B Ramp up plan" xfId="414"/>
    <cellStyle name="_____Book2_~6369939" xfId="415"/>
    <cellStyle name="___A980520" xfId="416"/>
    <cellStyle name="____ [0.00]_Book1 ___ 1-3_Book1" xfId="417"/>
    <cellStyle name="COST1" xfId="418"/>
    <cellStyle name="___P58 King Process UPH=100 Rev.A  10-15_Q37CapacityPlanRev0d5_Q37 Budget UPH120_2line Rev2d3" xfId="419"/>
    <cellStyle name="____ [0.00]_Book1 ___ 1-3_P86B Ramp up plan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Book1 ___ 1_WEEKLY TEMPLATE" xfId="425"/>
    <cellStyle name="___King's setup schedule 11-11E. Rev D_Q37_P58B_UPH50EList_1d2_Q37 Budget UPH120_2line Rev2d3" xfId="426"/>
    <cellStyle name="___P58 King Process UPH=100 Rev.A  10-15_P58B PVT  Engineering Preparation_Q37 Budget UPH120_2line Rev2d5" xfId="427"/>
    <cellStyle name="___LH P62 Document RI-8-T12 Rev_18 03-06   Tang yong sheng_Q37UPH180BudgetRev0d1_Q37 Budget UPH120_2line Rev2d5" xfId="428"/>
    <cellStyle name="___G4 training_Q37 Budget UPH120_2line Rev2d5" xfId="429"/>
    <cellStyle name="____ [0.00]_Book2" xfId="430"/>
    <cellStyle name="____ [0.00]_Book2_~6369939" xfId="431"/>
    <cellStyle name="___King's setup schedule 11-11E. Rev D_P58B Project Report 1.16.03_Q37 Budget UPH120_2line Rev1d9" xfId="432"/>
    <cellStyle name="____ [0.00]_Book2_Book1" xfId="433"/>
    <cellStyle name="___P62A_Process_Flow(4.3)_Q37 SFC process flow Rev1.0  2003-05-13_Q37 Budget UPH120_2line Rev2d3" xfId="434"/>
    <cellStyle name="_____A9805" xfId="435"/>
    <cellStyle name="___LH Run-In Capacity Analysis Report 5(j)10-19_Q37 EVT Incremental Equipment List for 30UPH V1.1_0331" xfId="436"/>
    <cellStyle name="____ [0.00]_Book2_GR10 Ramp plan AX版0429" xfId="437"/>
    <cellStyle name="____ [0.00]_Book2_P86B Ramp up plan" xfId="438"/>
    <cellStyle name="___LH P62 AM Unique Line Document Rev-D 1-18_EquipList ver 1.6 10-28_P58 king project status report 10.30" xfId="439"/>
    <cellStyle name="___P58 King Process UPH=100 Rev.A  10-15_Q37ReworkProcessUPH50Rev1d0" xfId="440"/>
    <cellStyle name="___G4 training_P58B Project Report 1.16.03" xfId="441"/>
    <cellStyle name="_各部門工作進度表---人機料法環內容參考(標准)" xfId="442"/>
    <cellStyle name="_____A9805_~6369939" xfId="443"/>
    <cellStyle name="___compare chart for 188trolleys and 264 trolleys_King's setup schedule 11-11E. Rev D_P58B Project Report 1.16.03_Q37 Budget UPH120_2line Rev2d3" xfId="444"/>
    <cellStyle name="_Book1_~5932025" xfId="445"/>
    <cellStyle name="_337341SOP_1" xfId="446"/>
    <cellStyle name="_____A9805_GR10 Ramp plan AX版0429" xfId="447"/>
    <cellStyle name="___LH P62 Document RI-8-T12 Rev_18 03-06   Tang yong sheng_P58vsP86_Q37 Budget UPH120_2line Rev2d5" xfId="448"/>
    <cellStyle name="_____Book1 ___ 1-3_P86B Ramp up plan" xfId="449"/>
    <cellStyle name="_____Book1 ___ 1_Book1" xfId="450"/>
    <cellStyle name="_____A980520" xfId="451"/>
    <cellStyle name="___LH P62 AM Unique Line Document Rev-D 1-18_30_Q37 Budget UPH120_2line Rev2d3" xfId="452"/>
    <cellStyle name="___P62A_Process_Flow(4.3)_P86 FATP PVTRamp Training Plan v1.1_0312_Q37 Budget UPH120_2line Rev1d9" xfId="453"/>
    <cellStyle name="___LH P62 FATP Document RI-8-T12 Rev_16 02-21_P58B Project Report 12.17" xfId="454"/>
    <cellStyle name="___LH P62 FATP Document RI-8-T12 Rev_16 02-21_Q37 EVT Incremental Equipment List for 30UPH V1.1_0331" xfId="455"/>
    <cellStyle name="___Czech P62 Capacity Plan V1_Q37_P58B_UPH50EList_1d2" xfId="456"/>
    <cellStyle name="_____A980520_~6369939" xfId="457"/>
    <cellStyle name="___P58 King Process UPH=100 Rev.A  10-15_Q37_P58B_UPH50EList_1d2_Q37 Budget UPH120_2line Rev2d5" xfId="458"/>
    <cellStyle name="_____A980520_Book1" xfId="459"/>
    <cellStyle name="___King's setup schedule 11-11E. Rev D_Q37 EVT Eng. Workbook V1.0_0331_Q37 Budget UPH120_2line Rev2d5" xfId="460"/>
    <cellStyle name="_____A980520_P86B Ramp up plan" xfId="461"/>
    <cellStyle name="_____A980616" xfId="462"/>
    <cellStyle name="_____A980616_~6369939" xfId="463"/>
    <cellStyle name="___LH P62 Document RI-8-T12 Rev_18 03-06   Tang yong sheng_P58B Project Report 1.25New.03_Q37 Budget UPH120_2line Rev2d3" xfId="464"/>
    <cellStyle name="___G4 training_Q37 EVT Incremental Equipment List for 30UPH V1.0_0329_Q37 Budget UPH120_2line Rev1d9" xfId="465"/>
    <cellStyle name="_____A980616_Book1" xfId="466"/>
    <cellStyle name="___P58 King Process UPH=100 Rev.A  10-15_Q37 EVT Incremental Equipment List for 30UPH V1.0_0329_Q37 Budget UPH120_2line Rev2d3" xfId="467"/>
    <cellStyle name="___compare chart for 188trolleys and 264 trolleys_King's setup schedule 11-11E. Rev D_Q37ProcessUPH100May7Rev1d0_Q37 Budget UPH120_2line Rev2d3" xfId="468"/>
    <cellStyle name="_____A980616_GR10 Ramp plan AX版0429" xfId="469"/>
    <cellStyle name="___G4 training_Q37ProcessUPH180May3Rev1d0_Q37 Budget UPH120_2line Rev2d5" xfId="470"/>
    <cellStyle name="___LH P62 AM Unique Line Document Rev-D 1-18_2nd Line Inc Equip List 1.0(apple)_~7710053" xfId="471"/>
    <cellStyle name="___LH P62 Document RI-8-T12 Rev_18 03-06   Tang yong sheng_Equipment List 12" xfId="472"/>
    <cellStyle name="_____A980616_P86B Ramp up plan" xfId="473"/>
    <cellStyle name="___LH P62 Document RI-8-T12 Rev_18 03-06   Tang yong sheng_P58B_UPH50Equipmentnewline_Q37 Budget UPH120_2line Rev2d3" xfId="474"/>
    <cellStyle name="___LH P62 FATP Document RI-8-T12 Rev_16 02-21_Q37_P58B_L4_UPH50EList_1d3" xfId="475"/>
    <cellStyle name="___G4 training_P58B Project Report 1.25New.03_Q37 Budget UPH120_2line Rev2d5" xfId="476"/>
    <cellStyle name="_____A980715_~6369939" xfId="477"/>
    <cellStyle name="_____A980715_GR10 Ramp plan AX版0429" xfId="478"/>
    <cellStyle name="常?_P86 Daily Report 0421" xfId="479"/>
    <cellStyle name="___LH P62 AM Unique Line Document Rev-D 1-18_~0606788" xfId="480"/>
    <cellStyle name="___P62A Unique Line Document Rev-F 2-27 With 2-2-6-2_~6634077" xfId="481"/>
    <cellStyle name="_____A980715_P86B Ramp up plan" xfId="482"/>
    <cellStyle name="___LH Run-In Capacity Analysis Report 5(j)10-19_P58B Project Report 1.25New.03" xfId="483"/>
    <cellStyle name="_Control plan1114" xfId="484"/>
    <cellStyle name="___P62A_Process_Flow(4.3)_EquipList ver 1.6 10-28_P58 Equipment List" xfId="485"/>
    <cellStyle name="___P62A Unique Line Document Rev-F 2-27 With 2-2-6-2_P62A Unique Line Document Rev-29  8-14_Q37 Rework Process uph 50 Rev1.1" xfId="486"/>
    <cellStyle name="___P58B Line Reconfig cost Rev.1.0 12-14-2002_Q37 Budget UPH120_2line Rev2d3" xfId="487"/>
    <cellStyle name="___Incremental Equipment list from P62 New Line 10-15_Q37 Budget UPH120_2line Rev1d9" xfId="488"/>
    <cellStyle name="_____A980724" xfId="489"/>
    <cellStyle name="___LH P62 AM Unique Line Document Rev-D 1-18_EquipList ver 1.6 10-29_P58 king projeceport 10.30" xfId="490"/>
    <cellStyle name="_____A980724_~6369939" xfId="491"/>
    <cellStyle name="___P58 King Process UPH=100 Rev.A  10-15_P58B PVT  Engineering Preparation_Q37 Budget UPH120_2line Rev2d3" xfId="492"/>
    <cellStyle name="_____A980724_Book1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Encabez1" xfId="499"/>
    <cellStyle name="___Czech P62 Capacity Plan V1_Q37ReworkProcessUPH50Rev1d0" xfId="500"/>
    <cellStyle name="___LH P62 AM Unique Line Document Rev-D 1-18_Q37 fixture check list(v3.0)_Q37 Budget UPH120_2line Rev2d3" xfId="501"/>
    <cellStyle name="___Czech P62 Capacity Plan V1_Q37 EVT Investment Workbook V1.2_0401" xfId="502"/>
    <cellStyle name="_____A980903_981001_~6369939" xfId="503"/>
    <cellStyle name="_____A980903_981001_Book1" xfId="504"/>
    <cellStyle name="___P58 King Process UPH=100 Rev.A  10-15_P58B Project Report 1.25New.03_Q37 Budget UPH120_2line Rev2d3" xfId="505"/>
    <cellStyle name="___G4 training_Q37ProcessUPH180May3Rev1d0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G4 training_P58B PVT  Engineering Preparation_Q37 Budget UPH120_2line Rev2d3" xfId="514"/>
    <cellStyle name="_____A980928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co9663sb_2" xfId="520"/>
    <cellStyle name="_____Book1 ___ 1_~6369939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P62A_Process_Flow(4.3)_P86 FATP PVTRamp Training Plan v1.1_0312_~2219095" xfId="528"/>
    <cellStyle name="_____Book1 ___ 1-1_P86B Ramp up plan" xfId="529"/>
    <cellStyle name="___LH P62 FATP Document RI-8-T12 Rev_16 02-21_P58B Project Report 1.25New.03" xfId="530"/>
    <cellStyle name="___P58 Readiness check list801_Q37 Process uph 150 &amp;2003-04-29 Rev.1.1_Q37 Budget UPH120_2line Rev2d3" xfId="531"/>
    <cellStyle name="___P58 Readiness check list801_Equipment List 12_Q37 Budget UPH120_2line Rev1d9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Readiness check list801_Q37 Budget UPH120_2line Rev1d9" xfId="536"/>
    <cellStyle name="___P58 Control CTO Built Process Flow 10-24_Q37 Budget UPH120_2line Rev2d3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__Book1 ___ 1-3_Book1" xfId="543"/>
    <cellStyle name="___LH P62 FATP Document RI-8-T12 Rev_16 02-21_Q37EFList_UPH180_Rev02" xfId="544"/>
    <cellStyle name="___LH P62 AM Unique Line Document Rev-D 1-18_P86 FATP PVTRamp Training Plan v1.1_0312_Q37 Proj Readiness May14" xfId="545"/>
    <cellStyle name="_____Book1 ___ 1-3_GR10 Ramp plan AX版0429" xfId="546"/>
    <cellStyle name="___compare chart for 188trolleys and 264 trolleys_King's setup schedule 11-11E. Rev D_P58B PVT  Engineering Preparation" xfId="547"/>
    <cellStyle name="_____Book1 ___ 2" xfId="548"/>
    <cellStyle name="_N36沖件FLOWCHART-CX" xfId="549"/>
    <cellStyle name="_____Book1 ___ 2_~6369939" xfId="550"/>
    <cellStyle name="___LH Run-In Capacity Analysis Report 6(j)10-19" xfId="551"/>
    <cellStyle name="_____Book1 ___ 2_Book1" xfId="552"/>
    <cellStyle name="_____Book1 ___ 2_GR10 Ramp plan AX版0429" xfId="553"/>
    <cellStyle name="___P58 King Process UPH=100 Rev.A  10-15_P58B Project Report 1.16.03_Q37 Budget UPH120_2line Rev1d9" xfId="554"/>
    <cellStyle name="___PERSONAL_Q37_P58B_UPH50EList_1d2" xfId="555"/>
    <cellStyle name="_____Book1 ___ 2_P86B Ramp up plan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__Book2_GR10 Ramp plan AX版0429" xfId="560"/>
    <cellStyle name="___King's setup schedule 11-11E. Rev D_P58B_UPH50Equipmentnewline_Q37 Budget UPH120_2line Rev2d3" xfId="561"/>
    <cellStyle name="_~9794733" xfId="562"/>
    <cellStyle name="___G4 training_Q37 Process uph 150 &amp;2003-04-29 Rev.1.1_Q37 Budget UPH120_2line Rev2d3" xfId="563"/>
    <cellStyle name="_____Book2_P86B Ramp up plan" xfId="564"/>
    <cellStyle name="___G4 training_30_Q37 Budget UPH120_2line Rev1d9" xfId="565"/>
    <cellStyle name="___LH P62 FATP Lead Time Check List Rev_10 1-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工作指標" xfId="569"/>
    <cellStyle name="_~1161901" xfId="570"/>
    <cellStyle name="____King Project Member list" xfId="571"/>
    <cellStyle name="____P62 LH meeting minutes on 4-1 R1" xfId="572"/>
    <cellStyle name="___2nd Line Inc Equip List 1.0(apple)" xfId="573"/>
    <cellStyle name="___LH P62 Document RI-8-T12 Rev_18 03-06   Tang yong sheng_P58B_UPH50Equipmentnewline_Q37 Budget UPH120_2line Rev1d9" xfId="574"/>
    <cellStyle name="___A9805" xfId="575"/>
    <cellStyle name="___P58 King Process UPH=100 Rev.A  10-15_Q37_P58B_UPH50EList_1d2_Q37 Budget UPH120_2line Rev2d3" xfId="576"/>
    <cellStyle name="___A980520_WEEKLY TEMPLATE_Book1" xfId="577"/>
    <cellStyle name="___King's setup schedule 11-11E. Rev D_Q37 EVT Eng. Workbook V1.0_0331_Q37 Budget UPH120_2line Rev2d3" xfId="578"/>
    <cellStyle name="___Incremental Equipment list from P62 New Line 10-15_Q37 Proj Readiness May14" xfId="579"/>
    <cellStyle name="___P62A_Process_Flow(4.3)_2nd Line Inc Equip List 1.0(apple)_~7313603" xfId="580"/>
    <cellStyle name="___P58 King Process UPH=100 Rev.A  10-15_P58B Project Report 1.25New.03_Q37 Budget UPH120_2line Rev1d9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Enter Currency (2)" xfId="589"/>
    <cellStyle name="___A980715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A980724" xfId="594"/>
    <cellStyle name="___P58 King Process UPH=100 Rev.A  10-15_Q37CapacityPlanRev0d5_Q37 Budget UPH120_2line Rev2d5" xfId="595"/>
    <cellStyle name="___A980724_WEEKLY TEMPLATE" xfId="596"/>
    <cellStyle name="___LH Run-In Capacity Analysis Report 5(j)10-19_Q37_P58B_UPH50EList_1d2" xfId="597"/>
    <cellStyle name="paint" xfId="598"/>
    <cellStyle name="___PERSONAL_Q37 Process uph 120 &amp;2003-05-15 Rev.1.0" xfId="599"/>
    <cellStyle name="___P58 Readiness check list801_Q37 EVT Investment Workbook V1.2_0401_Q37 Budget UPH120_2line Rev2d5" xfId="600"/>
    <cellStyle name="___G4 training_Q37 EVT Investment Workbook V1.2_0401_Q37 Budget UPH120_2line Rev1d9" xfId="601"/>
    <cellStyle name="___A980810" xfId="602"/>
    <cellStyle name="___LH P62 AM Unique Line Document Rev-D 1-18_EquipList ver 1.6 10-28_P58 king project status report 11.14" xfId="603"/>
    <cellStyle name="___LH P62 AM Unique Line Document Rev-D 1-18_Q37 SFC process flow Rev1.0  2003-05-13_Q37 Budget UPH120_2line Rev1d9" xfId="604"/>
    <cellStyle name="___P58 King Process UPH=100 Rev.A  10-15_P58B Project Report 12.17_Q37 Budget UPH120_2line Rev1d9" xfId="605"/>
    <cellStyle name="Enter Units (2)" xfId="606"/>
    <cellStyle name="___El Cap BOM" xfId="607"/>
    <cellStyle name="___A9809_____" xfId="608"/>
    <cellStyle name="___P62A_Process_Flow(4.3)_RR_200pcs_YS_0225.xls" xfId="609"/>
    <cellStyle name="___P58 King Process UPH=100 Rev.A  10-15_Q37 EVT Eng. Workbook V1.0_0331_Q37 Budget UPH120_2line Rev2d3" xfId="610"/>
    <cellStyle name="___A980903" xfId="611"/>
    <cellStyle name="___P62A_Process_Flow(4.3)_LHQ37BudgetRev0d3_Q37 Budget UPH120_2line Rev1d9" xfId="612"/>
    <cellStyle name="___Incremental Equipment list from P62 New Line 10-15_LHQ37BudgetRev0d4" xfId="613"/>
    <cellStyle name="___A980903_WEEKLY TEMPLATE" xfId="614"/>
    <cellStyle name="___LH P62 FATP Document Rev-08 12--28_EquipList ver 2.0 10-30.xls1" xfId="615"/>
    <cellStyle name="___A980903_WEEKLY TEMPLATE_Book1" xfId="616"/>
    <cellStyle name="___G4 training_P58B_UPH50Equipmentnewline_Q37 Budget UPH120_2line Rev1d9" xfId="617"/>
    <cellStyle name="___Book1 ___ 1" xfId="618"/>
    <cellStyle name="___LH P62 FATP Document RI-8-T12 Rev_16 02-21_Q37 EVT Investment Workbook V1.2_0401_1" xfId="619"/>
    <cellStyle name="_CVR_1" xfId="620"/>
    <cellStyle name="___Book1 ___ 1_WEEKLY TEMPLATE_Book1" xfId="621"/>
    <cellStyle name="___LH P62 AM Unique Line Document Rev-D 1-18_PowerReconfigQ37" xfId="622"/>
    <cellStyle name="___compare chart for 188trolleys and 264 trolleys_King's setup schedule 11-11E. Rev D_Q37 Budget UPH120_2line Rev1d9" xfId="623"/>
    <cellStyle name="___LH P62 AM Unique Line Document Rev-D 1-18_Q37 Budget UPH120_2line Rev1d9" xfId="624"/>
    <cellStyle name="Percent [2]" xfId="625"/>
    <cellStyle name="___LH P62 AM Unique Line Document Rev-D 1-18_2nd Line Inc Equip List 1.0(apple)_P58 king project status report 10.30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~5203419" xfId="631"/>
    <cellStyle name="___compare chart for 188trolleys and 264 trolleys_King's setup schedule 11-11E. Rev D_Q37ReworkProcessUPH50Rev1d0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PERSONAL_Q37L2_EFList_UPH100_Rev01" xfId="642"/>
    <cellStyle name="___Book2_WEEKLY TEMPLATE_Book1" xfId="643"/>
    <cellStyle name="___Book2_WEEKLY TEMPLATE_GR10 Ramp plan AX版0429" xfId="644"/>
    <cellStyle name="___compare chart for 188trolleys and 264 trolleys" xfId="645"/>
    <cellStyle name="_Book1_組裝排配" xfId="646"/>
    <cellStyle name="___compare chart for 188trolleys and 264 trolleys_King's setup schedule 11-11E. Rev D" xfId="647"/>
    <cellStyle name="___LH P62 AM Unique Line Document Rev-D 1-18" xfId="648"/>
    <cellStyle name="___compare chart for 188trolleys and 264 trolleys_King's setup schedule 11-11E. Rev D_Equipment List 12" xfId="649"/>
    <cellStyle name="___LH P62 FATP Document RI-8-T12 Rev_16 02-21_Q37_P58B_L4_UPH50EList_1d3_Q37 Budget UPH120_2line Rev2d3" xfId="650"/>
    <cellStyle name="___LH P62 Document RI-8-T12 Rev_18 03-06   Tang yong sheng_Q37ProcessUPH180May3Rev1d0_Q37 Budget UPH120_2line Rev2d5" xfId="651"/>
    <cellStyle name="___P62A_Process_Flow(4.3)_Q37 Rework Process uph 50 Rev1.1_Q37 Budget UPH120_2line Rev1d9" xfId="652"/>
    <cellStyle name="___Czech P62 Capacity Plan V1_P58B Project Report 12.17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P58B Line Reconfig cost Rev.2.0 12-16-2002_Q37 Budget UPH120_2line Rev2d3" xfId="657"/>
    <cellStyle name="___P58 King Process UPH=100 Rev.A  10-15_Q37 EVT Incremental Equipment List for 30UPH V1.0_0329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HH's p51E&amp;O - 1027_P57 Csted BOM 620-1820B 010801 JLRev 10" xfId="662"/>
    <cellStyle name="___LH P62 FATP Document RI-8-T12 Rev_16 02-21_Q37CapacityPlanRev0d2_Q37 Budget UPH120_2line Rev2d3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Sheet1" xfId="666"/>
    <cellStyle name="___Czech P62 Capacity Plan V1_P58B line reconfiguration milestone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C￥A?_?μ?÷CoE? " xfId="672"/>
    <cellStyle name="___compare chart for 188trolleys and 264 trolleys_King's setup schedule 11-11E. Rev D_P58B Project Report 1.25New.03_Q37 Budget UPH120_2line Rev2d5" xfId="673"/>
    <cellStyle name="___LH P62 AM Unique Line Document Rev-D 1-18_2nd Line Inc Equip List 1.0(apple)_~7313603" xfId="674"/>
    <cellStyle name="鳻??_PERSONAL" xfId="675"/>
    <cellStyle name="___compare chart for 188trolleys and 264 trolleys_King's setup schedule 11-11E. Rev D_P58B Project Report 12.17_Q37 Budget UPH120_2line Rev1d9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compare chart for 188trolleys and 264 trolleys_King's setup schedule 11-11E. Rev D_Q37 Budget UPH120_2line Rev2d3" xfId="682"/>
    <cellStyle name="___LH P62 AM Unique Line Document Rev-D 1-18_Q37 Budget UPH120_2line Rev2d3" xfId="683"/>
    <cellStyle name="___compare chart for 188trolleys and 264 trolleys_King's setup schedule 11-11E. Rev D_Q37 EVT Incremental Equipment List for 30UPH V1.0_0329" xfId="684"/>
    <cellStyle name="___PERSONAL_Q37 Process uph 180 &amp;2003-05-15  Rev.1.1" xfId="685"/>
    <cellStyle name="___compare chart for 188trolleys and 264 trolleys_King's setup schedule 11-11E. Rev D_Q37 EVT Incremental Equipment List for 30UPH V1.0_0329_Q37 Budget UPH120_2line Rev1d9" xfId="686"/>
    <cellStyle name="___compare chart for 188trolleys and 264 trolleys_King's setup schedule 11-11E. Rev D_Q37 EVT Incremental Equipment List for 30UPH V1.0_0329_Q37 Budget UPH120_2line Rev2d5" xfId="687"/>
    <cellStyle name="Comma1 - Style2" xfId="688"/>
    <cellStyle name="___Czech P62 Capacity Plan V1_Q37 EVT Incremental Equipment List for 30UPH V1.0_0329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Moneda_10 AVERIAS MASIVAS + ANT" xfId="700"/>
    <cellStyle name="___LH P62 FATP Document RI-8-T12 Rev_16 02-21_Q37L2_EFList_UPH100_Rev01_Q37 Budget UPH120_2line Rev1d9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PrePop Units (0)" xfId="707"/>
    <cellStyle name="___Incremental Equipment list from P62 New Line 10-15_~2219095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N36沖件FLOWCHART-AX" xfId="711"/>
    <cellStyle name="___G4 training_P58B Project Report 1.25New.03_Q37 Budget UPH120_2line Rev2d3" xfId="712"/>
    <cellStyle name="___PERSONAL_P58B_UPH50Equipmentnewline" xfId="713"/>
    <cellStyle name="___Cost_PLS_G4" xfId="714"/>
    <cellStyle name="___Cost_PLS_G4_Q49 Cost12-19_RR_200pcs_YS_0225.xls Chart 1" xfId="715"/>
    <cellStyle name="___King's setup schedule 11-11E. Rev D_Equipment List 12_Q37 Budget UPH120_2line Rev2d3" xfId="716"/>
    <cellStyle name="Calc Units (2)" xfId="717"/>
    <cellStyle name="___CPK__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P62A_Process_Flow(4.3)_EquipList ver 1.6 10-29_P58 Equipment" xfId="726"/>
    <cellStyle name="___Czech P62 Capacity Plan V1_Q37CapacityPlanRev0d5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INT_ELMT" xfId="732"/>
    <cellStyle name="___LH P62 FATP Document RI-8-T12 Rev_16 02-21_Q37UPH180BudgetRev0d1" xfId="733"/>
    <cellStyle name="___Czech P62 Capacity Plan V1_Q37ProcessUPH100May7Rev1d0" xfId="734"/>
    <cellStyle name="Percent [00]" xfId="735"/>
    <cellStyle name="AÞ¸¶_INQUIRY ¿?¾÷AßAø " xfId="736"/>
    <cellStyle name="Calc Units (0)" xfId="737"/>
    <cellStyle name="___LH P62 Document RI-8-T12 Rev_18 03-06   Tang yong sheng_Q37 Budget UPH120_2line Rev2d3" xfId="738"/>
    <cellStyle name="___LH P62 AM Unique Line Document Rev-D 1-18_EquipList ver 1.6 10-28_P58 king projeceport 10.30" xfId="739"/>
    <cellStyle name="Millares_10 AVERIAS MASIVAS + ANT" xfId="740"/>
    <cellStyle name="___LH P62 Document RI-8-T12 Rev_18 03-06   Tang yong sheng_Q37 EVT Investment Workbook V1.2_0401_Q37 Budget UPH120_2line Rev2d3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G4 training_P58B Project Report 1.16.03_Q37 Budget UPH120_2line Rev2d3" xfId="756"/>
    <cellStyle name="___P58 King Process UPH=100 Rev.A  10-15_Q37ProcessUPH100May7Rev1d0" xfId="757"/>
    <cellStyle name="___P62A_Process_Flow(4.3)_2nd Line Inc Equip List 1.0(apple)_~1130138" xfId="758"/>
    <cellStyle name="___LH Run-In Capacity Analysis Report 5(j)10-19_P58B Project Report 03-01-07" xfId="759"/>
    <cellStyle name="___P58 King Process UPH=100 Rev.A  10-15_Q37ReworkProcessUPH50Rev1d0_Q37 Budget UPH120_2line Rev2d5" xfId="760"/>
    <cellStyle name="___P58 Readiness check list801_P58B Line Reconfig cost Rev.2.0 12-16-2002" xfId="761"/>
    <cellStyle name="___G4 training_P58B Project Report 1.16.03_Q37 Budget UPH120_2line Rev2d5" xfId="762"/>
    <cellStyle name="___G4 training_P58B Project Report 1.25New.03" xfId="763"/>
    <cellStyle name="___LH Run-In Capacity Analysis Report 5(j)10-19_Q37CapacityPlanRev0d2" xfId="764"/>
    <cellStyle name="___G4 training_P58B Project Report 12.17" xfId="765"/>
    <cellStyle name="___G4 training_P58B Project Report 12.17_Q37 Budget UPH120_2line Rev1d9" xfId="766"/>
    <cellStyle name="___P58 King Process UPH=100 Rev.A  10-15_P58B Project Report 1.16.03_Q37 Budget UPH120_2line Rev2d5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P62A_Process_Flow(4.3)_2nd Line Inc Equip List 1.0(apple)_~7710053" xfId="777"/>
    <cellStyle name="___LH P62 Document RI-8-T12 Rev_18 03-06   Tang yong sheng_Q37UPH180BudgetRev0d1_Q37 Budget UPH120_2line Rev2d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Monétaire_!!!GO" xfId="785"/>
    <cellStyle name="___G4 training_Q37 EVT Eng. Workbook V1.0_0331_Q37 Budget UPH120_2line Rev2d5" xfId="786"/>
    <cellStyle name="___LH Run-In Capacity Analysis Report 5(j)10-19_Q37 EVT Incremental Equipment List for 30UPH V1.0_0329" xfId="787"/>
    <cellStyle name="___G4 training_Q37 EVT Incremental Equipment List for 30UPH V1.0_0329_Q37 Budget UPH120_2line Rev2d3" xfId="788"/>
    <cellStyle name="___G4 training_Q37 EVT Incremental Equipment List for 30UPH V1.0_0329_Q37 Budget UPH120_2line Rev2d5" xfId="789"/>
    <cellStyle name="___LH P62 AM Unique Line Document Rev-D 1-18_EquipList ver 1.6 10-28_P58 king projeceport 11.5" xfId="790"/>
    <cellStyle name="桁?切? [0.00]_PERSONAL" xfId="791"/>
    <cellStyle name="___G4 training_Q37 EVT Investment Workbook V1.2_0401" xfId="792"/>
    <cellStyle name="___LH P62 AM Unique Line Document Rev-D 1-18_Q37 SFC process flow Rev1.0  2003-05-13" xfId="793"/>
    <cellStyle name="___P58 King Process UPH=100 Rev.A  10-15_P58B Project Report 12.17" xfId="794"/>
    <cellStyle name="___G4 training_Q37 EVT Investment Workbook V1.2_0401_Q37 Budget UPH120_2line Rev2d3" xfId="795"/>
    <cellStyle name="___LH P62 AM Unique Line Document Rev-D 1-18_Q37 SFC process flow Rev1.0  2003-05-13_Q37 Budget UPH120_2line Rev2d3" xfId="796"/>
    <cellStyle name="___P58 King Process UPH=100 Rev.A  10-15_P58B Project Report 12.17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P" xfId="804"/>
    <cellStyle name="___P62A Unique Line Document Rev-F 2-27 With 2-2-6-2_~2219095" xfId="805"/>
    <cellStyle name="___G4 training_Q37ProcessUPH100May7Rev1d0_Q37 Budget UPH120_2line Rev1d9" xfId="806"/>
    <cellStyle name="___G4 training_Q37ProcessUPH100May7Rev1d0_Q37 Budget UPH120_2line Rev2d3" xfId="807"/>
    <cellStyle name="___LH P62 FATP Document RI-8-T12 Rev_16 02-21_P58B line reconfiguration milestone_Q37 Budget UPH120_2line Rev2d5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P62A_Process_Flow(4.3)_2nd Line Inc Equip List 1.0(apple)_~3093786" xfId="811"/>
    <cellStyle name="___G4 training_Q37ProcessUPH100May7Rev1d0_Q37 Budget UPH120_2line Rev2d5" xfId="812"/>
    <cellStyle name="___G4 training_Q37ProcessUPH150_20030426_Q37 Budget UPH120_2line Rev2d3" xfId="813"/>
    <cellStyle name="___G4 training_Q37ProcessUPH150_20030426_Q37 Budget UPH120_2line Rev2d5" xfId="814"/>
    <cellStyle name="___LH Run-In Capacity Analysis Report 5(j)10-19_Equipment List 12" xfId="815"/>
    <cellStyle name="___King's setup schedule 11-11E. Rev D_Q37ProcessUPH100May7Rev1d0_Q37 Budget UPH120_2line Rev2d3" xfId="816"/>
    <cellStyle name="_8001_1" xfId="817"/>
    <cellStyle name="___G4 training_Q37ProcessUPH180May3Rev1d0_Q37 Budget UPH120_2line Rev1d9" xfId="818"/>
    <cellStyle name="___G4 training_Q37ProcessUPH180May3Rev1d0_Q37 Budget UPH120_2line Rev2d3" xfId="819"/>
    <cellStyle name="___LH P62 FATP Document RI-8-T12 Rev_16 02-21_Equipment List 12_Q37 Budget UPH120_2line Rev1d9" xfId="820"/>
    <cellStyle name="Calc Currency (0)" xfId="821"/>
    <cellStyle name="___Incremental Equipment list from P62 New Line 10-15_~6634077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P58 Readiness check list801_P58B Project Report 1.25New.03_Q37 Budget UPH120_2line Rev2d3" xfId="836"/>
    <cellStyle name="___Incremental Equipment list from P62 New Line 10-15_Q37 FATP Readiness V5.1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King's setup schedule 11-11E. Rev D_P58B Line Reconfig cost Rev.2.0 12-16-2002_Q37 Budget UPH120_2line Rev2d3" xfId="847"/>
    <cellStyle name="___LH P62 AM Unique Line Document Rev-D 1-18_~218179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P62A_Process_Flow(4.3)_Q37 Process uph 180 &amp;2003-05-13  Rev.1.1_Q37 Budget UPH120_2line Rev1d9" xfId="867"/>
    <cellStyle name="___King's setup schedule 11-11E. Rev D_P58vsP86" xfId="868"/>
    <cellStyle name="___King's setup schedule 11-11E. Rev D_P58vsP86_Q37 Budget UPH120_2line Rev1d9" xfId="869"/>
    <cellStyle name="HEADING2" xfId="870"/>
    <cellStyle name="___King's setup schedule 11-11E. Rev D_P58vsP86_Q37 Budget UPH120_2line Rev2d3" xfId="871"/>
    <cellStyle name="___P62A_Process_Flow(4.3)_EquipList ver 1.6 10-28_~1130138" xfId="872"/>
    <cellStyle name="___P58 Control CTO Built Process Flow 10-24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P86 MPS Apr wk1 C" xfId="884"/>
    <cellStyle name="___King's setup schedule 11-11E. Rev D_Q37 Process uph 150 &amp;2003-04-29 Rev.1.1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Total" xfId="889"/>
    <cellStyle name="___King's setup schedule 11-11E. Rev D_Q37CapacityPlanRev0d5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P62A Unique Line Document Rev-F 2-27 With 2-2-6-2_P62A Unique Line Document Rev-29  8-14_~6634077" xfId="894"/>
    <cellStyle name="___King's setup schedule 11-11E. Rev D_Q37ProcessUPH100May7Rev1d0" xfId="895"/>
    <cellStyle name="___LH P62 Document RI-8-T12 Rev_18 03-06   Tang yong sheng_Q37 Process uph 150 &amp;2003-04-29 Rev.1.1_Q37 Budget UPH120_2line Rev2d3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2nd Line Inc Equip List 1.0(apple)_~1130138" xfId="900"/>
    <cellStyle name="___LH P62 AM Unique Line Document Rev-D 1-18_EquipList ver 1.6 10-28_P58 king project status report" xfId="901"/>
    <cellStyle name="___King's setup schedule 11-11E. Rev D_Q37ProcessUPH150_20030426" xfId="902"/>
    <cellStyle name="___King's setup schedule 11-11E. Rev D_Q37ProcessUPH150_20030426_Q37 Budget UPH120_2line Rev2d5" xfId="903"/>
    <cellStyle name="___P58 Readiness check list801_P58B Project Report 12.17_Q37 Budget UPH120_2line Rev1d9" xfId="904"/>
    <cellStyle name="___King's setup schedule 11-11E. Rev D_Q37ProcessUPH180May3Rev1d0" xfId="905"/>
    <cellStyle name="___P62A Unique Line Document Rev-F 2-27 With 2-2-6-2_P62A Unique Line Document Rev-29  8-14_LHQ37BudgetRev0d4" xfId="906"/>
    <cellStyle name="___LH P62 AM Unique Line Document Rev-D 1-18_Q37 fixture check list(v4.0)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AM Unique Line Document Rev-D 1-18_EquipList ver 1.6 10-28_P58 king projeceport 11.7" xfId="918"/>
    <cellStyle name="___LH P62 FATP Document RI-8-T12 Rev_16 02-21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PERSONAL_Line 4  Rework Process uph 60  Rev1.0 2003-05-27" xfId="927"/>
    <cellStyle name="___LH P62 AM Unique Line Document Rev-D 1-18_2nd Line Inc Equip List 1.0(apple)_P58 king projeceport 11.6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LH P62 AM Unique Line Document Rev-D 1-18_2nd Line Inc Equip List 1.0(apple)_P58 king projectport 10.31" xfId="932"/>
    <cellStyle name="___P58 King Process UPH=100 Rev.A  10-15_Q37 Process uph 150 &amp;2003-04-29 Rev.1.1_Q37 Budget UPH120_2line Rev1d9" xfId="933"/>
    <cellStyle name="___LH P62 AM Unique Line Document Rev-D 1-18_30_Q37 Budget UPH120_2line Rev2d5" xfId="934"/>
    <cellStyle name="___LH P62 AM Unique Line Document Rev-D 1-18_EquipList ver 1.6 10-28_~1130138" xfId="935"/>
    <cellStyle name="___LH P62 Document RI-8-T12 Rev_18 03-06   Tang yong sheng_Q37ProcessUPH150_20030426_Q37 Budget UPH120_2line Rev2d5" xfId="936"/>
    <cellStyle name="___P62A_Process_Flow(4.3)_P86B PVT Quality plan " xfId="937"/>
    <cellStyle name="___LH P62 AM Unique Line Document Rev-D 1-18_EquipList ver 1.6 10-28_~1895038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P58 Readiness check list801_Q37 EVT Investment Workbook V1.2_0401_Q37 Budget UPH120_2line Rev2d3" xfId="947"/>
    <cellStyle name="___LH P62 AM Unique Line Document Rev-D 1-18_EquipList ver 1.6 10-28_P58 king project status report 11.12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stamping process development schedule(WK15)" xfId="969"/>
    <cellStyle name="___P62A_Process_Flow(4.3)_EquipList ver 1.6 10-28_~7313603" xfId="970"/>
    <cellStyle name="___LH P62 AM Unique Line Document Rev-D 1-18_EquipList ver 1.6 10-29_P58 king project status report 10.30" xfId="971"/>
    <cellStyle name="___P62A_Process_Flow(4.3)_2nd Line Inc Equip List 1.0(apple)_P58 king projeceport 11.7" xfId="972"/>
    <cellStyle name="___LH P62 AM Unique Line Document Rev-D 1-18_EquipList ver 1.6 10-29_P58 king project status report 11.1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Currency1" xfId="979"/>
    <cellStyle name="___LH P62 AM Unique Line Document Rev-D 1-18_FL P86 FATP Readiness Workbook Rev_4.2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LH Run-In Capacity Analysis Report 5(j)10-19_Q37CapacityPlanRev0d7" xfId="984"/>
    <cellStyle name="___P58 King Process UPH=100 Rev.A  10-15_P58B_UPH50Equipmentnewline_Q37 Budget UPH120_2line Rev1d9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LH P62 FATP Document RI-8-T12 Rev_16 02-21_Q37L1_EFList_UPH180_Rev03" xfId="996"/>
    <cellStyle name="___P58 King Process UPH=100 Rev.A  10-15_Q37 EVT Eng. Workbook V1.0_0331_Q37 Budget UPH120_2line Rev2d5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omma0_~3060871" xfId="1009"/>
    <cellStyle name="C?A?_???÷CoE? " xfId="1010"/>
    <cellStyle name="___LH P62 AM Unique Line Document Rev-D 1-18_P86 FATP PVTRamp Training Plan v1.1_0312_Q37 Budget UPH120_2line Rev1d9" xfId="1011"/>
    <cellStyle name="___LH P62 AM Unique Line Document Rev-D 1-18_P86 FATP PVTRamp Training Plan v1.1_0312_Q37 Proj Readiness May15" xfId="1012"/>
    <cellStyle name="___P58 King Process UPH=100 Rev.A  10-15_Q37 Process uph 150 &amp;2003-04-29 Rev.1.1_Q37 Budget UPH120_2line Rev2d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Comma1 - Modelo2" xfId="1020"/>
    <cellStyle name="___LH P62 Document RI-8-T12 Rev_18 03-06   Tang yong sheng_Q37 EVT Incremental Equipment List for 30UPH V1.0_0329_Q37 Budget UPH120_2line Rev2d5" xfId="1021"/>
    <cellStyle name="___P58 King Process UPH=100 Rev.A  10-15_Q37 Budget UPH120_2line Rev2d3" xfId="1022"/>
    <cellStyle name="___LH P62 AM Unique Line Document Rev-D 1-18_P86B Ramp up plan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AM Unique Line Document Rev-D 1-18_Q37 Rework Process uph 50 Rev1.1_Q37 Budget UPH120_2line Rev2d5" xfId="1038"/>
    <cellStyle name="___LH P62 Document RI-8-T12 Rev_18 03-06   Tang yong sheng_Q37ProcessUPH180May3Rev1d0" xfId="1039"/>
    <cellStyle name="___LH P62 FATP Document RI-8-T12 Rev_16 02-21_Q37_P58B_UPH50EList_1d2_Q37 Budget UPH120_2line Rev2d5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Comma  - Style7" xfId="1048"/>
    <cellStyle name="_M62沖件 flowchart 0112" xfId="1049"/>
    <cellStyle name="___LH P62 Document RI-8-T12 Rev_18 03-06   Tang yong sheng_P58B Project Report 1.25New.03_Q37 Budget UPH120_2line Rev1d9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똿뗦먛귟 [0.00]_PRODUCT DETAIL Q1" xfId="1107"/>
    <cellStyle name="PrePop Currency (0)" xfId="1108"/>
    <cellStyle name="___LH P62 FATP Document RI-8-T12 Rev_16 02-21_Q37 EVT Incremental Equipment List for 30UPH V1.0_0329_Q37 Budget UPH120_2line Rev2d5" xfId="1109"/>
    <cellStyle name="AeE­_INQUIRY ¿μ¾÷AßAø " xfId="1110"/>
    <cellStyle name="___LH P62 FATP Document RI-8-T12 Rev_16 02-21_P58B line reconfiguration milestone_Q37 Budget UPH120_2line Rev2d3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F4" xfId="1125"/>
    <cellStyle name="___LH P62 FATP Document RI-8-T12 Rev_16 02-21_P58B_UPH50Equipmentnewline_Q37 Budget UPH120_2line Rev1d9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Capacity &amp; forecast analysis for Cisco (by BU) 0915" xfId="1171"/>
    <cellStyle name="___P58 Readiness check list801_P58B_UPH50Equipmentnewline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Q37 SFC process flow Rev1.0  2003-05-13_Q37 Budget UPH120_2line Rev1d9" xfId="1185"/>
    <cellStyle name="___LH Run-In Capacity Analysis Report 5(j)10-19_Q37ReworkProcessUPH50Rev1d0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Sheet1_P62 DVT Parts Status 020102" xfId="1312"/>
    <cellStyle name="___P62A_Process_Flow(4.3)_2nd Line Inc Equip List 1.0(apple)_~1895038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AeE­ [0]_INQUIRY ¿μ¾÷AßAø " xfId="1383"/>
    <cellStyle name="_各廠產能調查表1120(產能不能提升至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Book1_~3060871" xfId="1395"/>
    <cellStyle name="___PERSONAL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Milliers [0]_!!!GO" xfId="1418"/>
    <cellStyle name="_~9867725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M16schedule" xfId="1449"/>
    <cellStyle name="_~6299597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jwu02\Developer\PersonalProjects\kamkiu-254\report_templates\\Users\kamkiu\Desktop\&#20986;&#36135;&#25253;&#21578;\MANCHEster&#26356;&#25913;&#21069;&#26684;&#24335;\\Users\kap001\Desktop\20250326&#21326;&#38451;&#65288;&#26080;&#38177;&#37329;&#23646;&#65289;\\Users\zhouwei\Desktop\&#21457;&#36135;&#25253;&#21578;\&#21326;&#38451;\20250221&#21326;&#38451;(&#26080;&#38177;&#27604;&#20122;&#36842;)\\Users\zhouwei\Desktop\&#21457;&#36135;&#25253;&#21578;\&#26080;&#38177;\MANCHESTER%20&#26080;&#38177;%2020250124\\Volumes\&#21697;&#36136;QE&#23567;&#32452;\CM-&#21457;&#36135;\254\BYD\20241123&#25104;&#37117;\\\Volumes\PUBLIC_3_5\&#20844;&#20849;&#36164;&#26009;\&#21697;&#36136;&#37096;\&#26753;&#29702;&#40527;\254\&#27604;&#20122;&#36842;&#65288;254&#20986;&#36135;&#27169;&#26495;&#65289;\\\Volumes\&#21697;&#36136;QE&#23567;&#32452;\CM-&#21457;&#36135;\254\BYD&#25104;&#37117;\20240810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11"/>
  <sheetViews>
    <sheetView tabSelected="1" view="pageBreakPreview" zoomScale="85" zoomScaleNormal="85" workbookViewId="0">
      <selection activeCell="F4" sqref="F4"/>
    </sheetView>
  </sheetViews>
  <sheetFormatPr defaultColWidth="9" defaultRowHeight="12.75"/>
  <cols>
    <col min="1" max="1" width="12.425" style="1" customWidth="1"/>
    <col min="2" max="2" width="12.2583333333333" style="4" customWidth="1"/>
    <col min="3" max="3" width="19.9583333333333" style="4" customWidth="1"/>
    <col min="4" max="4" width="14" style="4" customWidth="1"/>
    <col min="5" max="5" width="12.775" style="4" customWidth="1"/>
    <col min="6" max="6" width="12.35" style="4" customWidth="1"/>
    <col min="7" max="7" width="8.10833333333333" style="4" customWidth="1"/>
    <col min="8" max="8" width="9.10833333333333" style="96" customWidth="1"/>
    <col min="9" max="22" width="9.10833333333333" style="4" customWidth="1"/>
    <col min="23" max="230" width="9" style="4" customWidth="1"/>
    <col min="231" max="231" width="4.66666666666667" style="4" customWidth="1"/>
    <col min="232" max="232" width="8.10833333333333" style="4" customWidth="1"/>
    <col min="233" max="233" width="7.44166666666667" style="4" customWidth="1"/>
    <col min="234" max="237" width="7.10833333333333" style="4" customWidth="1"/>
    <col min="238" max="245" width="5.66666666666667" style="4" customWidth="1"/>
    <col min="246" max="246" width="7.33333333333333" style="4" customWidth="1"/>
    <col min="247" max="250" width="5.66666666666667" style="4" customWidth="1"/>
    <col min="251" max="251" width="14.4416666666667" style="4" customWidth="1"/>
    <col min="252" max="486" width="9" style="4" customWidth="1"/>
    <col min="487" max="487" width="4.66666666666667" style="4" customWidth="1"/>
    <col min="488" max="488" width="8.10833333333333" style="4" customWidth="1"/>
    <col min="489" max="489" width="7.44166666666667" style="4" customWidth="1"/>
    <col min="490" max="493" width="7.10833333333333" style="4" customWidth="1"/>
    <col min="494" max="501" width="5.66666666666667" style="4" customWidth="1"/>
    <col min="502" max="502" width="7.33333333333333" style="4" customWidth="1"/>
    <col min="503" max="506" width="5.66666666666667" style="4" customWidth="1"/>
    <col min="507" max="507" width="14.4416666666667" style="4" customWidth="1"/>
    <col min="508" max="742" width="9" style="4" customWidth="1"/>
    <col min="743" max="743" width="4.66666666666667" style="4" customWidth="1"/>
    <col min="744" max="744" width="8.10833333333333" style="4" customWidth="1"/>
    <col min="745" max="745" width="7.44166666666667" style="4" customWidth="1"/>
    <col min="746" max="749" width="7.10833333333333" style="4" customWidth="1"/>
    <col min="750" max="757" width="5.66666666666667" style="4" customWidth="1"/>
    <col min="758" max="758" width="7.33333333333333" style="4" customWidth="1"/>
    <col min="759" max="762" width="5.66666666666667" style="4" customWidth="1"/>
    <col min="763" max="763" width="14.4416666666667" style="4" customWidth="1"/>
    <col min="764" max="998" width="9" style="4" customWidth="1"/>
    <col min="999" max="999" width="4.66666666666667" style="4" customWidth="1"/>
    <col min="1000" max="1000" width="8.10833333333333" style="4" customWidth="1"/>
    <col min="1001" max="1001" width="7.44166666666667" style="4" customWidth="1"/>
    <col min="1002" max="1005" width="7.10833333333333" style="4" customWidth="1"/>
    <col min="1006" max="1013" width="5.66666666666667" style="4" customWidth="1"/>
    <col min="1014" max="1014" width="7.33333333333333" style="4" customWidth="1"/>
    <col min="1015" max="1018" width="5.66666666666667" style="4" customWidth="1"/>
    <col min="1019" max="1019" width="14.4416666666667" style="4" customWidth="1"/>
    <col min="1020" max="1254" width="9" style="4" customWidth="1"/>
    <col min="1255" max="1255" width="4.66666666666667" style="4" customWidth="1"/>
    <col min="1256" max="1256" width="8.10833333333333" style="4" customWidth="1"/>
    <col min="1257" max="1257" width="7.44166666666667" style="4" customWidth="1"/>
    <col min="1258" max="1261" width="7.10833333333333" style="4" customWidth="1"/>
    <col min="1262" max="1269" width="5.66666666666667" style="4" customWidth="1"/>
    <col min="1270" max="1270" width="7.33333333333333" style="4" customWidth="1"/>
    <col min="1271" max="1274" width="5.66666666666667" style="4" customWidth="1"/>
    <col min="1275" max="1275" width="14.4416666666667" style="4" customWidth="1"/>
    <col min="1276" max="1510" width="9" style="4" customWidth="1"/>
    <col min="1511" max="1511" width="4.66666666666667" style="4" customWidth="1"/>
    <col min="1512" max="1512" width="8.10833333333333" style="4" customWidth="1"/>
    <col min="1513" max="1513" width="7.44166666666667" style="4" customWidth="1"/>
    <col min="1514" max="1517" width="7.10833333333333" style="4" customWidth="1"/>
    <col min="1518" max="1525" width="5.66666666666667" style="4" customWidth="1"/>
    <col min="1526" max="1526" width="7.33333333333333" style="4" customWidth="1"/>
    <col min="1527" max="1530" width="5.66666666666667" style="4" customWidth="1"/>
    <col min="1531" max="1531" width="14.4416666666667" style="4" customWidth="1"/>
    <col min="1532" max="1766" width="9" style="4" customWidth="1"/>
    <col min="1767" max="1767" width="4.66666666666667" style="4" customWidth="1"/>
    <col min="1768" max="1768" width="8.10833333333333" style="4" customWidth="1"/>
    <col min="1769" max="1769" width="7.44166666666667" style="4" customWidth="1"/>
    <col min="1770" max="1773" width="7.10833333333333" style="4" customWidth="1"/>
    <col min="1774" max="1781" width="5.66666666666667" style="4" customWidth="1"/>
    <col min="1782" max="1782" width="7.33333333333333" style="4" customWidth="1"/>
    <col min="1783" max="1786" width="5.66666666666667" style="4" customWidth="1"/>
    <col min="1787" max="1787" width="14.4416666666667" style="4" customWidth="1"/>
    <col min="1788" max="2022" width="9" style="4" customWidth="1"/>
    <col min="2023" max="2023" width="4.66666666666667" style="4" customWidth="1"/>
    <col min="2024" max="2024" width="8.10833333333333" style="4" customWidth="1"/>
    <col min="2025" max="2025" width="7.44166666666667" style="4" customWidth="1"/>
    <col min="2026" max="2029" width="7.10833333333333" style="4" customWidth="1"/>
    <col min="2030" max="2037" width="5.66666666666667" style="4" customWidth="1"/>
    <col min="2038" max="2038" width="7.33333333333333" style="4" customWidth="1"/>
    <col min="2039" max="2042" width="5.66666666666667" style="4" customWidth="1"/>
    <col min="2043" max="2043" width="14.4416666666667" style="4" customWidth="1"/>
    <col min="2044" max="2278" width="9" style="4" customWidth="1"/>
    <col min="2279" max="2279" width="4.66666666666667" style="4" customWidth="1"/>
    <col min="2280" max="2280" width="8.10833333333333" style="4" customWidth="1"/>
    <col min="2281" max="2281" width="7.44166666666667" style="4" customWidth="1"/>
    <col min="2282" max="2285" width="7.10833333333333" style="4" customWidth="1"/>
    <col min="2286" max="2293" width="5.66666666666667" style="4" customWidth="1"/>
    <col min="2294" max="2294" width="7.33333333333333" style="4" customWidth="1"/>
    <col min="2295" max="2298" width="5.66666666666667" style="4" customWidth="1"/>
    <col min="2299" max="2299" width="14.4416666666667" style="4" customWidth="1"/>
    <col min="2300" max="2534" width="9" style="4" customWidth="1"/>
    <col min="2535" max="2535" width="4.66666666666667" style="4" customWidth="1"/>
    <col min="2536" max="2536" width="8.10833333333333" style="4" customWidth="1"/>
    <col min="2537" max="2537" width="7.44166666666667" style="4" customWidth="1"/>
    <col min="2538" max="2541" width="7.10833333333333" style="4" customWidth="1"/>
    <col min="2542" max="2549" width="5.66666666666667" style="4" customWidth="1"/>
    <col min="2550" max="2550" width="7.33333333333333" style="4" customWidth="1"/>
    <col min="2551" max="2554" width="5.66666666666667" style="4" customWidth="1"/>
    <col min="2555" max="2555" width="14.4416666666667" style="4" customWidth="1"/>
    <col min="2556" max="2790" width="9" style="4" customWidth="1"/>
    <col min="2791" max="2791" width="4.66666666666667" style="4" customWidth="1"/>
    <col min="2792" max="2792" width="8.10833333333333" style="4" customWidth="1"/>
    <col min="2793" max="2793" width="7.44166666666667" style="4" customWidth="1"/>
    <col min="2794" max="2797" width="7.10833333333333" style="4" customWidth="1"/>
    <col min="2798" max="2805" width="5.66666666666667" style="4" customWidth="1"/>
    <col min="2806" max="2806" width="7.33333333333333" style="4" customWidth="1"/>
    <col min="2807" max="2810" width="5.66666666666667" style="4" customWidth="1"/>
    <col min="2811" max="2811" width="14.4416666666667" style="4" customWidth="1"/>
    <col min="2812" max="3046" width="9" style="4" customWidth="1"/>
    <col min="3047" max="3047" width="4.66666666666667" style="4" customWidth="1"/>
    <col min="3048" max="3048" width="8.10833333333333" style="4" customWidth="1"/>
    <col min="3049" max="3049" width="7.44166666666667" style="4" customWidth="1"/>
    <col min="3050" max="3053" width="7.10833333333333" style="4" customWidth="1"/>
    <col min="3054" max="3061" width="5.66666666666667" style="4" customWidth="1"/>
    <col min="3062" max="3062" width="7.33333333333333" style="4" customWidth="1"/>
    <col min="3063" max="3066" width="5.66666666666667" style="4" customWidth="1"/>
    <col min="3067" max="3067" width="14.4416666666667" style="4" customWidth="1"/>
    <col min="3068" max="3302" width="9" style="4" customWidth="1"/>
    <col min="3303" max="3303" width="4.66666666666667" style="4" customWidth="1"/>
    <col min="3304" max="3304" width="8.10833333333333" style="4" customWidth="1"/>
    <col min="3305" max="3305" width="7.44166666666667" style="4" customWidth="1"/>
    <col min="3306" max="3309" width="7.10833333333333" style="4" customWidth="1"/>
    <col min="3310" max="3317" width="5.66666666666667" style="4" customWidth="1"/>
    <col min="3318" max="3318" width="7.33333333333333" style="4" customWidth="1"/>
    <col min="3319" max="3322" width="5.66666666666667" style="4" customWidth="1"/>
    <col min="3323" max="3323" width="14.4416666666667" style="4" customWidth="1"/>
    <col min="3324" max="3558" width="9" style="4" customWidth="1"/>
    <col min="3559" max="3559" width="4.66666666666667" style="4" customWidth="1"/>
    <col min="3560" max="3560" width="8.10833333333333" style="4" customWidth="1"/>
    <col min="3561" max="3561" width="7.44166666666667" style="4" customWidth="1"/>
    <col min="3562" max="3565" width="7.10833333333333" style="4" customWidth="1"/>
    <col min="3566" max="3573" width="5.66666666666667" style="4" customWidth="1"/>
    <col min="3574" max="3574" width="7.33333333333333" style="4" customWidth="1"/>
    <col min="3575" max="3578" width="5.66666666666667" style="4" customWidth="1"/>
    <col min="3579" max="3579" width="14.4416666666667" style="4" customWidth="1"/>
    <col min="3580" max="3814" width="9" style="4" customWidth="1"/>
    <col min="3815" max="3815" width="4.66666666666667" style="4" customWidth="1"/>
    <col min="3816" max="3816" width="8.10833333333333" style="4" customWidth="1"/>
    <col min="3817" max="3817" width="7.44166666666667" style="4" customWidth="1"/>
    <col min="3818" max="3821" width="7.10833333333333" style="4" customWidth="1"/>
    <col min="3822" max="3829" width="5.66666666666667" style="4" customWidth="1"/>
    <col min="3830" max="3830" width="7.33333333333333" style="4" customWidth="1"/>
    <col min="3831" max="3834" width="5.66666666666667" style="4" customWidth="1"/>
    <col min="3835" max="3835" width="14.4416666666667" style="4" customWidth="1"/>
    <col min="3836" max="4070" width="9" style="4" customWidth="1"/>
    <col min="4071" max="4071" width="4.66666666666667" style="4" customWidth="1"/>
    <col min="4072" max="4072" width="8.10833333333333" style="4" customWidth="1"/>
    <col min="4073" max="4073" width="7.44166666666667" style="4" customWidth="1"/>
    <col min="4074" max="4077" width="7.10833333333333" style="4" customWidth="1"/>
    <col min="4078" max="4085" width="5.66666666666667" style="4" customWidth="1"/>
    <col min="4086" max="4086" width="7.33333333333333" style="4" customWidth="1"/>
    <col min="4087" max="4090" width="5.66666666666667" style="4" customWidth="1"/>
    <col min="4091" max="4091" width="14.4416666666667" style="4" customWidth="1"/>
    <col min="4092" max="4326" width="9" style="4" customWidth="1"/>
    <col min="4327" max="4327" width="4.66666666666667" style="4" customWidth="1"/>
    <col min="4328" max="4328" width="8.10833333333333" style="4" customWidth="1"/>
    <col min="4329" max="4329" width="7.44166666666667" style="4" customWidth="1"/>
    <col min="4330" max="4333" width="7.10833333333333" style="4" customWidth="1"/>
    <col min="4334" max="4341" width="5.66666666666667" style="4" customWidth="1"/>
    <col min="4342" max="4342" width="7.33333333333333" style="4" customWidth="1"/>
    <col min="4343" max="4346" width="5.66666666666667" style="4" customWidth="1"/>
    <col min="4347" max="4347" width="14.4416666666667" style="4" customWidth="1"/>
    <col min="4348" max="4582" width="9" style="4" customWidth="1"/>
    <col min="4583" max="4583" width="4.66666666666667" style="4" customWidth="1"/>
    <col min="4584" max="4584" width="8.10833333333333" style="4" customWidth="1"/>
    <col min="4585" max="4585" width="7.44166666666667" style="4" customWidth="1"/>
    <col min="4586" max="4589" width="7.10833333333333" style="4" customWidth="1"/>
    <col min="4590" max="4597" width="5.66666666666667" style="4" customWidth="1"/>
    <col min="4598" max="4598" width="7.33333333333333" style="4" customWidth="1"/>
    <col min="4599" max="4602" width="5.66666666666667" style="4" customWidth="1"/>
    <col min="4603" max="4603" width="14.4416666666667" style="4" customWidth="1"/>
    <col min="4604" max="4838" width="9" style="4" customWidth="1"/>
    <col min="4839" max="4839" width="4.66666666666667" style="4" customWidth="1"/>
    <col min="4840" max="4840" width="8.10833333333333" style="4" customWidth="1"/>
    <col min="4841" max="4841" width="7.44166666666667" style="4" customWidth="1"/>
    <col min="4842" max="4845" width="7.10833333333333" style="4" customWidth="1"/>
    <col min="4846" max="4853" width="5.66666666666667" style="4" customWidth="1"/>
    <col min="4854" max="4854" width="7.33333333333333" style="4" customWidth="1"/>
    <col min="4855" max="4858" width="5.66666666666667" style="4" customWidth="1"/>
    <col min="4859" max="4859" width="14.4416666666667" style="4" customWidth="1"/>
    <col min="4860" max="5094" width="9" style="4" customWidth="1"/>
    <col min="5095" max="5095" width="4.66666666666667" style="4" customWidth="1"/>
    <col min="5096" max="5096" width="8.10833333333333" style="4" customWidth="1"/>
    <col min="5097" max="5097" width="7.44166666666667" style="4" customWidth="1"/>
    <col min="5098" max="5101" width="7.10833333333333" style="4" customWidth="1"/>
    <col min="5102" max="5109" width="5.66666666666667" style="4" customWidth="1"/>
    <col min="5110" max="5110" width="7.33333333333333" style="4" customWidth="1"/>
    <col min="5111" max="5114" width="5.66666666666667" style="4" customWidth="1"/>
    <col min="5115" max="5115" width="14.4416666666667" style="4" customWidth="1"/>
    <col min="5116" max="5350" width="9" style="4" customWidth="1"/>
    <col min="5351" max="5351" width="4.66666666666667" style="4" customWidth="1"/>
    <col min="5352" max="5352" width="8.10833333333333" style="4" customWidth="1"/>
    <col min="5353" max="5353" width="7.44166666666667" style="4" customWidth="1"/>
    <col min="5354" max="5357" width="7.10833333333333" style="4" customWidth="1"/>
    <col min="5358" max="5365" width="5.66666666666667" style="4" customWidth="1"/>
    <col min="5366" max="5366" width="7.33333333333333" style="4" customWidth="1"/>
    <col min="5367" max="5370" width="5.66666666666667" style="4" customWidth="1"/>
    <col min="5371" max="5371" width="14.4416666666667" style="4" customWidth="1"/>
    <col min="5372" max="5606" width="9" style="4" customWidth="1"/>
    <col min="5607" max="5607" width="4.66666666666667" style="4" customWidth="1"/>
    <col min="5608" max="5608" width="8.10833333333333" style="4" customWidth="1"/>
    <col min="5609" max="5609" width="7.44166666666667" style="4" customWidth="1"/>
    <col min="5610" max="5613" width="7.10833333333333" style="4" customWidth="1"/>
    <col min="5614" max="5621" width="5.66666666666667" style="4" customWidth="1"/>
    <col min="5622" max="5622" width="7.33333333333333" style="4" customWidth="1"/>
    <col min="5623" max="5626" width="5.66666666666667" style="4" customWidth="1"/>
    <col min="5627" max="5627" width="14.4416666666667" style="4" customWidth="1"/>
    <col min="5628" max="5862" width="9" style="4" customWidth="1"/>
    <col min="5863" max="5863" width="4.66666666666667" style="4" customWidth="1"/>
    <col min="5864" max="5864" width="8.10833333333333" style="4" customWidth="1"/>
    <col min="5865" max="5865" width="7.44166666666667" style="4" customWidth="1"/>
    <col min="5866" max="5869" width="7.10833333333333" style="4" customWidth="1"/>
    <col min="5870" max="5877" width="5.66666666666667" style="4" customWidth="1"/>
    <col min="5878" max="5878" width="7.33333333333333" style="4" customWidth="1"/>
    <col min="5879" max="5882" width="5.66666666666667" style="4" customWidth="1"/>
    <col min="5883" max="5883" width="14.4416666666667" style="4" customWidth="1"/>
    <col min="5884" max="6118" width="9" style="4" customWidth="1"/>
    <col min="6119" max="6119" width="4.66666666666667" style="4" customWidth="1"/>
    <col min="6120" max="6120" width="8.10833333333333" style="4" customWidth="1"/>
    <col min="6121" max="6121" width="7.44166666666667" style="4" customWidth="1"/>
    <col min="6122" max="6125" width="7.10833333333333" style="4" customWidth="1"/>
    <col min="6126" max="6133" width="5.66666666666667" style="4" customWidth="1"/>
    <col min="6134" max="6134" width="7.33333333333333" style="4" customWidth="1"/>
    <col min="6135" max="6138" width="5.66666666666667" style="4" customWidth="1"/>
    <col min="6139" max="6139" width="14.4416666666667" style="4" customWidth="1"/>
    <col min="6140" max="6374" width="9" style="4" customWidth="1"/>
    <col min="6375" max="6375" width="4.66666666666667" style="4" customWidth="1"/>
    <col min="6376" max="6376" width="8.10833333333333" style="4" customWidth="1"/>
    <col min="6377" max="6377" width="7.44166666666667" style="4" customWidth="1"/>
    <col min="6378" max="6381" width="7.10833333333333" style="4" customWidth="1"/>
    <col min="6382" max="6389" width="5.66666666666667" style="4" customWidth="1"/>
    <col min="6390" max="6390" width="7.33333333333333" style="4" customWidth="1"/>
    <col min="6391" max="6394" width="5.66666666666667" style="4" customWidth="1"/>
    <col min="6395" max="6395" width="14.4416666666667" style="4" customWidth="1"/>
    <col min="6396" max="6630" width="9" style="4" customWidth="1"/>
    <col min="6631" max="6631" width="4.66666666666667" style="4" customWidth="1"/>
    <col min="6632" max="6632" width="8.10833333333333" style="4" customWidth="1"/>
    <col min="6633" max="6633" width="7.44166666666667" style="4" customWidth="1"/>
    <col min="6634" max="6637" width="7.10833333333333" style="4" customWidth="1"/>
    <col min="6638" max="6645" width="5.66666666666667" style="4" customWidth="1"/>
    <col min="6646" max="6646" width="7.33333333333333" style="4" customWidth="1"/>
    <col min="6647" max="6650" width="5.66666666666667" style="4" customWidth="1"/>
    <col min="6651" max="6651" width="14.4416666666667" style="4" customWidth="1"/>
    <col min="6652" max="6886" width="9" style="4" customWidth="1"/>
    <col min="6887" max="6887" width="4.66666666666667" style="4" customWidth="1"/>
    <col min="6888" max="6888" width="8.10833333333333" style="4" customWidth="1"/>
    <col min="6889" max="6889" width="7.44166666666667" style="4" customWidth="1"/>
    <col min="6890" max="6893" width="7.10833333333333" style="4" customWidth="1"/>
    <col min="6894" max="6901" width="5.66666666666667" style="4" customWidth="1"/>
    <col min="6902" max="6902" width="7.33333333333333" style="4" customWidth="1"/>
    <col min="6903" max="6906" width="5.66666666666667" style="4" customWidth="1"/>
    <col min="6907" max="6907" width="14.4416666666667" style="4" customWidth="1"/>
    <col min="6908" max="7142" width="9" style="4" customWidth="1"/>
    <col min="7143" max="7143" width="4.66666666666667" style="4" customWidth="1"/>
    <col min="7144" max="7144" width="8.10833333333333" style="4" customWidth="1"/>
    <col min="7145" max="7145" width="7.44166666666667" style="4" customWidth="1"/>
    <col min="7146" max="7149" width="7.10833333333333" style="4" customWidth="1"/>
    <col min="7150" max="7157" width="5.66666666666667" style="4" customWidth="1"/>
    <col min="7158" max="7158" width="7.33333333333333" style="4" customWidth="1"/>
    <col min="7159" max="7162" width="5.66666666666667" style="4" customWidth="1"/>
    <col min="7163" max="7163" width="14.4416666666667" style="4" customWidth="1"/>
    <col min="7164" max="7398" width="9" style="4" customWidth="1"/>
    <col min="7399" max="7399" width="4.66666666666667" style="4" customWidth="1"/>
    <col min="7400" max="7400" width="8.10833333333333" style="4" customWidth="1"/>
    <col min="7401" max="7401" width="7.44166666666667" style="4" customWidth="1"/>
    <col min="7402" max="7405" width="7.10833333333333" style="4" customWidth="1"/>
    <col min="7406" max="7413" width="5.66666666666667" style="4" customWidth="1"/>
    <col min="7414" max="7414" width="7.33333333333333" style="4" customWidth="1"/>
    <col min="7415" max="7418" width="5.66666666666667" style="4" customWidth="1"/>
    <col min="7419" max="7419" width="14.4416666666667" style="4" customWidth="1"/>
    <col min="7420" max="7654" width="9" style="4" customWidth="1"/>
    <col min="7655" max="7655" width="4.66666666666667" style="4" customWidth="1"/>
    <col min="7656" max="7656" width="8.10833333333333" style="4" customWidth="1"/>
    <col min="7657" max="7657" width="7.44166666666667" style="4" customWidth="1"/>
    <col min="7658" max="7661" width="7.10833333333333" style="4" customWidth="1"/>
    <col min="7662" max="7669" width="5.66666666666667" style="4" customWidth="1"/>
    <col min="7670" max="7670" width="7.33333333333333" style="4" customWidth="1"/>
    <col min="7671" max="7674" width="5.66666666666667" style="4" customWidth="1"/>
    <col min="7675" max="7675" width="14.4416666666667" style="4" customWidth="1"/>
    <col min="7676" max="7910" width="9" style="4" customWidth="1"/>
    <col min="7911" max="7911" width="4.66666666666667" style="4" customWidth="1"/>
    <col min="7912" max="7912" width="8.10833333333333" style="4" customWidth="1"/>
    <col min="7913" max="7913" width="7.44166666666667" style="4" customWidth="1"/>
    <col min="7914" max="7917" width="7.10833333333333" style="4" customWidth="1"/>
    <col min="7918" max="7925" width="5.66666666666667" style="4" customWidth="1"/>
    <col min="7926" max="7926" width="7.33333333333333" style="4" customWidth="1"/>
    <col min="7927" max="7930" width="5.66666666666667" style="4" customWidth="1"/>
    <col min="7931" max="7931" width="14.4416666666667" style="4" customWidth="1"/>
    <col min="7932" max="8166" width="9" style="4" customWidth="1"/>
    <col min="8167" max="8167" width="4.66666666666667" style="4" customWidth="1"/>
    <col min="8168" max="8168" width="8.10833333333333" style="4" customWidth="1"/>
    <col min="8169" max="8169" width="7.44166666666667" style="4" customWidth="1"/>
    <col min="8170" max="8173" width="7.10833333333333" style="4" customWidth="1"/>
    <col min="8174" max="8181" width="5.66666666666667" style="4" customWidth="1"/>
    <col min="8182" max="8182" width="7.33333333333333" style="4" customWidth="1"/>
    <col min="8183" max="8186" width="5.66666666666667" style="4" customWidth="1"/>
    <col min="8187" max="8187" width="14.4416666666667" style="4" customWidth="1"/>
    <col min="8188" max="8422" width="9" style="4" customWidth="1"/>
    <col min="8423" max="8423" width="4.66666666666667" style="4" customWidth="1"/>
    <col min="8424" max="8424" width="8.10833333333333" style="4" customWidth="1"/>
    <col min="8425" max="8425" width="7.44166666666667" style="4" customWidth="1"/>
    <col min="8426" max="8429" width="7.10833333333333" style="4" customWidth="1"/>
    <col min="8430" max="8437" width="5.66666666666667" style="4" customWidth="1"/>
    <col min="8438" max="8438" width="7.33333333333333" style="4" customWidth="1"/>
    <col min="8439" max="8442" width="5.66666666666667" style="4" customWidth="1"/>
    <col min="8443" max="8443" width="14.4416666666667" style="4" customWidth="1"/>
    <col min="8444" max="8678" width="9" style="4" customWidth="1"/>
    <col min="8679" max="8679" width="4.66666666666667" style="4" customWidth="1"/>
    <col min="8680" max="8680" width="8.10833333333333" style="4" customWidth="1"/>
    <col min="8681" max="8681" width="7.44166666666667" style="4" customWidth="1"/>
    <col min="8682" max="8685" width="7.10833333333333" style="4" customWidth="1"/>
    <col min="8686" max="8693" width="5.66666666666667" style="4" customWidth="1"/>
    <col min="8694" max="8694" width="7.33333333333333" style="4" customWidth="1"/>
    <col min="8695" max="8698" width="5.66666666666667" style="4" customWidth="1"/>
    <col min="8699" max="8699" width="14.4416666666667" style="4" customWidth="1"/>
    <col min="8700" max="8934" width="9" style="4" customWidth="1"/>
    <col min="8935" max="8935" width="4.66666666666667" style="4" customWidth="1"/>
    <col min="8936" max="8936" width="8.10833333333333" style="4" customWidth="1"/>
    <col min="8937" max="8937" width="7.44166666666667" style="4" customWidth="1"/>
    <col min="8938" max="8941" width="7.10833333333333" style="4" customWidth="1"/>
    <col min="8942" max="8949" width="5.66666666666667" style="4" customWidth="1"/>
    <col min="8950" max="8950" width="7.33333333333333" style="4" customWidth="1"/>
    <col min="8951" max="8954" width="5.66666666666667" style="4" customWidth="1"/>
    <col min="8955" max="8955" width="14.4416666666667" style="4" customWidth="1"/>
    <col min="8956" max="9190" width="9" style="4" customWidth="1"/>
    <col min="9191" max="9191" width="4.66666666666667" style="4" customWidth="1"/>
    <col min="9192" max="9192" width="8.10833333333333" style="4" customWidth="1"/>
    <col min="9193" max="9193" width="7.44166666666667" style="4" customWidth="1"/>
    <col min="9194" max="9197" width="7.10833333333333" style="4" customWidth="1"/>
    <col min="9198" max="9205" width="5.66666666666667" style="4" customWidth="1"/>
    <col min="9206" max="9206" width="7.33333333333333" style="4" customWidth="1"/>
    <col min="9207" max="9210" width="5.66666666666667" style="4" customWidth="1"/>
    <col min="9211" max="9211" width="14.4416666666667" style="4" customWidth="1"/>
    <col min="9212" max="9446" width="9" style="4" customWidth="1"/>
    <col min="9447" max="9447" width="4.66666666666667" style="4" customWidth="1"/>
    <col min="9448" max="9448" width="8.10833333333333" style="4" customWidth="1"/>
    <col min="9449" max="9449" width="7.44166666666667" style="4" customWidth="1"/>
    <col min="9450" max="9453" width="7.10833333333333" style="4" customWidth="1"/>
    <col min="9454" max="9461" width="5.66666666666667" style="4" customWidth="1"/>
    <col min="9462" max="9462" width="7.33333333333333" style="4" customWidth="1"/>
    <col min="9463" max="9466" width="5.66666666666667" style="4" customWidth="1"/>
    <col min="9467" max="9467" width="14.4416666666667" style="4" customWidth="1"/>
    <col min="9468" max="9702" width="9" style="4" customWidth="1"/>
    <col min="9703" max="9703" width="4.66666666666667" style="4" customWidth="1"/>
    <col min="9704" max="9704" width="8.10833333333333" style="4" customWidth="1"/>
    <col min="9705" max="9705" width="7.44166666666667" style="4" customWidth="1"/>
    <col min="9706" max="9709" width="7.10833333333333" style="4" customWidth="1"/>
    <col min="9710" max="9717" width="5.66666666666667" style="4" customWidth="1"/>
    <col min="9718" max="9718" width="7.33333333333333" style="4" customWidth="1"/>
    <col min="9719" max="9722" width="5.66666666666667" style="4" customWidth="1"/>
    <col min="9723" max="9723" width="14.4416666666667" style="4" customWidth="1"/>
    <col min="9724" max="9958" width="9" style="4" customWidth="1"/>
    <col min="9959" max="9959" width="4.66666666666667" style="4" customWidth="1"/>
    <col min="9960" max="9960" width="8.10833333333333" style="4" customWidth="1"/>
    <col min="9961" max="9961" width="7.44166666666667" style="4" customWidth="1"/>
    <col min="9962" max="9965" width="7.10833333333333" style="4" customWidth="1"/>
    <col min="9966" max="9973" width="5.66666666666667" style="4" customWidth="1"/>
    <col min="9974" max="9974" width="7.33333333333333" style="4" customWidth="1"/>
    <col min="9975" max="9978" width="5.66666666666667" style="4" customWidth="1"/>
    <col min="9979" max="9979" width="14.4416666666667" style="4" customWidth="1"/>
    <col min="9980" max="10214" width="9" style="4" customWidth="1"/>
    <col min="10215" max="10215" width="4.66666666666667" style="4" customWidth="1"/>
    <col min="10216" max="10216" width="8.10833333333333" style="4" customWidth="1"/>
    <col min="10217" max="10217" width="7.44166666666667" style="4" customWidth="1"/>
    <col min="10218" max="10221" width="7.10833333333333" style="4" customWidth="1"/>
    <col min="10222" max="10229" width="5.66666666666667" style="4" customWidth="1"/>
    <col min="10230" max="10230" width="7.33333333333333" style="4" customWidth="1"/>
    <col min="10231" max="10234" width="5.66666666666667" style="4" customWidth="1"/>
    <col min="10235" max="10235" width="14.4416666666667" style="4" customWidth="1"/>
    <col min="10236" max="10470" width="9" style="4" customWidth="1"/>
    <col min="10471" max="10471" width="4.66666666666667" style="4" customWidth="1"/>
    <col min="10472" max="10472" width="8.10833333333333" style="4" customWidth="1"/>
    <col min="10473" max="10473" width="7.44166666666667" style="4" customWidth="1"/>
    <col min="10474" max="10477" width="7.10833333333333" style="4" customWidth="1"/>
    <col min="10478" max="10485" width="5.66666666666667" style="4" customWidth="1"/>
    <col min="10486" max="10486" width="7.33333333333333" style="4" customWidth="1"/>
    <col min="10487" max="10490" width="5.66666666666667" style="4" customWidth="1"/>
    <col min="10491" max="10491" width="14.4416666666667" style="4" customWidth="1"/>
    <col min="10492" max="10726" width="9" style="4" customWidth="1"/>
    <col min="10727" max="10727" width="4.66666666666667" style="4" customWidth="1"/>
    <col min="10728" max="10728" width="8.10833333333333" style="4" customWidth="1"/>
    <col min="10729" max="10729" width="7.44166666666667" style="4" customWidth="1"/>
    <col min="10730" max="10733" width="7.10833333333333" style="4" customWidth="1"/>
    <col min="10734" max="10741" width="5.66666666666667" style="4" customWidth="1"/>
    <col min="10742" max="10742" width="7.33333333333333" style="4" customWidth="1"/>
    <col min="10743" max="10746" width="5.66666666666667" style="4" customWidth="1"/>
    <col min="10747" max="10747" width="14.4416666666667" style="4" customWidth="1"/>
    <col min="10748" max="10982" width="9" style="4" customWidth="1"/>
    <col min="10983" max="10983" width="4.66666666666667" style="4" customWidth="1"/>
    <col min="10984" max="10984" width="8.10833333333333" style="4" customWidth="1"/>
    <col min="10985" max="10985" width="7.44166666666667" style="4" customWidth="1"/>
    <col min="10986" max="10989" width="7.10833333333333" style="4" customWidth="1"/>
    <col min="10990" max="10997" width="5.66666666666667" style="4" customWidth="1"/>
    <col min="10998" max="10998" width="7.33333333333333" style="4" customWidth="1"/>
    <col min="10999" max="11002" width="5.66666666666667" style="4" customWidth="1"/>
    <col min="11003" max="11003" width="14.4416666666667" style="4" customWidth="1"/>
    <col min="11004" max="11238" width="9" style="4" customWidth="1"/>
    <col min="11239" max="11239" width="4.66666666666667" style="4" customWidth="1"/>
    <col min="11240" max="11240" width="8.10833333333333" style="4" customWidth="1"/>
    <col min="11241" max="11241" width="7.44166666666667" style="4" customWidth="1"/>
    <col min="11242" max="11245" width="7.10833333333333" style="4" customWidth="1"/>
    <col min="11246" max="11253" width="5.66666666666667" style="4" customWidth="1"/>
    <col min="11254" max="11254" width="7.33333333333333" style="4" customWidth="1"/>
    <col min="11255" max="11258" width="5.66666666666667" style="4" customWidth="1"/>
    <col min="11259" max="11259" width="14.4416666666667" style="4" customWidth="1"/>
    <col min="11260" max="11494" width="9" style="4" customWidth="1"/>
    <col min="11495" max="11495" width="4.66666666666667" style="4" customWidth="1"/>
    <col min="11496" max="11496" width="8.10833333333333" style="4" customWidth="1"/>
    <col min="11497" max="11497" width="7.44166666666667" style="4" customWidth="1"/>
    <col min="11498" max="11501" width="7.10833333333333" style="4" customWidth="1"/>
    <col min="11502" max="11509" width="5.66666666666667" style="4" customWidth="1"/>
    <col min="11510" max="11510" width="7.33333333333333" style="4" customWidth="1"/>
    <col min="11511" max="11514" width="5.66666666666667" style="4" customWidth="1"/>
    <col min="11515" max="11515" width="14.4416666666667" style="4" customWidth="1"/>
    <col min="11516" max="11750" width="9" style="4" customWidth="1"/>
    <col min="11751" max="11751" width="4.66666666666667" style="4" customWidth="1"/>
    <col min="11752" max="11752" width="8.10833333333333" style="4" customWidth="1"/>
    <col min="11753" max="11753" width="7.44166666666667" style="4" customWidth="1"/>
    <col min="11754" max="11757" width="7.10833333333333" style="4" customWidth="1"/>
    <col min="11758" max="11765" width="5.66666666666667" style="4" customWidth="1"/>
    <col min="11766" max="11766" width="7.33333333333333" style="4" customWidth="1"/>
    <col min="11767" max="11770" width="5.66666666666667" style="4" customWidth="1"/>
    <col min="11771" max="11771" width="14.4416666666667" style="4" customWidth="1"/>
    <col min="11772" max="12006" width="9" style="4" customWidth="1"/>
    <col min="12007" max="12007" width="4.66666666666667" style="4" customWidth="1"/>
    <col min="12008" max="12008" width="8.10833333333333" style="4" customWidth="1"/>
    <col min="12009" max="12009" width="7.44166666666667" style="4" customWidth="1"/>
    <col min="12010" max="12013" width="7.10833333333333" style="4" customWidth="1"/>
    <col min="12014" max="12021" width="5.66666666666667" style="4" customWidth="1"/>
    <col min="12022" max="12022" width="7.33333333333333" style="4" customWidth="1"/>
    <col min="12023" max="12026" width="5.66666666666667" style="4" customWidth="1"/>
    <col min="12027" max="12027" width="14.4416666666667" style="4" customWidth="1"/>
    <col min="12028" max="12262" width="9" style="4" customWidth="1"/>
    <col min="12263" max="12263" width="4.66666666666667" style="4" customWidth="1"/>
    <col min="12264" max="12264" width="8.10833333333333" style="4" customWidth="1"/>
    <col min="12265" max="12265" width="7.44166666666667" style="4" customWidth="1"/>
    <col min="12266" max="12269" width="7.10833333333333" style="4" customWidth="1"/>
    <col min="12270" max="12277" width="5.66666666666667" style="4" customWidth="1"/>
    <col min="12278" max="12278" width="7.33333333333333" style="4" customWidth="1"/>
    <col min="12279" max="12282" width="5.66666666666667" style="4" customWidth="1"/>
    <col min="12283" max="12283" width="14.4416666666667" style="4" customWidth="1"/>
    <col min="12284" max="12518" width="9" style="4" customWidth="1"/>
    <col min="12519" max="12519" width="4.66666666666667" style="4" customWidth="1"/>
    <col min="12520" max="12520" width="8.10833333333333" style="4" customWidth="1"/>
    <col min="12521" max="12521" width="7.44166666666667" style="4" customWidth="1"/>
    <col min="12522" max="12525" width="7.10833333333333" style="4" customWidth="1"/>
    <col min="12526" max="12533" width="5.66666666666667" style="4" customWidth="1"/>
    <col min="12534" max="12534" width="7.33333333333333" style="4" customWidth="1"/>
    <col min="12535" max="12538" width="5.66666666666667" style="4" customWidth="1"/>
    <col min="12539" max="12539" width="14.4416666666667" style="4" customWidth="1"/>
    <col min="12540" max="12774" width="9" style="4" customWidth="1"/>
    <col min="12775" max="12775" width="4.66666666666667" style="4" customWidth="1"/>
    <col min="12776" max="12776" width="8.10833333333333" style="4" customWidth="1"/>
    <col min="12777" max="12777" width="7.44166666666667" style="4" customWidth="1"/>
    <col min="12778" max="12781" width="7.10833333333333" style="4" customWidth="1"/>
    <col min="12782" max="12789" width="5.66666666666667" style="4" customWidth="1"/>
    <col min="12790" max="12790" width="7.33333333333333" style="4" customWidth="1"/>
    <col min="12791" max="12794" width="5.66666666666667" style="4" customWidth="1"/>
    <col min="12795" max="12795" width="14.4416666666667" style="4" customWidth="1"/>
    <col min="12796" max="13030" width="9" style="4" customWidth="1"/>
    <col min="13031" max="13031" width="4.66666666666667" style="4" customWidth="1"/>
    <col min="13032" max="13032" width="8.10833333333333" style="4" customWidth="1"/>
    <col min="13033" max="13033" width="7.44166666666667" style="4" customWidth="1"/>
    <col min="13034" max="13037" width="7.10833333333333" style="4" customWidth="1"/>
    <col min="13038" max="13045" width="5.66666666666667" style="4" customWidth="1"/>
    <col min="13046" max="13046" width="7.33333333333333" style="4" customWidth="1"/>
    <col min="13047" max="13050" width="5.66666666666667" style="4" customWidth="1"/>
    <col min="13051" max="13051" width="14.4416666666667" style="4" customWidth="1"/>
    <col min="13052" max="13286" width="9" style="4" customWidth="1"/>
    <col min="13287" max="13287" width="4.66666666666667" style="4" customWidth="1"/>
    <col min="13288" max="13288" width="8.10833333333333" style="4" customWidth="1"/>
    <col min="13289" max="13289" width="7.44166666666667" style="4" customWidth="1"/>
    <col min="13290" max="13293" width="7.10833333333333" style="4" customWidth="1"/>
    <col min="13294" max="13301" width="5.66666666666667" style="4" customWidth="1"/>
    <col min="13302" max="13302" width="7.33333333333333" style="4" customWidth="1"/>
    <col min="13303" max="13306" width="5.66666666666667" style="4" customWidth="1"/>
    <col min="13307" max="13307" width="14.4416666666667" style="4" customWidth="1"/>
    <col min="13308" max="13542" width="9" style="4" customWidth="1"/>
    <col min="13543" max="13543" width="4.66666666666667" style="4" customWidth="1"/>
    <col min="13544" max="13544" width="8.10833333333333" style="4" customWidth="1"/>
    <col min="13545" max="13545" width="7.44166666666667" style="4" customWidth="1"/>
    <col min="13546" max="13549" width="7.10833333333333" style="4" customWidth="1"/>
    <col min="13550" max="13557" width="5.66666666666667" style="4" customWidth="1"/>
    <col min="13558" max="13558" width="7.33333333333333" style="4" customWidth="1"/>
    <col min="13559" max="13562" width="5.66666666666667" style="4" customWidth="1"/>
    <col min="13563" max="13563" width="14.4416666666667" style="4" customWidth="1"/>
    <col min="13564" max="13798" width="9" style="4" customWidth="1"/>
    <col min="13799" max="13799" width="4.66666666666667" style="4" customWidth="1"/>
    <col min="13800" max="13800" width="8.10833333333333" style="4" customWidth="1"/>
    <col min="13801" max="13801" width="7.44166666666667" style="4" customWidth="1"/>
    <col min="13802" max="13805" width="7.10833333333333" style="4" customWidth="1"/>
    <col min="13806" max="13813" width="5.66666666666667" style="4" customWidth="1"/>
    <col min="13814" max="13814" width="7.33333333333333" style="4" customWidth="1"/>
    <col min="13815" max="13818" width="5.66666666666667" style="4" customWidth="1"/>
    <col min="13819" max="13819" width="14.4416666666667" style="4" customWidth="1"/>
    <col min="13820" max="14054" width="9" style="4" customWidth="1"/>
    <col min="14055" max="14055" width="4.66666666666667" style="4" customWidth="1"/>
    <col min="14056" max="14056" width="8.10833333333333" style="4" customWidth="1"/>
    <col min="14057" max="14057" width="7.44166666666667" style="4" customWidth="1"/>
    <col min="14058" max="14061" width="7.10833333333333" style="4" customWidth="1"/>
    <col min="14062" max="14069" width="5.66666666666667" style="4" customWidth="1"/>
    <col min="14070" max="14070" width="7.33333333333333" style="4" customWidth="1"/>
    <col min="14071" max="14074" width="5.66666666666667" style="4" customWidth="1"/>
    <col min="14075" max="14075" width="14.4416666666667" style="4" customWidth="1"/>
    <col min="14076" max="14310" width="9" style="4" customWidth="1"/>
    <col min="14311" max="14311" width="4.66666666666667" style="4" customWidth="1"/>
    <col min="14312" max="14312" width="8.10833333333333" style="4" customWidth="1"/>
    <col min="14313" max="14313" width="7.44166666666667" style="4" customWidth="1"/>
    <col min="14314" max="14317" width="7.10833333333333" style="4" customWidth="1"/>
    <col min="14318" max="14325" width="5.66666666666667" style="4" customWidth="1"/>
    <col min="14326" max="14326" width="7.33333333333333" style="4" customWidth="1"/>
    <col min="14327" max="14330" width="5.66666666666667" style="4" customWidth="1"/>
    <col min="14331" max="14331" width="14.4416666666667" style="4" customWidth="1"/>
    <col min="14332" max="14566" width="9" style="4" customWidth="1"/>
    <col min="14567" max="14567" width="4.66666666666667" style="4" customWidth="1"/>
    <col min="14568" max="14568" width="8.10833333333333" style="4" customWidth="1"/>
    <col min="14569" max="14569" width="7.44166666666667" style="4" customWidth="1"/>
    <col min="14570" max="14573" width="7.10833333333333" style="4" customWidth="1"/>
    <col min="14574" max="14581" width="5.66666666666667" style="4" customWidth="1"/>
    <col min="14582" max="14582" width="7.33333333333333" style="4" customWidth="1"/>
    <col min="14583" max="14586" width="5.66666666666667" style="4" customWidth="1"/>
    <col min="14587" max="14587" width="14.4416666666667" style="4" customWidth="1"/>
    <col min="14588" max="14822" width="9" style="4" customWidth="1"/>
    <col min="14823" max="14823" width="4.66666666666667" style="4" customWidth="1"/>
    <col min="14824" max="14824" width="8.10833333333333" style="4" customWidth="1"/>
    <col min="14825" max="14825" width="7.44166666666667" style="4" customWidth="1"/>
    <col min="14826" max="14829" width="7.10833333333333" style="4" customWidth="1"/>
    <col min="14830" max="14837" width="5.66666666666667" style="4" customWidth="1"/>
    <col min="14838" max="14838" width="7.33333333333333" style="4" customWidth="1"/>
    <col min="14839" max="14842" width="5.66666666666667" style="4" customWidth="1"/>
    <col min="14843" max="14843" width="14.4416666666667" style="4" customWidth="1"/>
    <col min="14844" max="15078" width="9" style="4" customWidth="1"/>
    <col min="15079" max="15079" width="4.66666666666667" style="4" customWidth="1"/>
    <col min="15080" max="15080" width="8.10833333333333" style="4" customWidth="1"/>
    <col min="15081" max="15081" width="7.44166666666667" style="4" customWidth="1"/>
    <col min="15082" max="15085" width="7.10833333333333" style="4" customWidth="1"/>
    <col min="15086" max="15093" width="5.66666666666667" style="4" customWidth="1"/>
    <col min="15094" max="15094" width="7.33333333333333" style="4" customWidth="1"/>
    <col min="15095" max="15098" width="5.66666666666667" style="4" customWidth="1"/>
    <col min="15099" max="15099" width="14.4416666666667" style="4" customWidth="1"/>
    <col min="15100" max="15334" width="9" style="4" customWidth="1"/>
    <col min="15335" max="15335" width="4.66666666666667" style="4" customWidth="1"/>
    <col min="15336" max="15336" width="8.10833333333333" style="4" customWidth="1"/>
    <col min="15337" max="15337" width="7.44166666666667" style="4" customWidth="1"/>
    <col min="15338" max="15341" width="7.10833333333333" style="4" customWidth="1"/>
    <col min="15342" max="15349" width="5.66666666666667" style="4" customWidth="1"/>
    <col min="15350" max="15350" width="7.33333333333333" style="4" customWidth="1"/>
    <col min="15351" max="15354" width="5.66666666666667" style="4" customWidth="1"/>
    <col min="15355" max="15355" width="14.4416666666667" style="4" customWidth="1"/>
    <col min="15356" max="15590" width="9" style="4" customWidth="1"/>
    <col min="15591" max="15591" width="4.66666666666667" style="4" customWidth="1"/>
    <col min="15592" max="15592" width="8.10833333333333" style="4" customWidth="1"/>
    <col min="15593" max="15593" width="7.44166666666667" style="4" customWidth="1"/>
    <col min="15594" max="15597" width="7.10833333333333" style="4" customWidth="1"/>
    <col min="15598" max="15605" width="5.66666666666667" style="4" customWidth="1"/>
    <col min="15606" max="15606" width="7.33333333333333" style="4" customWidth="1"/>
    <col min="15607" max="15610" width="5.66666666666667" style="4" customWidth="1"/>
    <col min="15611" max="15611" width="14.4416666666667" style="4" customWidth="1"/>
    <col min="15612" max="15846" width="9" style="4" customWidth="1"/>
    <col min="15847" max="15847" width="4.66666666666667" style="4" customWidth="1"/>
    <col min="15848" max="15848" width="8.10833333333333" style="4" customWidth="1"/>
    <col min="15849" max="15849" width="7.44166666666667" style="4" customWidth="1"/>
    <col min="15850" max="15853" width="7.10833333333333" style="4" customWidth="1"/>
    <col min="15854" max="15861" width="5.66666666666667" style="4" customWidth="1"/>
    <col min="15862" max="15862" width="7.33333333333333" style="4" customWidth="1"/>
    <col min="15863" max="15866" width="5.66666666666667" style="4" customWidth="1"/>
    <col min="15867" max="15867" width="14.4416666666667" style="4" customWidth="1"/>
    <col min="15868" max="16102" width="9" style="4" customWidth="1"/>
    <col min="16103" max="16103" width="4.66666666666667" style="4" customWidth="1"/>
    <col min="16104" max="16104" width="8.10833333333333" style="4" customWidth="1"/>
    <col min="16105" max="16105" width="7.44166666666667" style="4" customWidth="1"/>
    <col min="16106" max="16109" width="7.10833333333333" style="4" customWidth="1"/>
    <col min="16110" max="16117" width="5.66666666666667" style="4" customWidth="1"/>
    <col min="16118" max="16118" width="7.33333333333333" style="4" customWidth="1"/>
    <col min="16119" max="16122" width="5.66666666666667" style="4" customWidth="1"/>
    <col min="16123" max="16123" width="14.4416666666667" style="4" customWidth="1"/>
    <col min="16124" max="16384" width="9" style="4" customWidth="1"/>
  </cols>
  <sheetData>
    <row r="1" ht="16.5" customHeight="1" spans="1:22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137"/>
    </row>
    <row r="2" ht="21" customHeight="1" spans="1:22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38"/>
    </row>
    <row r="3" s="1" customFormat="1" ht="33" customHeight="1" spans="1:22">
      <c r="A3" s="101" t="s">
        <v>1</v>
      </c>
      <c r="B3" s="102"/>
      <c r="C3" s="101" t="s">
        <v>2</v>
      </c>
      <c r="D3" s="103"/>
      <c r="E3" s="102"/>
      <c r="F3" s="101" t="s">
        <v>3</v>
      </c>
      <c r="G3" s="103"/>
      <c r="H3" s="102"/>
      <c r="I3" s="101" t="s">
        <v>4</v>
      </c>
      <c r="J3" s="103"/>
      <c r="K3" s="103"/>
      <c r="L3" s="102"/>
      <c r="M3" s="130" t="s">
        <v>5</v>
      </c>
      <c r="N3" s="130"/>
      <c r="O3" s="110"/>
      <c r="P3" s="108"/>
      <c r="Q3" s="101" t="s">
        <v>6</v>
      </c>
      <c r="R3" s="102"/>
      <c r="S3" s="101" t="s">
        <v>7</v>
      </c>
      <c r="T3" s="103"/>
      <c r="U3" s="103"/>
      <c r="V3" s="102"/>
    </row>
    <row r="4" s="1" customFormat="1" ht="35" customHeight="1" spans="1:22">
      <c r="A4" s="101" t="s">
        <v>8</v>
      </c>
      <c r="B4" s="102"/>
      <c r="C4" s="104"/>
      <c r="D4" s="103"/>
      <c r="E4" s="102"/>
      <c r="F4" s="105" t="s">
        <v>9</v>
      </c>
      <c r="G4" s="106"/>
      <c r="H4" s="102"/>
      <c r="I4" s="101" t="s">
        <v>10</v>
      </c>
      <c r="J4" s="102"/>
      <c r="K4" s="101"/>
      <c r="L4" s="102"/>
      <c r="M4" s="131" t="s">
        <v>11</v>
      </c>
      <c r="N4" s="132"/>
      <c r="O4" s="103"/>
      <c r="P4" s="133" t="s">
        <v>12</v>
      </c>
      <c r="Q4" s="139" t="s">
        <v>13</v>
      </c>
      <c r="R4" s="102"/>
      <c r="S4" s="101"/>
      <c r="T4" s="103"/>
      <c r="U4" s="103"/>
      <c r="V4" s="102"/>
    </row>
    <row r="5" s="1" customFormat="1" ht="34" customHeight="1" spans="1:22">
      <c r="A5" s="101" t="s">
        <v>14</v>
      </c>
      <c r="B5" s="102"/>
      <c r="C5" s="101"/>
      <c r="D5" s="103"/>
      <c r="E5" s="103"/>
      <c r="F5" s="103"/>
      <c r="G5" s="102"/>
      <c r="H5" s="101" t="s">
        <v>15</v>
      </c>
      <c r="I5" s="102"/>
      <c r="J5" s="101" t="s">
        <v>16</v>
      </c>
      <c r="K5" s="103"/>
      <c r="L5" s="102"/>
      <c r="M5" s="101" t="s">
        <v>17</v>
      </c>
      <c r="N5" s="102"/>
      <c r="O5" s="129" t="s">
        <v>18</v>
      </c>
      <c r="P5" s="113"/>
      <c r="Q5" s="101" t="s">
        <v>19</v>
      </c>
      <c r="R5" s="102"/>
      <c r="S5" s="101" t="s">
        <v>20</v>
      </c>
      <c r="T5" s="103"/>
      <c r="U5" s="103"/>
      <c r="V5" s="102"/>
    </row>
    <row r="6" s="2" customFormat="1" ht="18" customHeight="1" spans="1:22">
      <c r="A6" s="107" t="s">
        <v>21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2"/>
    </row>
    <row r="7" s="2" customFormat="1" ht="34" customHeight="1" spans="1:22">
      <c r="A7" s="101" t="s">
        <v>22</v>
      </c>
      <c r="B7" s="102"/>
      <c r="C7" s="101" t="s">
        <v>23</v>
      </c>
      <c r="D7" s="103"/>
      <c r="E7" s="102"/>
      <c r="F7" s="101" t="s">
        <v>24</v>
      </c>
      <c r="G7" s="102"/>
      <c r="H7" s="101" t="s">
        <v>25</v>
      </c>
      <c r="I7" s="102"/>
      <c r="J7" s="101" t="s">
        <v>26</v>
      </c>
      <c r="K7" s="102"/>
      <c r="L7" s="101" t="s">
        <v>27</v>
      </c>
      <c r="M7" s="102"/>
      <c r="N7" s="101" t="s">
        <v>28</v>
      </c>
      <c r="O7" s="103"/>
      <c r="P7" s="102"/>
      <c r="Q7" s="140" t="s">
        <v>29</v>
      </c>
      <c r="R7" s="103"/>
      <c r="S7" s="103"/>
      <c r="T7" s="103"/>
      <c r="U7" s="102"/>
      <c r="V7" s="101" t="s">
        <v>30</v>
      </c>
    </row>
    <row r="8" s="2" customFormat="1" ht="17" customHeight="1" spans="1:22">
      <c r="A8" s="106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08"/>
      <c r="C8" s="109" t="s">
        <v>7</v>
      </c>
      <c r="D8" s="110"/>
      <c r="E8" s="108"/>
      <c r="F8" s="101">
        <v>0</v>
      </c>
      <c r="G8" s="108"/>
      <c r="H8" s="111">
        <v>0</v>
      </c>
      <c r="I8" s="108"/>
      <c r="J8" s="109" t="str">
        <f>IF(F8=0,"OK","NG")</f>
        <v>OK</v>
      </c>
      <c r="K8" s="108"/>
      <c r="L8" s="109" t="s">
        <v>31</v>
      </c>
      <c r="M8" s="108"/>
      <c r="N8" s="109" t="s">
        <v>32</v>
      </c>
      <c r="O8" s="110"/>
      <c r="P8" s="108"/>
      <c r="Q8" s="140" t="s">
        <v>7</v>
      </c>
      <c r="R8" s="103"/>
      <c r="S8" s="103"/>
      <c r="T8" s="103"/>
      <c r="U8" s="102"/>
      <c r="V8" s="109" t="s">
        <v>33</v>
      </c>
    </row>
    <row r="9" s="2" customFormat="1" ht="18" customHeight="1" spans="1:22">
      <c r="A9" s="112"/>
      <c r="B9" s="113"/>
      <c r="C9" s="112"/>
      <c r="D9" s="114"/>
      <c r="E9" s="113"/>
      <c r="F9" s="112"/>
      <c r="G9" s="113"/>
      <c r="H9" s="112"/>
      <c r="I9" s="113"/>
      <c r="J9" s="112"/>
      <c r="K9" s="113"/>
      <c r="L9" s="112"/>
      <c r="M9" s="113"/>
      <c r="N9" s="112"/>
      <c r="O9" s="114"/>
      <c r="P9" s="113"/>
      <c r="Q9" s="140" t="s">
        <v>34</v>
      </c>
      <c r="R9" s="103"/>
      <c r="S9" s="103"/>
      <c r="T9" s="102"/>
      <c r="U9" s="109" t="s">
        <v>35</v>
      </c>
      <c r="V9" s="141"/>
    </row>
    <row r="10" s="2" customFormat="1" ht="21" customHeight="1" spans="1:22">
      <c r="A10" s="115" t="s">
        <v>36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42"/>
    </row>
    <row r="11" s="1" customFormat="1" ht="34" customHeight="1" spans="1:22">
      <c r="A11" s="117" t="s">
        <v>37</v>
      </c>
      <c r="B11" s="117" t="s">
        <v>38</v>
      </c>
      <c r="C11" s="117" t="s">
        <v>39</v>
      </c>
      <c r="D11" s="117" t="s">
        <v>40</v>
      </c>
      <c r="E11" s="117" t="s">
        <v>41</v>
      </c>
      <c r="F11" s="117" t="s">
        <v>42</v>
      </c>
      <c r="G11" s="117" t="s">
        <v>43</v>
      </c>
      <c r="H11" s="117" t="s">
        <v>44</v>
      </c>
      <c r="I11" s="101">
        <v>1</v>
      </c>
      <c r="J11" s="101">
        <v>2</v>
      </c>
      <c r="K11" s="101">
        <v>3</v>
      </c>
      <c r="L11" s="101">
        <v>4</v>
      </c>
      <c r="M11" s="101">
        <v>5</v>
      </c>
      <c r="N11" s="101">
        <v>6</v>
      </c>
      <c r="O11" s="101">
        <v>7</v>
      </c>
      <c r="P11" s="101">
        <v>8</v>
      </c>
      <c r="Q11" s="101">
        <v>9</v>
      </c>
      <c r="R11" s="101">
        <v>10</v>
      </c>
      <c r="S11" s="101">
        <v>11</v>
      </c>
      <c r="T11" s="101">
        <v>12</v>
      </c>
      <c r="U11" s="101">
        <v>13</v>
      </c>
      <c r="V11" s="101" t="s">
        <v>26</v>
      </c>
    </row>
    <row r="12" s="1" customFormat="1" ht="15" customHeight="1" spans="1:22">
      <c r="A12" s="118" t="s">
        <v>45</v>
      </c>
      <c r="B12" s="118" t="s">
        <v>46</v>
      </c>
      <c r="C12" s="119" t="s">
        <v>47</v>
      </c>
      <c r="D12" s="120">
        <v>4</v>
      </c>
      <c r="E12" s="120">
        <v>0.38</v>
      </c>
      <c r="F12" s="121">
        <v>0.38</v>
      </c>
      <c r="G12" s="120">
        <f t="shared" ref="G12:G62" si="0">D12+E12</f>
        <v>4.38</v>
      </c>
      <c r="H12" s="120">
        <f t="shared" ref="H12:H62" si="1">D12-F12</f>
        <v>3.62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43" t="str">
        <f t="shared" ref="V12:V62" si="2">IF(MAX(I12:U12)&gt;G12,"NG",IF(MIN(I12:U12)&lt;H12,"NG","OK"))</f>
        <v>NG</v>
      </c>
    </row>
    <row r="13" s="1" customFormat="1" ht="15" customHeight="1" spans="1:22">
      <c r="A13" s="118" t="s">
        <v>48</v>
      </c>
      <c r="B13" s="118" t="s">
        <v>49</v>
      </c>
      <c r="C13" s="119" t="s">
        <v>50</v>
      </c>
      <c r="D13" s="120">
        <v>17.16</v>
      </c>
      <c r="E13" s="120">
        <v>0.15</v>
      </c>
      <c r="F13" s="121">
        <v>0.15</v>
      </c>
      <c r="G13" s="120">
        <f t="shared" si="0"/>
        <v>17.31</v>
      </c>
      <c r="H13" s="120">
        <f t="shared" si="1"/>
        <v>17.01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43" t="str">
        <f t="shared" si="2"/>
        <v>NG</v>
      </c>
    </row>
    <row r="14" s="1" customFormat="1" ht="15" customHeight="1" spans="1:22">
      <c r="A14" s="118" t="s">
        <v>51</v>
      </c>
      <c r="B14" s="118" t="s">
        <v>52</v>
      </c>
      <c r="C14" s="119" t="s">
        <v>50</v>
      </c>
      <c r="D14" s="120">
        <v>17.16</v>
      </c>
      <c r="E14" s="120">
        <v>0.15</v>
      </c>
      <c r="F14" s="121">
        <v>0.15</v>
      </c>
      <c r="G14" s="120">
        <f t="shared" si="0"/>
        <v>17.31</v>
      </c>
      <c r="H14" s="120">
        <f t="shared" si="1"/>
        <v>17.01</v>
      </c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43" t="str">
        <f t="shared" si="2"/>
        <v>NG</v>
      </c>
    </row>
    <row r="15" s="1" customFormat="1" ht="15" customHeight="1" spans="1:22">
      <c r="A15" s="118" t="s">
        <v>53</v>
      </c>
      <c r="B15" s="118" t="s">
        <v>54</v>
      </c>
      <c r="C15" s="119" t="s">
        <v>55</v>
      </c>
      <c r="D15" s="120">
        <v>14.41</v>
      </c>
      <c r="E15" s="120">
        <v>0.15</v>
      </c>
      <c r="F15" s="121">
        <v>0.15</v>
      </c>
      <c r="G15" s="120">
        <f t="shared" si="0"/>
        <v>14.56</v>
      </c>
      <c r="H15" s="120">
        <f t="shared" si="1"/>
        <v>14.26</v>
      </c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43" t="str">
        <f t="shared" si="2"/>
        <v>NG</v>
      </c>
    </row>
    <row r="16" s="1" customFormat="1" ht="15" customHeight="1" spans="1:22">
      <c r="A16" s="118" t="s">
        <v>56</v>
      </c>
      <c r="B16" s="118" t="s">
        <v>57</v>
      </c>
      <c r="C16" s="119" t="s">
        <v>50</v>
      </c>
      <c r="D16" s="120">
        <v>5.8</v>
      </c>
      <c r="E16" s="120">
        <v>0.15</v>
      </c>
      <c r="F16" s="121">
        <v>0.15</v>
      </c>
      <c r="G16" s="120">
        <f t="shared" si="0"/>
        <v>5.95</v>
      </c>
      <c r="H16" s="120">
        <f t="shared" si="1"/>
        <v>5.65</v>
      </c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43" t="str">
        <f t="shared" si="2"/>
        <v>NG</v>
      </c>
    </row>
    <row r="17" s="1" customFormat="1" ht="15" customHeight="1" spans="1:22">
      <c r="A17" s="118" t="s">
        <v>58</v>
      </c>
      <c r="B17" s="118" t="s">
        <v>59</v>
      </c>
      <c r="C17" s="119" t="s">
        <v>50</v>
      </c>
      <c r="D17" s="120">
        <v>5.8</v>
      </c>
      <c r="E17" s="120">
        <v>0.15</v>
      </c>
      <c r="F17" s="121">
        <v>0.15</v>
      </c>
      <c r="G17" s="120">
        <f t="shared" si="0"/>
        <v>5.95</v>
      </c>
      <c r="H17" s="120">
        <f t="shared" si="1"/>
        <v>5.65</v>
      </c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43" t="str">
        <f t="shared" si="2"/>
        <v>NG</v>
      </c>
    </row>
    <row r="18" s="1" customFormat="1" ht="15" customHeight="1" spans="1:22">
      <c r="A18" s="118" t="s">
        <v>60</v>
      </c>
      <c r="B18" s="118" t="s">
        <v>61</v>
      </c>
      <c r="C18" s="119" t="s">
        <v>50</v>
      </c>
      <c r="D18" s="120">
        <v>10.68</v>
      </c>
      <c r="E18" s="120">
        <v>0.15</v>
      </c>
      <c r="F18" s="121">
        <v>0.15</v>
      </c>
      <c r="G18" s="120">
        <f t="shared" si="0"/>
        <v>10.83</v>
      </c>
      <c r="H18" s="120">
        <f t="shared" si="1"/>
        <v>10.53</v>
      </c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43" t="str">
        <f t="shared" si="2"/>
        <v>NG</v>
      </c>
    </row>
    <row r="19" s="1" customFormat="1" ht="15" customHeight="1" spans="1:22">
      <c r="A19" s="118" t="s">
        <v>62</v>
      </c>
      <c r="B19" s="118" t="s">
        <v>63</v>
      </c>
      <c r="C19" s="119" t="s">
        <v>50</v>
      </c>
      <c r="D19" s="120">
        <v>10.68</v>
      </c>
      <c r="E19" s="120">
        <v>0.15</v>
      </c>
      <c r="F19" s="121">
        <v>0.15</v>
      </c>
      <c r="G19" s="120">
        <f t="shared" si="0"/>
        <v>10.83</v>
      </c>
      <c r="H19" s="120">
        <f t="shared" si="1"/>
        <v>10.53</v>
      </c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43" t="str">
        <f t="shared" si="2"/>
        <v>NG</v>
      </c>
    </row>
    <row r="20" s="1" customFormat="1" ht="15" customHeight="1" spans="1:22">
      <c r="A20" s="118" t="s">
        <v>64</v>
      </c>
      <c r="B20" s="118" t="s">
        <v>65</v>
      </c>
      <c r="C20" s="119" t="s">
        <v>50</v>
      </c>
      <c r="D20" s="120">
        <v>10.68</v>
      </c>
      <c r="E20" s="120">
        <v>0.15</v>
      </c>
      <c r="F20" s="121">
        <v>0.15</v>
      </c>
      <c r="G20" s="120">
        <f t="shared" si="0"/>
        <v>10.83</v>
      </c>
      <c r="H20" s="120">
        <f t="shared" si="1"/>
        <v>10.53</v>
      </c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43" t="str">
        <f t="shared" si="2"/>
        <v>NG</v>
      </c>
    </row>
    <row r="21" s="1" customFormat="1" ht="15" customHeight="1" spans="1:22">
      <c r="A21" s="118" t="s">
        <v>66</v>
      </c>
      <c r="B21" s="118" t="s">
        <v>67</v>
      </c>
      <c r="C21" s="119" t="s">
        <v>50</v>
      </c>
      <c r="D21" s="120">
        <v>10.68</v>
      </c>
      <c r="E21" s="120">
        <v>0.15</v>
      </c>
      <c r="F21" s="121">
        <v>0.15</v>
      </c>
      <c r="G21" s="120">
        <f t="shared" si="0"/>
        <v>10.83</v>
      </c>
      <c r="H21" s="120">
        <f t="shared" si="1"/>
        <v>10.53</v>
      </c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43" t="str">
        <f t="shared" si="2"/>
        <v>NG</v>
      </c>
    </row>
    <row r="22" s="1" customFormat="1" ht="15" customHeight="1" spans="1:22">
      <c r="A22" s="118" t="s">
        <v>68</v>
      </c>
      <c r="B22" s="118" t="s">
        <v>69</v>
      </c>
      <c r="C22" s="119" t="s">
        <v>55</v>
      </c>
      <c r="D22" s="120">
        <v>40.78</v>
      </c>
      <c r="E22" s="120">
        <v>0.15</v>
      </c>
      <c r="F22" s="121">
        <v>0.15</v>
      </c>
      <c r="G22" s="120">
        <f t="shared" si="0"/>
        <v>40.93</v>
      </c>
      <c r="H22" s="120">
        <f t="shared" si="1"/>
        <v>40.63</v>
      </c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43" t="str">
        <f t="shared" si="2"/>
        <v>NG</v>
      </c>
    </row>
    <row r="23" s="1" customFormat="1" ht="15" customHeight="1" spans="1:22">
      <c r="A23" s="118" t="s">
        <v>70</v>
      </c>
      <c r="B23" s="118" t="s">
        <v>71</v>
      </c>
      <c r="C23" s="119" t="s">
        <v>55</v>
      </c>
      <c r="D23" s="120">
        <v>40.78</v>
      </c>
      <c r="E23" s="120">
        <v>0.15</v>
      </c>
      <c r="F23" s="121">
        <v>0.15</v>
      </c>
      <c r="G23" s="120">
        <f t="shared" si="0"/>
        <v>40.93</v>
      </c>
      <c r="H23" s="120">
        <f t="shared" si="1"/>
        <v>40.63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43" t="str">
        <f t="shared" si="2"/>
        <v>NG</v>
      </c>
    </row>
    <row r="24" s="1" customFormat="1" ht="15" customHeight="1" spans="1:22">
      <c r="A24" s="118" t="s">
        <v>72</v>
      </c>
      <c r="B24" s="118" t="s">
        <v>73</v>
      </c>
      <c r="C24" s="120" t="s">
        <v>55</v>
      </c>
      <c r="D24" s="120">
        <v>7.21</v>
      </c>
      <c r="E24" s="120">
        <v>0.15</v>
      </c>
      <c r="F24" s="120">
        <v>0.15</v>
      </c>
      <c r="G24" s="120">
        <f t="shared" si="0"/>
        <v>7.36</v>
      </c>
      <c r="H24" s="120">
        <f t="shared" si="1"/>
        <v>7.06</v>
      </c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43" t="str">
        <f t="shared" si="2"/>
        <v>NG</v>
      </c>
    </row>
    <row r="25" s="1" customFormat="1" ht="15" customHeight="1" spans="1:22">
      <c r="A25" s="118" t="s">
        <v>74</v>
      </c>
      <c r="B25" s="118" t="s">
        <v>75</v>
      </c>
      <c r="C25" s="120" t="s">
        <v>55</v>
      </c>
      <c r="D25" s="120">
        <v>19.31</v>
      </c>
      <c r="E25" s="120">
        <v>0.15</v>
      </c>
      <c r="F25" s="120">
        <v>0.15</v>
      </c>
      <c r="G25" s="120">
        <f t="shared" si="0"/>
        <v>19.46</v>
      </c>
      <c r="H25" s="120">
        <f t="shared" si="1"/>
        <v>19.16</v>
      </c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43" t="str">
        <f t="shared" si="2"/>
        <v>NG</v>
      </c>
    </row>
    <row r="26" s="1" customFormat="1" ht="15" customHeight="1" spans="1:22">
      <c r="A26" s="118" t="s">
        <v>76</v>
      </c>
      <c r="B26" s="118" t="s">
        <v>77</v>
      </c>
      <c r="C26" s="120" t="s">
        <v>78</v>
      </c>
      <c r="D26" s="120">
        <v>0</v>
      </c>
      <c r="E26" s="120">
        <v>0.2</v>
      </c>
      <c r="F26" s="120">
        <v>0</v>
      </c>
      <c r="G26" s="120">
        <f t="shared" si="0"/>
        <v>0.2</v>
      </c>
      <c r="H26" s="120">
        <f t="shared" si="1"/>
        <v>0</v>
      </c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43" t="str">
        <f t="shared" si="2"/>
        <v>OK</v>
      </c>
    </row>
    <row r="27" s="1" customFormat="1" ht="15" customHeight="1" spans="1:22">
      <c r="A27" s="118" t="s">
        <v>79</v>
      </c>
      <c r="B27" s="118" t="s">
        <v>80</v>
      </c>
      <c r="C27" s="120" t="s">
        <v>78</v>
      </c>
      <c r="D27" s="120">
        <v>0</v>
      </c>
      <c r="E27" s="120">
        <v>0.2</v>
      </c>
      <c r="F27" s="120">
        <v>0</v>
      </c>
      <c r="G27" s="120">
        <f t="shared" si="0"/>
        <v>0.2</v>
      </c>
      <c r="H27" s="120">
        <f t="shared" si="1"/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43" t="str">
        <f t="shared" si="2"/>
        <v>OK</v>
      </c>
    </row>
    <row r="28" s="1" customFormat="1" ht="15" customHeight="1" spans="1:22">
      <c r="A28" s="118" t="s">
        <v>81</v>
      </c>
      <c r="B28" s="118" t="s">
        <v>82</v>
      </c>
      <c r="C28" s="120" t="s">
        <v>78</v>
      </c>
      <c r="D28" s="120">
        <v>0</v>
      </c>
      <c r="E28" s="120">
        <v>0.1</v>
      </c>
      <c r="F28" s="120">
        <v>0</v>
      </c>
      <c r="G28" s="120">
        <f t="shared" si="0"/>
        <v>0.1</v>
      </c>
      <c r="H28" s="120">
        <f t="shared" si="1"/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43" t="str">
        <f t="shared" si="2"/>
        <v>OK</v>
      </c>
    </row>
    <row r="29" s="1" customFormat="1" ht="15" customHeight="1" spans="1:22">
      <c r="A29" s="118" t="s">
        <v>83</v>
      </c>
      <c r="B29" s="118" t="s">
        <v>84</v>
      </c>
      <c r="C29" s="120" t="s">
        <v>85</v>
      </c>
      <c r="D29" s="120">
        <v>0</v>
      </c>
      <c r="E29" s="120">
        <v>0.12</v>
      </c>
      <c r="F29" s="121">
        <v>0</v>
      </c>
      <c r="G29" s="120">
        <f t="shared" si="0"/>
        <v>0.12</v>
      </c>
      <c r="H29" s="120">
        <f t="shared" si="1"/>
        <v>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43" t="str">
        <f t="shared" si="2"/>
        <v>OK</v>
      </c>
    </row>
    <row r="30" s="1" customFormat="1" ht="15" customHeight="1" spans="1:22">
      <c r="A30" s="118" t="s">
        <v>86</v>
      </c>
      <c r="B30" s="118" t="s">
        <v>87</v>
      </c>
      <c r="C30" s="120" t="s">
        <v>88</v>
      </c>
      <c r="D30" s="120">
        <v>0</v>
      </c>
      <c r="E30" s="120">
        <v>0.06</v>
      </c>
      <c r="F30" s="121">
        <v>0.06</v>
      </c>
      <c r="G30" s="120">
        <f t="shared" si="0"/>
        <v>0.06</v>
      </c>
      <c r="H30" s="120">
        <f t="shared" si="1"/>
        <v>-0.06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43" t="str">
        <f t="shared" si="2"/>
        <v>OK</v>
      </c>
    </row>
    <row r="31" s="1" customFormat="1" ht="15" customHeight="1" spans="1:22">
      <c r="A31" s="118" t="s">
        <v>89</v>
      </c>
      <c r="B31" s="118" t="s">
        <v>90</v>
      </c>
      <c r="C31" s="120" t="s">
        <v>88</v>
      </c>
      <c r="D31" s="120">
        <v>0</v>
      </c>
      <c r="E31" s="120">
        <v>0.06</v>
      </c>
      <c r="F31" s="121">
        <v>0.06</v>
      </c>
      <c r="G31" s="120">
        <f t="shared" si="0"/>
        <v>0.06</v>
      </c>
      <c r="H31" s="120">
        <f t="shared" si="1"/>
        <v>-0.06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43" t="str">
        <f t="shared" si="2"/>
        <v>OK</v>
      </c>
    </row>
    <row r="32" s="1" customFormat="1" ht="15" customHeight="1" spans="1:22">
      <c r="A32" s="118" t="s">
        <v>91</v>
      </c>
      <c r="B32" s="118" t="s">
        <v>92</v>
      </c>
      <c r="C32" s="120" t="s">
        <v>55</v>
      </c>
      <c r="D32" s="120">
        <v>79.56</v>
      </c>
      <c r="E32" s="120">
        <v>0.15</v>
      </c>
      <c r="F32" s="121">
        <v>0.15</v>
      </c>
      <c r="G32" s="120">
        <f t="shared" si="0"/>
        <v>79.71</v>
      </c>
      <c r="H32" s="120">
        <f t="shared" si="1"/>
        <v>79.41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43" t="str">
        <f t="shared" si="2"/>
        <v>NG</v>
      </c>
    </row>
    <row r="33" s="1" customFormat="1" ht="15" customHeight="1" spans="1:22">
      <c r="A33" s="118" t="s">
        <v>93</v>
      </c>
      <c r="B33" s="118" t="s">
        <v>94</v>
      </c>
      <c r="C33" s="120" t="s">
        <v>85</v>
      </c>
      <c r="D33" s="120">
        <v>0</v>
      </c>
      <c r="E33" s="120">
        <v>0.35</v>
      </c>
      <c r="F33" s="121">
        <v>0</v>
      </c>
      <c r="G33" s="120">
        <f t="shared" si="0"/>
        <v>0.35</v>
      </c>
      <c r="H33" s="120">
        <f t="shared" si="1"/>
        <v>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43" t="str">
        <f t="shared" si="2"/>
        <v>OK</v>
      </c>
    </row>
    <row r="34" s="1" customFormat="1" ht="15" customHeight="1" spans="1:22">
      <c r="A34" s="118" t="s">
        <v>95</v>
      </c>
      <c r="B34" s="118" t="s">
        <v>96</v>
      </c>
      <c r="C34" s="120" t="s">
        <v>97</v>
      </c>
      <c r="D34" s="120">
        <v>0</v>
      </c>
      <c r="E34" s="120">
        <v>0.2</v>
      </c>
      <c r="F34" s="121">
        <v>0.15</v>
      </c>
      <c r="G34" s="120">
        <f t="shared" si="0"/>
        <v>0.2</v>
      </c>
      <c r="H34" s="120">
        <f t="shared" si="1"/>
        <v>-0.15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43" t="str">
        <f t="shared" si="2"/>
        <v>OK</v>
      </c>
    </row>
    <row r="35" s="1" customFormat="1" ht="15" customHeight="1" spans="1:22">
      <c r="A35" s="118" t="s">
        <v>98</v>
      </c>
      <c r="B35" s="118" t="s">
        <v>99</v>
      </c>
      <c r="C35" s="120" t="s">
        <v>97</v>
      </c>
      <c r="D35" s="120">
        <v>0</v>
      </c>
      <c r="E35" s="120">
        <v>0.2</v>
      </c>
      <c r="F35" s="121">
        <v>0.15</v>
      </c>
      <c r="G35" s="120">
        <f t="shared" si="0"/>
        <v>0.2</v>
      </c>
      <c r="H35" s="120">
        <f t="shared" si="1"/>
        <v>-0.15</v>
      </c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43" t="str">
        <f t="shared" si="2"/>
        <v>OK</v>
      </c>
    </row>
    <row r="36" s="1" customFormat="1" ht="15" customHeight="1" spans="1:22">
      <c r="A36" s="118" t="s">
        <v>100</v>
      </c>
      <c r="B36" s="118" t="s">
        <v>101</v>
      </c>
      <c r="C36" s="120" t="s">
        <v>85</v>
      </c>
      <c r="D36" s="120">
        <v>0</v>
      </c>
      <c r="E36" s="120">
        <v>0.35</v>
      </c>
      <c r="F36" s="121">
        <v>0</v>
      </c>
      <c r="G36" s="120">
        <f t="shared" si="0"/>
        <v>0.35</v>
      </c>
      <c r="H36" s="120">
        <f t="shared" si="1"/>
        <v>0</v>
      </c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43" t="str">
        <f t="shared" si="2"/>
        <v>OK</v>
      </c>
    </row>
    <row r="37" s="1" customFormat="1" ht="15" customHeight="1" spans="1:22">
      <c r="A37" s="118" t="s">
        <v>102</v>
      </c>
      <c r="B37" s="118" t="s">
        <v>103</v>
      </c>
      <c r="C37" s="120" t="s">
        <v>97</v>
      </c>
      <c r="D37" s="120">
        <v>0</v>
      </c>
      <c r="E37" s="120">
        <v>0.2</v>
      </c>
      <c r="F37" s="121">
        <v>0.15</v>
      </c>
      <c r="G37" s="120">
        <f t="shared" si="0"/>
        <v>0.2</v>
      </c>
      <c r="H37" s="120">
        <f t="shared" si="1"/>
        <v>-0.15</v>
      </c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43" t="str">
        <f t="shared" si="2"/>
        <v>OK</v>
      </c>
    </row>
    <row r="38" s="1" customFormat="1" ht="15" customHeight="1" spans="1:22">
      <c r="A38" s="118" t="s">
        <v>104</v>
      </c>
      <c r="B38" s="118" t="s">
        <v>105</v>
      </c>
      <c r="C38" s="120" t="s">
        <v>97</v>
      </c>
      <c r="D38" s="120">
        <v>0</v>
      </c>
      <c r="E38" s="120">
        <v>0.2</v>
      </c>
      <c r="F38" s="121">
        <v>0.15</v>
      </c>
      <c r="G38" s="120">
        <f t="shared" si="0"/>
        <v>0.2</v>
      </c>
      <c r="H38" s="120">
        <f t="shared" si="1"/>
        <v>-0.15</v>
      </c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43" t="str">
        <f t="shared" si="2"/>
        <v>OK</v>
      </c>
    </row>
    <row r="39" s="1" customFormat="1" ht="15" customHeight="1" spans="1:22">
      <c r="A39" s="118" t="s">
        <v>106</v>
      </c>
      <c r="B39" s="118" t="s">
        <v>107</v>
      </c>
      <c r="C39" s="120" t="s">
        <v>85</v>
      </c>
      <c r="D39" s="122">
        <v>0</v>
      </c>
      <c r="E39" s="122">
        <v>0.35</v>
      </c>
      <c r="F39" s="123">
        <v>0</v>
      </c>
      <c r="G39" s="120">
        <f t="shared" si="0"/>
        <v>0.35</v>
      </c>
      <c r="H39" s="120">
        <f t="shared" si="1"/>
        <v>0</v>
      </c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43" t="str">
        <f t="shared" si="2"/>
        <v>OK</v>
      </c>
    </row>
    <row r="40" s="1" customFormat="1" ht="15" customHeight="1" spans="1:22">
      <c r="A40" s="118" t="s">
        <v>108</v>
      </c>
      <c r="B40" s="118" t="s">
        <v>109</v>
      </c>
      <c r="C40" s="120" t="s">
        <v>97</v>
      </c>
      <c r="D40" s="122">
        <v>0</v>
      </c>
      <c r="E40" s="122">
        <v>0.2</v>
      </c>
      <c r="F40" s="123">
        <v>0.15</v>
      </c>
      <c r="G40" s="120">
        <f t="shared" si="0"/>
        <v>0.2</v>
      </c>
      <c r="H40" s="120">
        <f t="shared" si="1"/>
        <v>-0.15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43" t="str">
        <f t="shared" si="2"/>
        <v>OK</v>
      </c>
    </row>
    <row r="41" s="1" customFormat="1" ht="15" customHeight="1" spans="1:22">
      <c r="A41" s="118" t="s">
        <v>110</v>
      </c>
      <c r="B41" s="118" t="s">
        <v>111</v>
      </c>
      <c r="C41" s="120" t="s">
        <v>97</v>
      </c>
      <c r="D41" s="122">
        <v>0</v>
      </c>
      <c r="E41" s="122">
        <v>0.2</v>
      </c>
      <c r="F41" s="123">
        <v>0.15</v>
      </c>
      <c r="G41" s="120">
        <f t="shared" si="0"/>
        <v>0.2</v>
      </c>
      <c r="H41" s="120">
        <f t="shared" si="1"/>
        <v>-0.15</v>
      </c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43" t="str">
        <f t="shared" si="2"/>
        <v>OK</v>
      </c>
    </row>
    <row r="42" s="1" customFormat="1" ht="15" customHeight="1" spans="1:22">
      <c r="A42" s="118" t="s">
        <v>112</v>
      </c>
      <c r="B42" s="118" t="s">
        <v>113</v>
      </c>
      <c r="C42" s="120" t="s">
        <v>47</v>
      </c>
      <c r="D42" s="122">
        <v>4</v>
      </c>
      <c r="E42" s="122">
        <v>0.38</v>
      </c>
      <c r="F42" s="123">
        <v>0.38</v>
      </c>
      <c r="G42" s="120">
        <f t="shared" si="0"/>
        <v>4.38</v>
      </c>
      <c r="H42" s="120">
        <f t="shared" si="1"/>
        <v>3.62</v>
      </c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43" t="str">
        <f t="shared" si="2"/>
        <v>NG</v>
      </c>
    </row>
    <row r="43" s="1" customFormat="1" ht="15" customHeight="1" spans="1:22">
      <c r="A43" s="118" t="s">
        <v>114</v>
      </c>
      <c r="B43" s="118" t="s">
        <v>115</v>
      </c>
      <c r="C43" s="120" t="s">
        <v>116</v>
      </c>
      <c r="D43" s="122">
        <v>2.26</v>
      </c>
      <c r="E43" s="122">
        <v>0.8</v>
      </c>
      <c r="F43" s="123">
        <v>0.8</v>
      </c>
      <c r="G43" s="120">
        <f t="shared" si="0"/>
        <v>3.06</v>
      </c>
      <c r="H43" s="120">
        <f t="shared" si="1"/>
        <v>1.46</v>
      </c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43" t="str">
        <f t="shared" si="2"/>
        <v>NG</v>
      </c>
    </row>
    <row r="44" s="1" customFormat="1" ht="15" customHeight="1" spans="1:22">
      <c r="A44" s="118" t="s">
        <v>117</v>
      </c>
      <c r="B44" s="118" t="s">
        <v>118</v>
      </c>
      <c r="C44" s="120" t="s">
        <v>116</v>
      </c>
      <c r="D44" s="122">
        <v>26.51</v>
      </c>
      <c r="E44" s="122">
        <v>0.8</v>
      </c>
      <c r="F44" s="123">
        <v>0.8</v>
      </c>
      <c r="G44" s="120">
        <f t="shared" si="0"/>
        <v>27.31</v>
      </c>
      <c r="H44" s="120">
        <f t="shared" si="1"/>
        <v>25.71</v>
      </c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43" t="str">
        <f t="shared" si="2"/>
        <v>NG</v>
      </c>
    </row>
    <row r="45" s="1" customFormat="1" ht="15" customHeight="1" spans="1:22">
      <c r="A45" s="118" t="s">
        <v>119</v>
      </c>
      <c r="B45" s="118" t="s">
        <v>120</v>
      </c>
      <c r="C45" s="120" t="s">
        <v>121</v>
      </c>
      <c r="D45" s="120">
        <v>0</v>
      </c>
      <c r="E45" s="120">
        <v>0.14</v>
      </c>
      <c r="F45" s="121">
        <v>0</v>
      </c>
      <c r="G45" s="120">
        <f t="shared" si="0"/>
        <v>0.14</v>
      </c>
      <c r="H45" s="120">
        <f t="shared" si="1"/>
        <v>0</v>
      </c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43" t="str">
        <f t="shared" si="2"/>
        <v>OK</v>
      </c>
    </row>
    <row r="46" s="1" customFormat="1" ht="15" customHeight="1" spans="1:22">
      <c r="A46" s="118" t="s">
        <v>122</v>
      </c>
      <c r="B46" s="118" t="s">
        <v>123</v>
      </c>
      <c r="C46" s="120" t="s">
        <v>55</v>
      </c>
      <c r="D46" s="120">
        <v>27.14</v>
      </c>
      <c r="E46" s="120">
        <v>0.15</v>
      </c>
      <c r="F46" s="121">
        <v>0.15</v>
      </c>
      <c r="G46" s="120">
        <f t="shared" si="0"/>
        <v>27.29</v>
      </c>
      <c r="H46" s="120">
        <f t="shared" si="1"/>
        <v>26.99</v>
      </c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43" t="str">
        <f t="shared" si="2"/>
        <v>NG</v>
      </c>
    </row>
    <row r="47" s="1" customFormat="1" ht="15" customHeight="1" spans="1:22">
      <c r="A47" s="118" t="s">
        <v>124</v>
      </c>
      <c r="B47" s="118" t="s">
        <v>125</v>
      </c>
      <c r="C47" s="120" t="s">
        <v>55</v>
      </c>
      <c r="D47" s="120">
        <v>12.4</v>
      </c>
      <c r="E47" s="120">
        <v>0.15</v>
      </c>
      <c r="F47" s="121">
        <v>0.15</v>
      </c>
      <c r="G47" s="120">
        <f t="shared" si="0"/>
        <v>12.55</v>
      </c>
      <c r="H47" s="120">
        <f t="shared" si="1"/>
        <v>12.25</v>
      </c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43" t="str">
        <f t="shared" si="2"/>
        <v>NG</v>
      </c>
    </row>
    <row r="48" s="1" customFormat="1" ht="15" customHeight="1" spans="1:22">
      <c r="A48" s="118" t="s">
        <v>126</v>
      </c>
      <c r="B48" s="118" t="s">
        <v>127</v>
      </c>
      <c r="C48" s="120" t="s">
        <v>55</v>
      </c>
      <c r="D48" s="122">
        <v>21.61</v>
      </c>
      <c r="E48" s="122">
        <v>0.15</v>
      </c>
      <c r="F48" s="123">
        <v>0.15</v>
      </c>
      <c r="G48" s="120">
        <f t="shared" si="0"/>
        <v>21.76</v>
      </c>
      <c r="H48" s="120">
        <f t="shared" si="1"/>
        <v>21.46</v>
      </c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43" t="str">
        <f t="shared" si="2"/>
        <v>NG</v>
      </c>
    </row>
    <row r="49" s="1" customFormat="1" ht="15" customHeight="1" spans="1:22">
      <c r="A49" s="118" t="s">
        <v>128</v>
      </c>
      <c r="B49" s="118" t="s">
        <v>129</v>
      </c>
      <c r="C49" s="120" t="s">
        <v>55</v>
      </c>
      <c r="D49" s="122">
        <v>2.82</v>
      </c>
      <c r="E49" s="122">
        <v>0.15</v>
      </c>
      <c r="F49" s="123">
        <v>0.15</v>
      </c>
      <c r="G49" s="120">
        <f t="shared" si="0"/>
        <v>2.97</v>
      </c>
      <c r="H49" s="120">
        <f t="shared" si="1"/>
        <v>2.67</v>
      </c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43" t="str">
        <f t="shared" si="2"/>
        <v>NG</v>
      </c>
    </row>
    <row r="50" s="1" customFormat="1" ht="15" customHeight="1" spans="1:22">
      <c r="A50" s="118" t="s">
        <v>130</v>
      </c>
      <c r="B50" s="118" t="s">
        <v>131</v>
      </c>
      <c r="C50" s="120" t="s">
        <v>50</v>
      </c>
      <c r="D50" s="120">
        <v>16.63</v>
      </c>
      <c r="E50" s="120">
        <v>0.15</v>
      </c>
      <c r="F50" s="121">
        <v>0.15</v>
      </c>
      <c r="G50" s="120">
        <f t="shared" si="0"/>
        <v>16.78</v>
      </c>
      <c r="H50" s="120">
        <f t="shared" si="1"/>
        <v>16.48</v>
      </c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43" t="str">
        <f t="shared" si="2"/>
        <v>NG</v>
      </c>
    </row>
    <row r="51" s="1" customFormat="1" ht="15" customHeight="1" spans="1:22">
      <c r="A51" s="118" t="s">
        <v>132</v>
      </c>
      <c r="B51" s="118" t="s">
        <v>133</v>
      </c>
      <c r="C51" s="120" t="s">
        <v>134</v>
      </c>
      <c r="D51" s="120">
        <v>3.2</v>
      </c>
      <c r="E51" s="120">
        <v>0.15</v>
      </c>
      <c r="F51" s="121">
        <v>0.15</v>
      </c>
      <c r="G51" s="120">
        <f t="shared" si="0"/>
        <v>3.35</v>
      </c>
      <c r="H51" s="120">
        <f t="shared" si="1"/>
        <v>3.05</v>
      </c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43" t="str">
        <f t="shared" si="2"/>
        <v>NG</v>
      </c>
    </row>
    <row r="52" s="1" customFormat="1" ht="15" customHeight="1" spans="1:22">
      <c r="A52" s="118" t="s">
        <v>132</v>
      </c>
      <c r="B52" s="118" t="s">
        <v>135</v>
      </c>
      <c r="C52" s="120" t="s">
        <v>134</v>
      </c>
      <c r="D52" s="120">
        <v>3.2</v>
      </c>
      <c r="E52" s="120">
        <v>0.15</v>
      </c>
      <c r="F52" s="121">
        <v>0.15</v>
      </c>
      <c r="G52" s="120">
        <f t="shared" si="0"/>
        <v>3.35</v>
      </c>
      <c r="H52" s="120">
        <f t="shared" si="1"/>
        <v>3.05</v>
      </c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43" t="str">
        <f t="shared" si="2"/>
        <v>NG</v>
      </c>
    </row>
    <row r="53" s="1" customFormat="1" ht="15" customHeight="1" spans="1:22">
      <c r="A53" s="118" t="s">
        <v>136</v>
      </c>
      <c r="B53" s="118" t="s">
        <v>137</v>
      </c>
      <c r="C53" s="120" t="s">
        <v>134</v>
      </c>
      <c r="D53" s="120">
        <v>2.7</v>
      </c>
      <c r="E53" s="120">
        <v>0.15</v>
      </c>
      <c r="F53" s="121">
        <v>0.15</v>
      </c>
      <c r="G53" s="120">
        <f t="shared" si="0"/>
        <v>2.85</v>
      </c>
      <c r="H53" s="120">
        <f t="shared" si="1"/>
        <v>2.55</v>
      </c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43" t="str">
        <f t="shared" si="2"/>
        <v>NG</v>
      </c>
    </row>
    <row r="54" s="1" customFormat="1" ht="15" customHeight="1" spans="1:29">
      <c r="A54" s="118" t="s">
        <v>138</v>
      </c>
      <c r="B54" s="118" t="s">
        <v>139</v>
      </c>
      <c r="C54" s="120" t="s">
        <v>134</v>
      </c>
      <c r="D54" s="120">
        <v>2.7</v>
      </c>
      <c r="E54" s="120">
        <v>0.15</v>
      </c>
      <c r="F54" s="121">
        <v>0.15</v>
      </c>
      <c r="G54" s="120">
        <f t="shared" si="0"/>
        <v>2.85</v>
      </c>
      <c r="H54" s="120">
        <f t="shared" si="1"/>
        <v>2.55</v>
      </c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43" t="str">
        <f t="shared" si="2"/>
        <v>NG</v>
      </c>
      <c r="AC54" s="145"/>
    </row>
    <row r="55" s="1" customFormat="1" ht="15" customHeight="1" spans="1:29">
      <c r="A55" s="118" t="s">
        <v>140</v>
      </c>
      <c r="B55" s="118" t="s">
        <v>141</v>
      </c>
      <c r="C55" s="120" t="s">
        <v>134</v>
      </c>
      <c r="D55" s="120">
        <v>2.7</v>
      </c>
      <c r="E55" s="120">
        <v>0.15</v>
      </c>
      <c r="F55" s="121">
        <v>0.15</v>
      </c>
      <c r="G55" s="120">
        <f t="shared" si="0"/>
        <v>2.85</v>
      </c>
      <c r="H55" s="120">
        <f t="shared" si="1"/>
        <v>2.55</v>
      </c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43" t="str">
        <f t="shared" si="2"/>
        <v>NG</v>
      </c>
      <c r="AC55" s="145"/>
    </row>
    <row r="56" s="1" customFormat="1" ht="15" customHeight="1" spans="1:29">
      <c r="A56" s="118" t="s">
        <v>142</v>
      </c>
      <c r="B56" s="118" t="s">
        <v>143</v>
      </c>
      <c r="C56" s="120" t="s">
        <v>134</v>
      </c>
      <c r="D56" s="120">
        <v>2.7</v>
      </c>
      <c r="E56" s="120">
        <v>0.15</v>
      </c>
      <c r="F56" s="121">
        <v>0.15</v>
      </c>
      <c r="G56" s="120">
        <f t="shared" si="0"/>
        <v>2.85</v>
      </c>
      <c r="H56" s="120">
        <f t="shared" si="1"/>
        <v>2.55</v>
      </c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43" t="str">
        <f t="shared" si="2"/>
        <v>NG</v>
      </c>
      <c r="AC56" s="145"/>
    </row>
    <row r="57" s="1" customFormat="1" ht="15" customHeight="1" spans="1:29">
      <c r="A57" s="118" t="s">
        <v>144</v>
      </c>
      <c r="B57" s="118" t="s">
        <v>145</v>
      </c>
      <c r="C57" s="120" t="s">
        <v>134</v>
      </c>
      <c r="D57" s="120">
        <v>2.7</v>
      </c>
      <c r="E57" s="120">
        <v>0.15</v>
      </c>
      <c r="F57" s="121">
        <v>0.15</v>
      </c>
      <c r="G57" s="120">
        <f t="shared" si="0"/>
        <v>2.85</v>
      </c>
      <c r="H57" s="120">
        <f t="shared" si="1"/>
        <v>2.55</v>
      </c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43" t="str">
        <f t="shared" si="2"/>
        <v>NG</v>
      </c>
      <c r="AC57" s="145"/>
    </row>
    <row r="58" s="1" customFormat="1" ht="15" customHeight="1" spans="1:29">
      <c r="A58" s="118" t="s">
        <v>146</v>
      </c>
      <c r="B58" s="118" t="s">
        <v>147</v>
      </c>
      <c r="C58" s="120" t="s">
        <v>134</v>
      </c>
      <c r="D58" s="120">
        <v>1.5</v>
      </c>
      <c r="E58" s="120">
        <v>0.15</v>
      </c>
      <c r="F58" s="121">
        <v>0.15</v>
      </c>
      <c r="G58" s="120">
        <f t="shared" si="0"/>
        <v>1.65</v>
      </c>
      <c r="H58" s="120">
        <f t="shared" si="1"/>
        <v>1.35</v>
      </c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43" t="str">
        <f t="shared" si="2"/>
        <v>NG</v>
      </c>
      <c r="AC58" s="145"/>
    </row>
    <row r="59" s="1" customFormat="1" ht="15" customHeight="1" spans="1:29">
      <c r="A59" s="118" t="s">
        <v>148</v>
      </c>
      <c r="B59" s="118" t="s">
        <v>149</v>
      </c>
      <c r="C59" s="120" t="s">
        <v>134</v>
      </c>
      <c r="D59" s="120">
        <v>1.5</v>
      </c>
      <c r="E59" s="120">
        <v>0.15</v>
      </c>
      <c r="F59" s="121">
        <v>0.15</v>
      </c>
      <c r="G59" s="120">
        <f t="shared" si="0"/>
        <v>1.65</v>
      </c>
      <c r="H59" s="120">
        <f t="shared" si="1"/>
        <v>1.35</v>
      </c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43" t="str">
        <f t="shared" si="2"/>
        <v>NG</v>
      </c>
      <c r="AC59" s="145"/>
    </row>
    <row r="60" s="1" customFormat="1" ht="15" customHeight="1" spans="1:29">
      <c r="A60" s="118" t="s">
        <v>150</v>
      </c>
      <c r="B60" s="118" t="s">
        <v>151</v>
      </c>
      <c r="C60" s="120" t="s">
        <v>134</v>
      </c>
      <c r="D60" s="120">
        <v>1.5</v>
      </c>
      <c r="E60" s="120">
        <v>0.15</v>
      </c>
      <c r="F60" s="121">
        <v>0.15</v>
      </c>
      <c r="G60" s="120">
        <f t="shared" si="0"/>
        <v>1.65</v>
      </c>
      <c r="H60" s="120">
        <f t="shared" si="1"/>
        <v>1.35</v>
      </c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43" t="str">
        <f t="shared" si="2"/>
        <v>NG</v>
      </c>
      <c r="AC60" s="145"/>
    </row>
    <row r="61" s="1" customFormat="1" ht="15" customHeight="1" spans="1:29">
      <c r="A61" s="118" t="s">
        <v>152</v>
      </c>
      <c r="B61" s="118" t="s">
        <v>153</v>
      </c>
      <c r="C61" s="120" t="s">
        <v>134</v>
      </c>
      <c r="D61" s="120">
        <v>1.5</v>
      </c>
      <c r="E61" s="120">
        <v>0.15</v>
      </c>
      <c r="F61" s="121">
        <v>0.15</v>
      </c>
      <c r="G61" s="120">
        <f t="shared" si="0"/>
        <v>1.65</v>
      </c>
      <c r="H61" s="120">
        <f t="shared" si="1"/>
        <v>1.35</v>
      </c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43" t="str">
        <f t="shared" si="2"/>
        <v>NG</v>
      </c>
      <c r="AC61" s="145"/>
    </row>
    <row r="62" s="1" customFormat="1" ht="15" customHeight="1" spans="1:29">
      <c r="A62" s="118" t="s">
        <v>154</v>
      </c>
      <c r="B62" s="118" t="s">
        <v>155</v>
      </c>
      <c r="C62" s="120" t="s">
        <v>134</v>
      </c>
      <c r="D62" s="120">
        <v>1.5</v>
      </c>
      <c r="E62" s="120">
        <v>0.15</v>
      </c>
      <c r="F62" s="121">
        <v>0.15</v>
      </c>
      <c r="G62" s="120">
        <f t="shared" si="0"/>
        <v>1.65</v>
      </c>
      <c r="H62" s="120">
        <f t="shared" si="1"/>
        <v>1.35</v>
      </c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43" t="str">
        <f t="shared" si="2"/>
        <v>NG</v>
      </c>
      <c r="AC62" s="145"/>
    </row>
    <row r="63" s="1" customFormat="1" ht="17" customHeight="1" spans="1:22">
      <c r="A63" s="124" t="s">
        <v>156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2"/>
    </row>
    <row r="64" s="1" customFormat="1" ht="34" customHeight="1" spans="1:22">
      <c r="A64" s="125" t="s">
        <v>157</v>
      </c>
      <c r="B64" s="126" t="s">
        <v>158</v>
      </c>
      <c r="D64" s="127"/>
      <c r="E64" s="128" t="s">
        <v>159</v>
      </c>
      <c r="G64" s="127"/>
      <c r="H64" s="129"/>
      <c r="I64" s="136" t="s">
        <v>160</v>
      </c>
      <c r="J64" s="136" t="s">
        <v>161</v>
      </c>
      <c r="K64" s="136" t="s">
        <v>162</v>
      </c>
      <c r="L64" s="136" t="s">
        <v>163</v>
      </c>
      <c r="M64" s="136" t="s">
        <v>164</v>
      </c>
      <c r="N64" s="136" t="s">
        <v>165</v>
      </c>
      <c r="O64" s="136" t="s">
        <v>166</v>
      </c>
      <c r="P64" s="136" t="s">
        <v>167</v>
      </c>
      <c r="Q64" s="136" t="s">
        <v>168</v>
      </c>
      <c r="R64" s="136"/>
      <c r="S64" s="129"/>
      <c r="T64" s="129"/>
      <c r="U64" s="129"/>
      <c r="V64" s="144" t="s">
        <v>26</v>
      </c>
    </row>
    <row r="65" s="1" customFormat="1" ht="15.95" customHeight="1" spans="1:22">
      <c r="A65" s="146"/>
      <c r="B65" s="147"/>
      <c r="C65" s="1"/>
      <c r="D65" s="127"/>
      <c r="E65" s="147"/>
      <c r="F65" s="1"/>
      <c r="G65" s="127"/>
      <c r="H65" s="101" t="s">
        <v>169</v>
      </c>
      <c r="I65" s="176"/>
      <c r="J65" s="176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43" t="e">
        <f>IF(AVERAGE(I65:Q66)&lt;120,"NG",IF(AVERAGE(I65:Q66)&gt;135,"NG","OK"))</f>
        <v>#DIV/0!</v>
      </c>
    </row>
    <row r="66" s="1" customFormat="1" ht="15.95" customHeight="1" spans="1:22">
      <c r="A66" s="146"/>
      <c r="B66" s="147"/>
      <c r="C66" s="1"/>
      <c r="D66" s="127"/>
      <c r="E66" s="147"/>
      <c r="F66" s="1"/>
      <c r="G66" s="127"/>
      <c r="H66" s="101" t="s">
        <v>170</v>
      </c>
      <c r="I66" s="176"/>
      <c r="J66" s="176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43" t="e">
        <f>IF(AVERAGE(I65:Q66)&lt;120,"NG",IF(AVERAGE(I65:Q66)&gt;135,"NG","OK"))</f>
        <v>#DIV/0!</v>
      </c>
    </row>
    <row r="67" s="1" customFormat="1" ht="17" customHeight="1" spans="1:22">
      <c r="A67" s="148" t="s">
        <v>171</v>
      </c>
      <c r="B67" s="149" t="s">
        <v>172</v>
      </c>
      <c r="C67" s="150"/>
      <c r="D67" s="151"/>
      <c r="E67" s="152" t="s">
        <v>173</v>
      </c>
      <c r="F67" s="150"/>
      <c r="G67" s="150"/>
      <c r="H67" s="153" t="s">
        <v>170</v>
      </c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43" t="e">
        <f>IF(AVERAGE(I67:Q67)&lt;43,"NG",IF(AVERAGE(I67:Q67)&gt;46,"NG","OK"))</f>
        <v>#DIV/0!</v>
      </c>
    </row>
    <row r="68" s="1" customFormat="1" ht="14.25" customHeight="1" spans="1:22">
      <c r="A68" s="154" t="s">
        <v>174</v>
      </c>
      <c r="B68" s="149" t="s">
        <v>175</v>
      </c>
      <c r="C68" s="155"/>
      <c r="D68" s="156"/>
      <c r="E68" s="153" t="s">
        <v>176</v>
      </c>
      <c r="F68" s="150"/>
      <c r="G68" s="150"/>
      <c r="H68" s="151"/>
      <c r="I68" s="176"/>
      <c r="J68" s="176"/>
      <c r="K68" s="179"/>
      <c r="L68" s="179"/>
      <c r="M68" s="179"/>
      <c r="N68" s="179"/>
      <c r="O68" s="179"/>
      <c r="P68" s="179"/>
      <c r="Q68" s="179"/>
      <c r="R68" s="101"/>
      <c r="S68" s="101"/>
      <c r="T68" s="101"/>
      <c r="U68" s="101"/>
      <c r="V68" s="143" t="e">
        <f>IF(AVERAGE(I68:Q68)&lt;320,"NG",IF(AVERAGE(I68:Q68)&gt;350,"NG","OK"))</f>
        <v>#DIV/0!</v>
      </c>
    </row>
    <row r="69" s="1" customFormat="1" ht="14.25" customHeight="1" spans="1:22">
      <c r="A69" s="146"/>
      <c r="B69" s="147"/>
      <c r="C69" s="1"/>
      <c r="D69" s="127"/>
      <c r="E69" s="153" t="s">
        <v>177</v>
      </c>
      <c r="F69" s="150"/>
      <c r="G69" s="150"/>
      <c r="H69" s="151"/>
      <c r="I69" s="176"/>
      <c r="J69" s="176"/>
      <c r="K69" s="179"/>
      <c r="L69" s="179"/>
      <c r="M69" s="179"/>
      <c r="N69" s="179"/>
      <c r="O69" s="179"/>
      <c r="P69" s="179"/>
      <c r="Q69" s="179"/>
      <c r="R69" s="101"/>
      <c r="S69" s="101"/>
      <c r="T69" s="101"/>
      <c r="U69" s="101"/>
      <c r="V69" s="143" t="e">
        <f>IF(AVERAGE(I69:Q69)&lt;365,"NG",IF(AVERAGE(I69:Q69)&gt;395,"NG","OK"))</f>
        <v>#DIV/0!</v>
      </c>
    </row>
    <row r="70" s="1" customFormat="1" ht="14.25" customHeight="1" spans="1:22">
      <c r="A70" s="157"/>
      <c r="B70" s="158"/>
      <c r="C70" s="159"/>
      <c r="D70" s="160"/>
      <c r="E70" s="153" t="s">
        <v>178</v>
      </c>
      <c r="F70" s="150"/>
      <c r="G70" s="150"/>
      <c r="H70" s="151"/>
      <c r="I70" s="177"/>
      <c r="J70" s="177"/>
      <c r="K70" s="179"/>
      <c r="L70" s="179"/>
      <c r="M70" s="179"/>
      <c r="N70" s="179"/>
      <c r="O70" s="179"/>
      <c r="P70" s="179"/>
      <c r="Q70" s="179"/>
      <c r="R70" s="178"/>
      <c r="S70" s="178"/>
      <c r="T70" s="178"/>
      <c r="U70" s="178"/>
      <c r="V70" s="143" t="e">
        <f>IF(AVERAGE(I70:Q70)&lt;11,"NG",IF(AVERAGE(I70:Q70)&gt;18,"NG","OK"))</f>
        <v>#DIV/0!</v>
      </c>
    </row>
    <row r="71" s="1" customFormat="1" ht="16.5" customHeight="1" spans="1:22">
      <c r="A71" s="148" t="s">
        <v>179</v>
      </c>
      <c r="B71" s="161" t="s">
        <v>180</v>
      </c>
      <c r="C71" s="155"/>
      <c r="D71" s="155"/>
      <c r="E71" s="162" t="s">
        <v>181</v>
      </c>
      <c r="F71" s="155"/>
      <c r="G71" s="156"/>
      <c r="H71" s="101" t="s">
        <v>182</v>
      </c>
      <c r="I71" s="180"/>
      <c r="J71" s="101"/>
      <c r="K71" s="179"/>
      <c r="L71" s="179"/>
      <c r="M71" s="179"/>
      <c r="N71" s="179"/>
      <c r="O71" s="179"/>
      <c r="P71" s="179"/>
      <c r="Q71" s="179"/>
      <c r="R71" s="101"/>
      <c r="S71" s="101"/>
      <c r="T71" s="101"/>
      <c r="U71" s="101"/>
      <c r="V71" s="143" t="str">
        <f>IF(MAX(I71:Q73)&gt;140,"NG","OK")</f>
        <v>OK</v>
      </c>
    </row>
    <row r="72" s="1" customFormat="1" ht="16.5" customHeight="1" spans="1:22">
      <c r="A72" s="146"/>
      <c r="B72" s="147"/>
      <c r="C72" s="1"/>
      <c r="D72" s="1"/>
      <c r="E72" s="147"/>
      <c r="F72" s="1"/>
      <c r="G72" s="127"/>
      <c r="H72" s="101" t="s">
        <v>183</v>
      </c>
      <c r="I72" s="180"/>
      <c r="J72" s="101"/>
      <c r="K72" s="179"/>
      <c r="L72" s="179"/>
      <c r="M72" s="179"/>
      <c r="N72" s="179"/>
      <c r="O72" s="179"/>
      <c r="P72" s="179"/>
      <c r="Q72" s="179"/>
      <c r="R72" s="101"/>
      <c r="S72" s="101"/>
      <c r="T72" s="101"/>
      <c r="U72" s="101"/>
      <c r="V72" s="143" t="str">
        <f>IF(MAX(I71:Q73)&gt;140,"NG","OK")</f>
        <v>OK</v>
      </c>
    </row>
    <row r="73" s="1" customFormat="1" ht="16.5" customHeight="1" spans="1:22">
      <c r="A73" s="146"/>
      <c r="B73" s="147"/>
      <c r="C73" s="1"/>
      <c r="D73" s="1"/>
      <c r="E73" s="147"/>
      <c r="F73" s="1"/>
      <c r="G73" s="127"/>
      <c r="H73" s="101" t="s">
        <v>184</v>
      </c>
      <c r="I73" s="180"/>
      <c r="J73" s="101"/>
      <c r="K73" s="179"/>
      <c r="L73" s="179"/>
      <c r="M73" s="179"/>
      <c r="N73" s="179"/>
      <c r="O73" s="179"/>
      <c r="P73" s="179"/>
      <c r="Q73" s="179"/>
      <c r="R73" s="101"/>
      <c r="S73" s="101"/>
      <c r="T73" s="101"/>
      <c r="U73" s="101"/>
      <c r="V73" s="143" t="str">
        <f>IF(MAX(I71:Q73)&gt;140,"NG","OK")</f>
        <v>OK</v>
      </c>
    </row>
    <row r="74" s="1" customFormat="1" ht="16.5" customHeight="1" spans="1:22">
      <c r="A74" s="146"/>
      <c r="B74" s="147"/>
      <c r="C74" s="1"/>
      <c r="D74" s="1"/>
      <c r="E74" s="162" t="s">
        <v>185</v>
      </c>
      <c r="F74" s="155"/>
      <c r="G74" s="156"/>
      <c r="H74" s="101" t="s">
        <v>182</v>
      </c>
      <c r="I74" s="181"/>
      <c r="J74" s="101"/>
      <c r="K74" s="179"/>
      <c r="L74" s="179"/>
      <c r="M74" s="179"/>
      <c r="N74" s="179"/>
      <c r="O74" s="179"/>
      <c r="P74" s="179"/>
      <c r="Q74" s="179"/>
      <c r="R74" s="101"/>
      <c r="S74" s="101"/>
      <c r="T74" s="101"/>
      <c r="U74" s="101"/>
      <c r="V74" s="143" t="str">
        <f>IF(MAX(I74:Q76)&gt;450,"NG","OK")</f>
        <v>OK</v>
      </c>
    </row>
    <row r="75" s="1" customFormat="1" ht="16.5" customHeight="1" spans="1:22">
      <c r="A75" s="146"/>
      <c r="B75" s="147"/>
      <c r="C75" s="1"/>
      <c r="D75" s="1"/>
      <c r="E75" s="147"/>
      <c r="F75" s="1"/>
      <c r="G75" s="127"/>
      <c r="H75" s="101" t="s">
        <v>183</v>
      </c>
      <c r="I75" s="182"/>
      <c r="J75" s="101"/>
      <c r="K75" s="179"/>
      <c r="L75" s="179"/>
      <c r="M75" s="179"/>
      <c r="N75" s="179"/>
      <c r="O75" s="179"/>
      <c r="P75" s="179"/>
      <c r="Q75" s="179"/>
      <c r="R75" s="101"/>
      <c r="S75" s="101"/>
      <c r="T75" s="101"/>
      <c r="U75" s="101"/>
      <c r="V75" s="143" t="str">
        <f>IF(MAX(I74:Q76)&gt;450,"NG","OK")</f>
        <v>OK</v>
      </c>
    </row>
    <row r="76" s="1" customFormat="1" ht="16.5" customHeight="1" spans="1:22">
      <c r="A76" s="146"/>
      <c r="B76" s="147"/>
      <c r="C76" s="1"/>
      <c r="D76" s="1"/>
      <c r="E76" s="147"/>
      <c r="F76" s="1"/>
      <c r="G76" s="127"/>
      <c r="H76" s="101" t="s">
        <v>184</v>
      </c>
      <c r="I76" s="182"/>
      <c r="J76" s="101"/>
      <c r="K76" s="179"/>
      <c r="L76" s="179"/>
      <c r="M76" s="179"/>
      <c r="N76" s="179"/>
      <c r="O76" s="179"/>
      <c r="P76" s="179"/>
      <c r="Q76" s="179"/>
      <c r="R76" s="101"/>
      <c r="S76" s="101"/>
      <c r="T76" s="101"/>
      <c r="U76" s="101"/>
      <c r="V76" s="143" t="str">
        <f>IF(MAX(I74:Q76)&gt;450,"NG","OK")</f>
        <v>OK</v>
      </c>
    </row>
    <row r="77" s="1" customFormat="1" ht="19.5" customHeight="1" spans="1:22">
      <c r="A77" s="146"/>
      <c r="B77" s="147"/>
      <c r="C77" s="1"/>
      <c r="D77" s="1"/>
      <c r="E77" s="163" t="s">
        <v>186</v>
      </c>
      <c r="F77" s="155"/>
      <c r="G77" s="156"/>
      <c r="H77" s="101" t="s">
        <v>182</v>
      </c>
      <c r="I77" s="183"/>
      <c r="J77" s="101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43" t="str">
        <f>IF(MAX(I77:Q79)&gt;1.25,"NG",IF(MIN(I77:Q79)&lt;0.8,"NG","OK"))</f>
        <v>NG</v>
      </c>
    </row>
    <row r="78" s="1" customFormat="1" ht="19.5" customHeight="1" spans="1:22">
      <c r="A78" s="146"/>
      <c r="B78" s="147"/>
      <c r="C78" s="1"/>
      <c r="D78" s="1"/>
      <c r="E78" s="147"/>
      <c r="F78" s="1"/>
      <c r="G78" s="127"/>
      <c r="H78" s="101" t="s">
        <v>183</v>
      </c>
      <c r="I78" s="183"/>
      <c r="J78" s="101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43" t="str">
        <f>IF(MAX(I77:Q79)&gt;1.25,"NG",IF(MIN(I77:Q79)&lt;0.8,"NG","OK"))</f>
        <v>NG</v>
      </c>
    </row>
    <row r="79" s="1" customFormat="1" ht="19.5" customHeight="1" spans="1:22">
      <c r="A79" s="146"/>
      <c r="B79" s="147"/>
      <c r="C79" s="1"/>
      <c r="D79" s="1"/>
      <c r="E79" s="147"/>
      <c r="F79" s="1"/>
      <c r="G79" s="127"/>
      <c r="H79" s="101" t="s">
        <v>184</v>
      </c>
      <c r="I79" s="183"/>
      <c r="J79" s="101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43" t="str">
        <f>IF(MAX(I77:Q79)&gt;1.25,"NG",IF(MIN(I77:Q79)&lt;0.8,"NG","OK"))</f>
        <v>NG</v>
      </c>
    </row>
    <row r="80" s="1" customFormat="1" ht="21.75" customHeight="1" spans="1:22">
      <c r="A80" s="146"/>
      <c r="B80" s="147"/>
      <c r="C80" s="1"/>
      <c r="D80" s="1"/>
      <c r="E80" s="164" t="s">
        <v>187</v>
      </c>
      <c r="F80" s="150"/>
      <c r="G80" s="151"/>
      <c r="H80" s="101" t="s">
        <v>182</v>
      </c>
      <c r="I80" s="184"/>
      <c r="J80" s="101"/>
      <c r="K80" s="179"/>
      <c r="L80" s="179"/>
      <c r="M80" s="179"/>
      <c r="N80" s="179"/>
      <c r="O80" s="179"/>
      <c r="P80" s="179"/>
      <c r="Q80" s="179"/>
      <c r="R80" s="109"/>
      <c r="S80" s="109"/>
      <c r="T80" s="109"/>
      <c r="U80" s="109"/>
      <c r="V80" s="143" t="str">
        <f>IF(MAX(I80:Q80)&gt;25,"NG","OK")</f>
        <v>OK</v>
      </c>
    </row>
    <row r="81" s="1" customFormat="1" ht="17.1" customHeight="1" spans="1:22">
      <c r="A81" s="154" t="s">
        <v>188</v>
      </c>
      <c r="B81" s="117" t="s">
        <v>189</v>
      </c>
      <c r="C81" s="156"/>
      <c r="D81" s="165" t="s">
        <v>190</v>
      </c>
      <c r="E81" s="150"/>
      <c r="F81" s="151"/>
      <c r="G81" s="165">
        <v>0.05</v>
      </c>
      <c r="H81" s="166">
        <v>0</v>
      </c>
      <c r="I81" s="185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43" t="str">
        <f t="shared" ref="V81:V103" si="3">IF(MAX(I81:J81)&gt;G81,"NG",IF(MIN(I81:J81)&lt;H81,"NG","OK"))</f>
        <v>OK</v>
      </c>
    </row>
    <row r="82" s="1" customFormat="1" ht="17.1" customHeight="1" spans="1:22">
      <c r="A82" s="146"/>
      <c r="B82" s="147"/>
      <c r="C82" s="127"/>
      <c r="D82" s="165" t="s">
        <v>191</v>
      </c>
      <c r="E82" s="150"/>
      <c r="F82" s="151"/>
      <c r="G82" s="165">
        <v>0.085</v>
      </c>
      <c r="H82" s="165">
        <v>0.05</v>
      </c>
      <c r="I82" s="185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43" t="str">
        <f t="shared" si="3"/>
        <v>NG</v>
      </c>
    </row>
    <row r="83" s="1" customFormat="1" ht="17.1" customHeight="1" spans="1:22">
      <c r="A83" s="146"/>
      <c r="B83" s="147"/>
      <c r="C83" s="127"/>
      <c r="D83" s="165" t="s">
        <v>192</v>
      </c>
      <c r="E83" s="150"/>
      <c r="F83" s="151"/>
      <c r="G83" s="165">
        <v>0.05</v>
      </c>
      <c r="H83" s="165">
        <v>0.03</v>
      </c>
      <c r="I83" s="185"/>
      <c r="J83" s="134"/>
      <c r="K83" s="134"/>
      <c r="L83" s="134"/>
      <c r="M83" s="134"/>
      <c r="N83" s="186"/>
      <c r="O83" s="134"/>
      <c r="P83" s="134"/>
      <c r="Q83" s="134"/>
      <c r="R83" s="134"/>
      <c r="S83" s="134"/>
      <c r="T83" s="134"/>
      <c r="U83" s="134"/>
      <c r="V83" s="143" t="str">
        <f t="shared" si="3"/>
        <v>NG</v>
      </c>
    </row>
    <row r="84" s="1" customFormat="1" ht="17.1" customHeight="1" spans="1:22">
      <c r="A84" s="146"/>
      <c r="B84" s="147"/>
      <c r="C84" s="127"/>
      <c r="D84" s="165" t="s">
        <v>193</v>
      </c>
      <c r="E84" s="150"/>
      <c r="F84" s="151"/>
      <c r="G84" s="165">
        <v>0.02</v>
      </c>
      <c r="H84" s="166">
        <v>0</v>
      </c>
      <c r="I84" s="185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43" t="str">
        <f t="shared" si="3"/>
        <v>OK</v>
      </c>
    </row>
    <row r="85" s="1" customFormat="1" ht="17.1" customHeight="1" spans="1:22">
      <c r="A85" s="146"/>
      <c r="B85" s="147"/>
      <c r="C85" s="127"/>
      <c r="D85" s="117" t="s">
        <v>194</v>
      </c>
      <c r="E85" s="150"/>
      <c r="F85" s="151"/>
      <c r="G85" s="167">
        <v>1.9</v>
      </c>
      <c r="H85" s="168">
        <v>1.75</v>
      </c>
      <c r="I85" s="185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43" t="str">
        <f t="shared" si="3"/>
        <v>NG</v>
      </c>
    </row>
    <row r="86" s="1" customFormat="1" ht="17.1" customHeight="1" spans="1:22">
      <c r="A86" s="146"/>
      <c r="B86" s="147"/>
      <c r="C86" s="127"/>
      <c r="D86" s="165" t="s">
        <v>195</v>
      </c>
      <c r="E86" s="150"/>
      <c r="F86" s="151"/>
      <c r="G86" s="165">
        <v>0.02</v>
      </c>
      <c r="H86" s="166">
        <v>0</v>
      </c>
      <c r="I86" s="185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43" t="str">
        <f t="shared" si="3"/>
        <v>OK</v>
      </c>
    </row>
    <row r="87" s="1" customFormat="1" ht="17.1" customHeight="1" spans="1:22">
      <c r="A87" s="146"/>
      <c r="B87" s="147"/>
      <c r="C87" s="127"/>
      <c r="D87" s="165" t="s">
        <v>196</v>
      </c>
      <c r="E87" s="150"/>
      <c r="F87" s="151"/>
      <c r="G87" s="167">
        <v>5.2</v>
      </c>
      <c r="H87" s="167">
        <v>4.8</v>
      </c>
      <c r="I87" s="185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43" t="str">
        <f t="shared" si="3"/>
        <v>NG</v>
      </c>
    </row>
    <row r="88" s="1" customFormat="1" ht="17.1" customHeight="1" spans="1:22">
      <c r="A88" s="146"/>
      <c r="B88" s="147"/>
      <c r="C88" s="127"/>
      <c r="D88" s="165" t="s">
        <v>197</v>
      </c>
      <c r="E88" s="150"/>
      <c r="F88" s="151"/>
      <c r="G88" s="165">
        <v>0.025</v>
      </c>
      <c r="H88" s="166">
        <v>0</v>
      </c>
      <c r="I88" s="185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43" t="str">
        <f t="shared" si="3"/>
        <v>OK</v>
      </c>
    </row>
    <row r="89" s="1" customFormat="1" ht="17.1" customHeight="1" spans="1:22">
      <c r="A89" s="146"/>
      <c r="B89" s="147"/>
      <c r="C89" s="127"/>
      <c r="D89" s="169" t="s">
        <v>198</v>
      </c>
      <c r="E89" s="150"/>
      <c r="F89" s="151"/>
      <c r="G89" s="165">
        <v>0.02</v>
      </c>
      <c r="H89" s="166">
        <v>0</v>
      </c>
      <c r="I89" s="185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43" t="str">
        <f t="shared" si="3"/>
        <v>OK</v>
      </c>
    </row>
    <row r="90" s="1" customFormat="1" ht="17.1" customHeight="1" spans="1:22">
      <c r="A90" s="146"/>
      <c r="B90" s="147"/>
      <c r="C90" s="127"/>
      <c r="D90" s="165" t="s">
        <v>199</v>
      </c>
      <c r="E90" s="150"/>
      <c r="F90" s="151"/>
      <c r="G90" s="165">
        <v>0.02</v>
      </c>
      <c r="H90" s="166">
        <v>0</v>
      </c>
      <c r="I90" s="185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43" t="str">
        <f t="shared" si="3"/>
        <v>OK</v>
      </c>
    </row>
    <row r="91" s="1" customFormat="1" ht="17.1" customHeight="1" spans="1:22">
      <c r="A91" s="146"/>
      <c r="B91" s="147"/>
      <c r="C91" s="127"/>
      <c r="D91" s="165" t="s">
        <v>200</v>
      </c>
      <c r="E91" s="150"/>
      <c r="F91" s="151"/>
      <c r="G91" s="165">
        <v>0.02</v>
      </c>
      <c r="H91" s="166">
        <v>0</v>
      </c>
      <c r="I91" s="185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43" t="str">
        <f t="shared" si="3"/>
        <v>OK</v>
      </c>
    </row>
    <row r="92" s="1" customFormat="1" ht="17.1" customHeight="1" spans="1:22">
      <c r="A92" s="146"/>
      <c r="B92" s="147"/>
      <c r="C92" s="127"/>
      <c r="D92" s="165" t="s">
        <v>201</v>
      </c>
      <c r="E92" s="150"/>
      <c r="F92" s="151"/>
      <c r="G92" s="165">
        <v>0.01</v>
      </c>
      <c r="H92" s="166">
        <v>0</v>
      </c>
      <c r="I92" s="185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43" t="str">
        <f t="shared" si="3"/>
        <v>OK</v>
      </c>
    </row>
    <row r="93" s="1" customFormat="1" ht="17.1" customHeight="1" spans="1:22">
      <c r="A93" s="146"/>
      <c r="B93" s="147"/>
      <c r="C93" s="127"/>
      <c r="D93" s="169" t="s">
        <v>202</v>
      </c>
      <c r="E93" s="150"/>
      <c r="F93" s="151"/>
      <c r="G93" s="165">
        <v>0.01</v>
      </c>
      <c r="H93" s="166">
        <v>0</v>
      </c>
      <c r="I93" s="185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43" t="str">
        <f t="shared" si="3"/>
        <v>OK</v>
      </c>
    </row>
    <row r="94" s="1" customFormat="1" ht="17.1" customHeight="1" spans="1:22">
      <c r="A94" s="146"/>
      <c r="B94" s="147"/>
      <c r="C94" s="127"/>
      <c r="D94" s="165" t="s">
        <v>203</v>
      </c>
      <c r="E94" s="150"/>
      <c r="F94" s="151"/>
      <c r="G94" s="165">
        <v>0.05</v>
      </c>
      <c r="H94" s="165">
        <v>0.03</v>
      </c>
      <c r="I94" s="185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43" t="str">
        <f t="shared" si="3"/>
        <v>NG</v>
      </c>
    </row>
    <row r="95" s="1" customFormat="1" ht="17.1" customHeight="1" spans="1:22">
      <c r="A95" s="146"/>
      <c r="B95" s="147"/>
      <c r="C95" s="127"/>
      <c r="D95" s="165" t="s">
        <v>204</v>
      </c>
      <c r="E95" s="150"/>
      <c r="F95" s="151"/>
      <c r="G95" s="165">
        <v>0.01</v>
      </c>
      <c r="H95" s="166">
        <v>0</v>
      </c>
      <c r="I95" s="185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43" t="str">
        <f t="shared" si="3"/>
        <v>OK</v>
      </c>
    </row>
    <row r="96" s="1" customFormat="1" ht="17.1" customHeight="1" spans="1:22">
      <c r="A96" s="146"/>
      <c r="B96" s="147"/>
      <c r="C96" s="127"/>
      <c r="D96" s="165" t="s">
        <v>205</v>
      </c>
      <c r="E96" s="150"/>
      <c r="F96" s="151"/>
      <c r="G96" s="165">
        <v>0.001</v>
      </c>
      <c r="H96" s="166">
        <v>0</v>
      </c>
      <c r="I96" s="185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43" t="str">
        <f t="shared" si="3"/>
        <v>OK</v>
      </c>
    </row>
    <row r="97" s="95" customFormat="1" ht="17.1" customHeight="1" spans="1:22">
      <c r="A97" s="146"/>
      <c r="B97" s="147"/>
      <c r="C97" s="127"/>
      <c r="D97" s="165" t="s">
        <v>206</v>
      </c>
      <c r="E97" s="150"/>
      <c r="F97" s="151"/>
      <c r="G97" s="165">
        <v>0.001</v>
      </c>
      <c r="H97" s="166">
        <v>0</v>
      </c>
      <c r="I97" s="187"/>
      <c r="J97" s="134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202" t="str">
        <f t="shared" si="3"/>
        <v>OK</v>
      </c>
    </row>
    <row r="98" s="1" customFormat="1" ht="17.1" customHeight="1" spans="1:22">
      <c r="A98" s="146"/>
      <c r="B98" s="147"/>
      <c r="C98" s="127"/>
      <c r="D98" s="165" t="s">
        <v>207</v>
      </c>
      <c r="E98" s="150"/>
      <c r="F98" s="151"/>
      <c r="G98" s="165">
        <v>0.01</v>
      </c>
      <c r="H98" s="166">
        <v>0</v>
      </c>
      <c r="I98" s="185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43" t="str">
        <f t="shared" si="3"/>
        <v>OK</v>
      </c>
    </row>
    <row r="99" s="1" customFormat="1" ht="17.1" customHeight="1" spans="1:22">
      <c r="A99" s="146"/>
      <c r="B99" s="147"/>
      <c r="C99" s="127"/>
      <c r="D99" s="165" t="s">
        <v>208</v>
      </c>
      <c r="E99" s="150"/>
      <c r="F99" s="151"/>
      <c r="G99" s="165">
        <v>0.01</v>
      </c>
      <c r="H99" s="166">
        <v>0</v>
      </c>
      <c r="I99" s="185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43" t="str">
        <f t="shared" si="3"/>
        <v>OK</v>
      </c>
    </row>
    <row r="100" s="1" customFormat="1" ht="17.1" customHeight="1" spans="1:22">
      <c r="A100" s="146"/>
      <c r="B100" s="147"/>
      <c r="C100" s="127"/>
      <c r="D100" s="165" t="s">
        <v>209</v>
      </c>
      <c r="E100" s="150"/>
      <c r="F100" s="151"/>
      <c r="G100" s="165">
        <v>0.01</v>
      </c>
      <c r="H100" s="166">
        <v>0</v>
      </c>
      <c r="I100" s="185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43" t="str">
        <f t="shared" si="3"/>
        <v>OK</v>
      </c>
    </row>
    <row r="101" s="1" customFormat="1" ht="17.1" customHeight="1" spans="1:22">
      <c r="A101" s="146"/>
      <c r="B101" s="147"/>
      <c r="C101" s="127"/>
      <c r="D101" s="165" t="s">
        <v>210</v>
      </c>
      <c r="E101" s="150"/>
      <c r="F101" s="151"/>
      <c r="G101" s="165">
        <v>0.03</v>
      </c>
      <c r="H101" s="166">
        <v>0</v>
      </c>
      <c r="I101" s="185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43" t="str">
        <f t="shared" si="3"/>
        <v>OK</v>
      </c>
    </row>
    <row r="102" s="1" customFormat="1" ht="17.1" customHeight="1" spans="1:22">
      <c r="A102" s="146"/>
      <c r="B102" s="147"/>
      <c r="C102" s="127"/>
      <c r="D102" s="165" t="s">
        <v>211</v>
      </c>
      <c r="E102" s="150"/>
      <c r="F102" s="151"/>
      <c r="G102" s="165">
        <v>0.02</v>
      </c>
      <c r="H102" s="166">
        <v>0</v>
      </c>
      <c r="I102" s="185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43" t="str">
        <f t="shared" si="3"/>
        <v>OK</v>
      </c>
    </row>
    <row r="103" s="1" customFormat="1" ht="17.1" customHeight="1" spans="1:22">
      <c r="A103" s="146"/>
      <c r="B103" s="147"/>
      <c r="C103" s="127"/>
      <c r="D103" s="165" t="s">
        <v>212</v>
      </c>
      <c r="E103" s="150"/>
      <c r="F103" s="151"/>
      <c r="G103" s="165">
        <v>0.1</v>
      </c>
      <c r="H103" s="166">
        <v>0</v>
      </c>
      <c r="I103" s="185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43" t="str">
        <f t="shared" si="3"/>
        <v>OK</v>
      </c>
    </row>
    <row r="104" s="1" customFormat="1" ht="21" customHeight="1" spans="1:22">
      <c r="A104" s="157"/>
      <c r="B104" s="158"/>
      <c r="C104" s="160"/>
      <c r="D104" s="165" t="s">
        <v>213</v>
      </c>
      <c r="E104" s="150"/>
      <c r="F104" s="151"/>
      <c r="G104" s="165" t="s">
        <v>214</v>
      </c>
      <c r="H104" s="151"/>
      <c r="I104" s="165" t="s">
        <v>215</v>
      </c>
      <c r="J104" s="134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 t="str">
        <f>IF(I104="余量","OK","NG")</f>
        <v>OK</v>
      </c>
    </row>
    <row r="105" s="1" customFormat="1" ht="19" customHeight="1" spans="1:22">
      <c r="A105" s="170">
        <v>3.6</v>
      </c>
      <c r="B105" s="171" t="s">
        <v>216</v>
      </c>
      <c r="C105" s="151"/>
      <c r="D105" s="170" t="s">
        <v>217</v>
      </c>
      <c r="E105" s="150"/>
      <c r="F105" s="150"/>
      <c r="G105" s="150"/>
      <c r="H105" s="151"/>
      <c r="I105" s="189" t="s">
        <v>33</v>
      </c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01" t="str">
        <f>IF(I105="OK","OK","NG")</f>
        <v>OK</v>
      </c>
    </row>
    <row r="106" s="1" customFormat="1" ht="36" customHeight="1" spans="1:22">
      <c r="A106" s="170">
        <v>3.7</v>
      </c>
      <c r="B106" s="171" t="s">
        <v>218</v>
      </c>
      <c r="C106" s="151"/>
      <c r="D106" s="168" t="s">
        <v>219</v>
      </c>
      <c r="E106" s="150"/>
      <c r="F106" s="150"/>
      <c r="G106" s="150"/>
      <c r="H106" s="151"/>
      <c r="I106" s="191" t="s">
        <v>220</v>
      </c>
      <c r="J106" s="192">
        <v>125</v>
      </c>
      <c r="K106" s="193" t="s">
        <v>221</v>
      </c>
      <c r="L106" s="175">
        <v>0</v>
      </c>
      <c r="M106" s="193" t="s">
        <v>222</v>
      </c>
      <c r="N106" s="194">
        <f>L106/J106</f>
        <v>0</v>
      </c>
      <c r="O106" s="193" t="s">
        <v>223</v>
      </c>
      <c r="P106" s="175" t="s">
        <v>7</v>
      </c>
      <c r="Q106" s="103"/>
      <c r="R106" s="103"/>
      <c r="S106" s="103"/>
      <c r="T106" s="103"/>
      <c r="U106" s="102"/>
      <c r="V106" s="143" t="s">
        <v>33</v>
      </c>
    </row>
    <row r="107" s="1" customFormat="1" ht="36" customHeight="1" spans="1:22">
      <c r="A107" s="172" t="s">
        <v>224</v>
      </c>
      <c r="B107" s="169" t="s">
        <v>225</v>
      </c>
      <c r="C107" s="151"/>
      <c r="D107" s="168" t="s">
        <v>226</v>
      </c>
      <c r="E107" s="150"/>
      <c r="F107" s="150"/>
      <c r="G107" s="150"/>
      <c r="H107" s="151"/>
      <c r="I107" s="195" t="s">
        <v>220</v>
      </c>
      <c r="J107" s="196">
        <v>32</v>
      </c>
      <c r="K107" s="197" t="s">
        <v>221</v>
      </c>
      <c r="L107" s="109">
        <v>0</v>
      </c>
      <c r="M107" s="197" t="s">
        <v>222</v>
      </c>
      <c r="N107" s="198">
        <f>L107/J107</f>
        <v>0</v>
      </c>
      <c r="O107" s="197" t="s">
        <v>223</v>
      </c>
      <c r="P107" s="109" t="s">
        <v>7</v>
      </c>
      <c r="Q107" s="103"/>
      <c r="R107" s="103"/>
      <c r="S107" s="103"/>
      <c r="T107" s="103"/>
      <c r="U107" s="102"/>
      <c r="V107" s="101" t="str">
        <f>IF(L107=0,"OK","NG")</f>
        <v>OK</v>
      </c>
    </row>
    <row r="108" s="1" customFormat="1" ht="22" customHeight="1" spans="1:22">
      <c r="A108" s="172">
        <v>3.9</v>
      </c>
      <c r="B108" s="173" t="s">
        <v>227</v>
      </c>
      <c r="C108" s="150"/>
      <c r="D108" s="150"/>
      <c r="E108" s="150"/>
      <c r="F108" s="150"/>
      <c r="G108" s="150"/>
      <c r="H108" s="150"/>
      <c r="I108" s="199" t="str">
        <f ca="1">TEXT(RANDBETWEEN(291,299)/10,"0.0")&amp;"g"</f>
        <v>29.8g</v>
      </c>
      <c r="J108" s="199" t="str">
        <f ca="1">TEXT(RANDBETWEEN(291,299)/10,"0.0")&amp;"g"</f>
        <v>29.8g</v>
      </c>
      <c r="K108" s="199" t="str">
        <f ca="1">TEXT(RANDBETWEEN(291,299)/10,"0.0")&amp;"g"</f>
        <v>29.6g</v>
      </c>
      <c r="L108" s="200" t="s">
        <v>7</v>
      </c>
      <c r="M108" s="150"/>
      <c r="N108" s="150"/>
      <c r="O108" s="150"/>
      <c r="P108" s="150"/>
      <c r="Q108" s="150"/>
      <c r="R108" s="150"/>
      <c r="S108" s="150"/>
      <c r="T108" s="150"/>
      <c r="U108" s="151"/>
      <c r="V108" s="101" t="s">
        <v>7</v>
      </c>
    </row>
    <row r="109" s="3" customFormat="1" ht="18" customHeight="1" spans="1:22">
      <c r="A109" s="174" t="s">
        <v>228</v>
      </c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2"/>
    </row>
    <row r="110" s="3" customFormat="1" ht="35" customHeight="1" spans="1:22">
      <c r="A110" s="106" t="s">
        <v>229</v>
      </c>
      <c r="B110" s="103"/>
      <c r="C110" s="103"/>
      <c r="D110" s="102"/>
      <c r="E110" s="106" t="s">
        <v>22</v>
      </c>
      <c r="F110" s="102"/>
      <c r="G110" s="106" t="s">
        <v>23</v>
      </c>
      <c r="H110" s="103"/>
      <c r="I110" s="102"/>
      <c r="J110" s="106" t="s">
        <v>24</v>
      </c>
      <c r="K110" s="102"/>
      <c r="L110" s="106" t="s">
        <v>25</v>
      </c>
      <c r="M110" s="102"/>
      <c r="N110" s="106" t="s">
        <v>26</v>
      </c>
      <c r="O110" s="103"/>
      <c r="P110" s="102"/>
      <c r="Q110" s="106" t="s">
        <v>230</v>
      </c>
      <c r="R110" s="103"/>
      <c r="S110" s="103"/>
      <c r="T110" s="103"/>
      <c r="U110" s="103"/>
      <c r="V110" s="102"/>
    </row>
    <row r="111" s="3" customFormat="1" ht="36" customHeight="1" spans="1:22">
      <c r="A111" s="106" t="s">
        <v>231</v>
      </c>
      <c r="B111" s="103"/>
      <c r="C111" s="103"/>
      <c r="D111" s="102"/>
      <c r="E111" s="175">
        <v>3</v>
      </c>
      <c r="F111" s="102"/>
      <c r="G111" s="175" t="s">
        <v>7</v>
      </c>
      <c r="H111" s="103"/>
      <c r="I111" s="102"/>
      <c r="J111" s="106">
        <v>0</v>
      </c>
      <c r="K111" s="102"/>
      <c r="L111" s="201">
        <v>0</v>
      </c>
      <c r="M111" s="102"/>
      <c r="N111" s="175" t="str">
        <f>IF(J111=0,"OK","NG")</f>
        <v>OK</v>
      </c>
      <c r="O111" s="103"/>
      <c r="P111" s="102"/>
      <c r="Q111" s="203" t="s">
        <v>232</v>
      </c>
      <c r="R111" s="103"/>
      <c r="S111" s="103"/>
      <c r="T111" s="103"/>
      <c r="U111" s="103"/>
      <c r="V111" s="102"/>
    </row>
  </sheetData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3:V63"/>
    <mergeCell ref="B67:D67"/>
    <mergeCell ref="E67:G67"/>
    <mergeCell ref="E68:H68"/>
    <mergeCell ref="E69:H69"/>
    <mergeCell ref="E70:H70"/>
    <mergeCell ref="E80:G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G104:H104"/>
    <mergeCell ref="B105:C105"/>
    <mergeCell ref="D105:H105"/>
    <mergeCell ref="B106:C106"/>
    <mergeCell ref="D106:H106"/>
    <mergeCell ref="P106:U106"/>
    <mergeCell ref="B107:C107"/>
    <mergeCell ref="D107:H107"/>
    <mergeCell ref="P107:U107"/>
    <mergeCell ref="B108:H108"/>
    <mergeCell ref="L108:U108"/>
    <mergeCell ref="A109:V109"/>
    <mergeCell ref="A110:D110"/>
    <mergeCell ref="E110:F110"/>
    <mergeCell ref="G110:I110"/>
    <mergeCell ref="J110:K110"/>
    <mergeCell ref="L110:M110"/>
    <mergeCell ref="N110:P110"/>
    <mergeCell ref="Q110:V110"/>
    <mergeCell ref="A111:D111"/>
    <mergeCell ref="E111:F111"/>
    <mergeCell ref="G111:I111"/>
    <mergeCell ref="J111:K111"/>
    <mergeCell ref="L111:M111"/>
    <mergeCell ref="N111:P111"/>
    <mergeCell ref="Q111:V111"/>
    <mergeCell ref="A64:A66"/>
    <mergeCell ref="A68:A70"/>
    <mergeCell ref="A71:A80"/>
    <mergeCell ref="A81:A104"/>
    <mergeCell ref="V8:V9"/>
    <mergeCell ref="A8:B9"/>
    <mergeCell ref="B68:D70"/>
    <mergeCell ref="E71:G73"/>
    <mergeCell ref="F8:G9"/>
    <mergeCell ref="H8:I9"/>
    <mergeCell ref="J8:K9"/>
    <mergeCell ref="L8:M9"/>
    <mergeCell ref="E77:G79"/>
    <mergeCell ref="B71:D80"/>
    <mergeCell ref="B81:C104"/>
    <mergeCell ref="C8:E9"/>
    <mergeCell ref="B64:D66"/>
    <mergeCell ref="E64:G66"/>
    <mergeCell ref="E74:G76"/>
    <mergeCell ref="A1:V2"/>
    <mergeCell ref="N8:P9"/>
  </mergeCells>
  <conditionalFormatting sqref="J8">
    <cfRule type="cellIs" dxfId="0" priority="344" operator="equal">
      <formula>"NG"</formula>
    </cfRule>
  </conditionalFormatting>
  <conditionalFormatting sqref="I12:U12">
    <cfRule type="cellIs" dxfId="0" priority="254" operator="greaterThan">
      <formula>$G$12</formula>
    </cfRule>
    <cfRule type="cellIs" dxfId="1" priority="255" operator="lessThan">
      <formula>$H$12</formula>
    </cfRule>
  </conditionalFormatting>
  <conditionalFormatting sqref="I13:U13">
    <cfRule type="cellIs" dxfId="0" priority="224" operator="greaterThan">
      <formula>$G$13</formula>
    </cfRule>
    <cfRule type="cellIs" dxfId="1" priority="225" operator="lessThan">
      <formula>$H$13</formula>
    </cfRule>
  </conditionalFormatting>
  <conditionalFormatting sqref="I14:U14">
    <cfRule type="cellIs" dxfId="1" priority="340" operator="lessThan">
      <formula>$H14</formula>
    </cfRule>
    <cfRule type="cellIs" dxfId="0" priority="341" operator="greaterThan">
      <formula>$G14</formula>
    </cfRule>
  </conditionalFormatting>
  <conditionalFormatting sqref="I15:U15">
    <cfRule type="cellIs" dxfId="0" priority="183" operator="greaterThan">
      <formula>$G15</formula>
    </cfRule>
    <cfRule type="cellIs" dxfId="1" priority="182" operator="lessThan">
      <formula>$H15</formula>
    </cfRule>
  </conditionalFormatting>
  <conditionalFormatting sqref="I16:U16">
    <cfRule type="cellIs" dxfId="0" priority="252" operator="greaterThan">
      <formula>$G$16</formula>
    </cfRule>
    <cfRule type="cellIs" dxfId="1" priority="253" operator="lessThan">
      <formula>$H$16</formula>
    </cfRule>
  </conditionalFormatting>
  <conditionalFormatting sqref="I17:U17">
    <cfRule type="cellIs" dxfId="0" priority="180" operator="greaterThan">
      <formula>$G$17</formula>
    </cfRule>
    <cfRule type="cellIs" dxfId="1" priority="181" operator="lessThan">
      <formula>$H$17</formula>
    </cfRule>
  </conditionalFormatting>
  <conditionalFormatting sqref="I18:U18">
    <cfRule type="cellIs" dxfId="0" priority="250" operator="greaterThan">
      <formula>$G$18</formula>
    </cfRule>
    <cfRule type="cellIs" dxfId="1" priority="251" operator="lessThan">
      <formula>$H$18</formula>
    </cfRule>
  </conditionalFormatting>
  <conditionalFormatting sqref="I19:U19">
    <cfRule type="cellIs" dxfId="0" priority="178" operator="greaterThan">
      <formula>$G$19</formula>
    </cfRule>
    <cfRule type="cellIs" dxfId="1" priority="179" operator="lessThan">
      <formula>$H$19</formula>
    </cfRule>
  </conditionalFormatting>
  <conditionalFormatting sqref="I20:U20">
    <cfRule type="cellIs" dxfId="0" priority="176" operator="greaterThan">
      <formula>$G$20</formula>
    </cfRule>
    <cfRule type="cellIs" dxfId="1" priority="177" operator="lessThan">
      <formula>$H$20</formula>
    </cfRule>
  </conditionalFormatting>
  <conditionalFormatting sqref="I21:U21">
    <cfRule type="cellIs" dxfId="0" priority="248" operator="greaterThan">
      <formula>$G$21</formula>
    </cfRule>
    <cfRule type="cellIs" dxfId="1" priority="249" operator="lessThan">
      <formula>$H$21</formula>
    </cfRule>
  </conditionalFormatting>
  <conditionalFormatting sqref="I22:U22">
    <cfRule type="cellIs" dxfId="0" priority="174" operator="greaterThan">
      <formula>$G$22</formula>
    </cfRule>
    <cfRule type="cellIs" dxfId="1" priority="175" operator="lessThan">
      <formula>$H$22</formula>
    </cfRule>
  </conditionalFormatting>
  <conditionalFormatting sqref="I23:U23">
    <cfRule type="cellIs" dxfId="0" priority="246" operator="greaterThan">
      <formula>$G$23</formula>
    </cfRule>
    <cfRule type="cellIs" dxfId="1" priority="247" operator="lessThan">
      <formula>$H$23</formula>
    </cfRule>
  </conditionalFormatting>
  <conditionalFormatting sqref="I24:U24">
    <cfRule type="cellIs" dxfId="0" priority="172" operator="greaterThan">
      <formula>$G$24</formula>
    </cfRule>
    <cfRule type="cellIs" dxfId="1" priority="173" operator="lessThan">
      <formula>$H$24</formula>
    </cfRule>
  </conditionalFormatting>
  <conditionalFormatting sqref="I25:U25">
    <cfRule type="cellIs" dxfId="0" priority="244" operator="greaterThan">
      <formula>$G$25</formula>
    </cfRule>
    <cfRule type="cellIs" dxfId="1" priority="245" operator="lessThan">
      <formula>$H$25</formula>
    </cfRule>
  </conditionalFormatting>
  <conditionalFormatting sqref="I26:U26">
    <cfRule type="cellIs" dxfId="0" priority="242" operator="greaterThan">
      <formula>$G$26</formula>
    </cfRule>
    <cfRule type="cellIs" dxfId="1" priority="243" operator="lessThan">
      <formula>$H$26</formula>
    </cfRule>
  </conditionalFormatting>
  <conditionalFormatting sqref="I27:U27">
    <cfRule type="cellIs" dxfId="0" priority="170" operator="greaterThan">
      <formula>$G$27</formula>
    </cfRule>
    <cfRule type="cellIs" dxfId="1" priority="171" operator="lessThan">
      <formula>$H$27</formula>
    </cfRule>
  </conditionalFormatting>
  <conditionalFormatting sqref="I28:U28">
    <cfRule type="cellIs" dxfId="1" priority="338" operator="lessThan">
      <formula>$H28</formula>
    </cfRule>
    <cfRule type="cellIs" dxfId="0" priority="339" operator="greaterThan">
      <formula>$G28</formula>
    </cfRule>
  </conditionalFormatting>
  <conditionalFormatting sqref="I29:U29">
    <cfRule type="cellIs" dxfId="0" priority="169" operator="greaterThan">
      <formula>$G29</formula>
    </cfRule>
    <cfRule type="cellIs" dxfId="1" priority="168" operator="lessThan">
      <formula>$H29</formula>
    </cfRule>
  </conditionalFormatting>
  <conditionalFormatting sqref="I30:U30">
    <cfRule type="cellIs" dxfId="0" priority="167" operator="greaterThan">
      <formula>$G30</formula>
    </cfRule>
    <cfRule type="cellIs" dxfId="1" priority="166" operator="lessThan">
      <formula>$H30</formula>
    </cfRule>
  </conditionalFormatting>
  <conditionalFormatting sqref="I31:U31">
    <cfRule type="cellIs" dxfId="0" priority="240" operator="greaterThan">
      <formula>$G$31</formula>
    </cfRule>
    <cfRule type="cellIs" dxfId="1" priority="241" operator="lessThan">
      <formula>$H$31</formula>
    </cfRule>
  </conditionalFormatting>
  <conditionalFormatting sqref="I32:U32">
    <cfRule type="cellIs" dxfId="0" priority="164" operator="greaterThan">
      <formula>$G$32</formula>
    </cfRule>
    <cfRule type="cellIs" dxfId="1" priority="165" operator="lessThan">
      <formula>$H$32</formula>
    </cfRule>
  </conditionalFormatting>
  <conditionalFormatting sqref="I33:U33">
    <cfRule type="cellIs" dxfId="0" priority="238" operator="greaterThan">
      <formula>$G$33</formula>
    </cfRule>
    <cfRule type="cellIs" dxfId="1" priority="239" operator="lessThan">
      <formula>$H$33</formula>
    </cfRule>
  </conditionalFormatting>
  <conditionalFormatting sqref="I34:U34">
    <cfRule type="cellIs" dxfId="0" priority="162" operator="greaterThan">
      <formula>$G$34</formula>
    </cfRule>
    <cfRule type="cellIs" dxfId="1" priority="163" operator="lessThan">
      <formula>$H$34</formula>
    </cfRule>
  </conditionalFormatting>
  <conditionalFormatting sqref="I35:U35">
    <cfRule type="cellIs" dxfId="0" priority="236" operator="greaterThan">
      <formula>$G$35</formula>
    </cfRule>
    <cfRule type="cellIs" dxfId="1" priority="237" operator="lessThan">
      <formula>$H$35</formula>
    </cfRule>
  </conditionalFormatting>
  <conditionalFormatting sqref="I36:U36">
    <cfRule type="cellIs" dxfId="1" priority="336" operator="lessThan">
      <formula>$H36</formula>
    </cfRule>
    <cfRule type="cellIs" dxfId="0" priority="337" operator="greaterThan">
      <formula>$G36</formula>
    </cfRule>
  </conditionalFormatting>
  <conditionalFormatting sqref="I37:U37">
    <cfRule type="cellIs" dxfId="0" priority="161" operator="greaterThan">
      <formula>$G37</formula>
    </cfRule>
    <cfRule type="cellIs" dxfId="1" priority="160" operator="lessThan">
      <formula>$H37</formula>
    </cfRule>
  </conditionalFormatting>
  <conditionalFormatting sqref="I38:U38">
    <cfRule type="cellIs" dxfId="0" priority="234" operator="greaterThan">
      <formula>$G$38</formula>
    </cfRule>
    <cfRule type="cellIs" dxfId="1" priority="235" operator="lessThan">
      <formula>$H$38</formula>
    </cfRule>
  </conditionalFormatting>
  <conditionalFormatting sqref="I39:U39">
    <cfRule type="cellIs" dxfId="0" priority="158" operator="greaterThan">
      <formula>$G$39</formula>
    </cfRule>
    <cfRule type="cellIs" dxfId="1" priority="159" operator="lessThan">
      <formula>$H$39</formula>
    </cfRule>
  </conditionalFormatting>
  <conditionalFormatting sqref="I40:U40">
    <cfRule type="cellIs" dxfId="0" priority="156" operator="greaterThan">
      <formula>$G$40</formula>
    </cfRule>
    <cfRule type="cellIs" dxfId="1" priority="157" operator="lessThan">
      <formula>$H$40</formula>
    </cfRule>
  </conditionalFormatting>
  <conditionalFormatting sqref="I41:U41">
    <cfRule type="cellIs" dxfId="0" priority="228" operator="greaterThan">
      <formula>$G$41</formula>
    </cfRule>
    <cfRule type="cellIs" dxfId="1" priority="229" operator="lessThan">
      <formula>$H$41</formula>
    </cfRule>
  </conditionalFormatting>
  <conditionalFormatting sqref="I42:U42">
    <cfRule type="cellIs" dxfId="0" priority="232" operator="greaterThan">
      <formula>$G$42</formula>
    </cfRule>
    <cfRule type="cellIs" dxfId="1" priority="233" operator="lessThan">
      <formula>$H$42</formula>
    </cfRule>
  </conditionalFormatting>
  <conditionalFormatting sqref="I43:U43">
    <cfRule type="cellIs" dxfId="0" priority="155" operator="greaterThan">
      <formula>$G43</formula>
    </cfRule>
    <cfRule type="cellIs" dxfId="1" priority="154" operator="lessThan">
      <formula>$H43</formula>
    </cfRule>
  </conditionalFormatting>
  <conditionalFormatting sqref="I44:U44">
    <cfRule type="cellIs" dxfId="1" priority="278" operator="lessThan">
      <formula>$H44</formula>
    </cfRule>
    <cfRule type="cellIs" dxfId="0" priority="300" operator="greaterThan">
      <formula>$G44</formula>
    </cfRule>
  </conditionalFormatting>
  <conditionalFormatting sqref="I45:U45">
    <cfRule type="cellIs" dxfId="1" priority="152" operator="lessThan">
      <formula>$H45</formula>
    </cfRule>
    <cfRule type="cellIs" dxfId="0" priority="153" operator="greaterThan">
      <formula>$G45</formula>
    </cfRule>
  </conditionalFormatting>
  <conditionalFormatting sqref="I46:U46">
    <cfRule type="cellIs" dxfId="1" priority="150" operator="lessThan">
      <formula>$H46</formula>
    </cfRule>
    <cfRule type="cellIs" dxfId="0" priority="151" operator="greaterThan">
      <formula>$G46</formula>
    </cfRule>
  </conditionalFormatting>
  <conditionalFormatting sqref="I47:U47">
    <cfRule type="cellIs" dxfId="0" priority="149" operator="greaterThan">
      <formula>$G47</formula>
    </cfRule>
    <cfRule type="cellIs" dxfId="1" priority="148" operator="lessThan">
      <formula>$H47</formula>
    </cfRule>
  </conditionalFormatting>
  <conditionalFormatting sqref="I48:U48">
    <cfRule type="cellIs" dxfId="0" priority="147" operator="greaterThan">
      <formula>$G48</formula>
    </cfRule>
    <cfRule type="cellIs" dxfId="1" priority="146" operator="lessThan">
      <formula>$H48</formula>
    </cfRule>
  </conditionalFormatting>
  <conditionalFormatting sqref="I49:U49">
    <cfRule type="cellIs" dxfId="0" priority="145" operator="greaterThan">
      <formula>$G49</formula>
    </cfRule>
    <cfRule type="cellIs" dxfId="1" priority="144" operator="lessThan">
      <formula>$H49</formula>
    </cfRule>
  </conditionalFormatting>
  <conditionalFormatting sqref="I50:U50">
    <cfRule type="cellIs" dxfId="0" priority="143" operator="greaterThan">
      <formula>$G50</formula>
    </cfRule>
    <cfRule type="cellIs" dxfId="1" priority="142" operator="lessThan">
      <formula>$H50</formula>
    </cfRule>
  </conditionalFormatting>
  <conditionalFormatting sqref="I51:U51">
    <cfRule type="cellIs" dxfId="0" priority="141" operator="greaterThan">
      <formula>$G51</formula>
    </cfRule>
    <cfRule type="cellIs" dxfId="1" priority="140" operator="lessThan">
      <formula>$H51</formula>
    </cfRule>
  </conditionalFormatting>
  <conditionalFormatting sqref="I52:U52">
    <cfRule type="cellIs" dxfId="0" priority="139" operator="greaterThan">
      <formula>$G52</formula>
    </cfRule>
    <cfRule type="cellIs" dxfId="1" priority="138" operator="lessThan">
      <formula>$H52</formula>
    </cfRule>
  </conditionalFormatting>
  <conditionalFormatting sqref="I53:U53">
    <cfRule type="cellIs" dxfId="0" priority="222" operator="greaterThan">
      <formula>$G$53</formula>
    </cfRule>
    <cfRule type="cellIs" dxfId="1" priority="223" operator="lessThan">
      <formula>$H$53</formula>
    </cfRule>
  </conditionalFormatting>
  <conditionalFormatting sqref="I54:U54">
    <cfRule type="cellIs" dxfId="0" priority="136" operator="greaterThan">
      <formula>$G$54</formula>
    </cfRule>
    <cfRule type="cellIs" dxfId="1" priority="137" operator="lessThan">
      <formula>$H$54</formula>
    </cfRule>
  </conditionalFormatting>
  <conditionalFormatting sqref="I55:U55">
    <cfRule type="cellIs" dxfId="0" priority="134" operator="greaterThan">
      <formula>$G$55</formula>
    </cfRule>
    <cfRule type="cellIs" dxfId="1" priority="135" operator="lessThan">
      <formula>$H$55</formula>
    </cfRule>
  </conditionalFormatting>
  <conditionalFormatting sqref="I56:U56">
    <cfRule type="cellIs" dxfId="0" priority="132" operator="greaterThan">
      <formula>$G$56</formula>
    </cfRule>
    <cfRule type="cellIs" dxfId="1" priority="133" operator="lessThan">
      <formula>$H$56</formula>
    </cfRule>
  </conditionalFormatting>
  <conditionalFormatting sqref="I57:U57">
    <cfRule type="cellIs" dxfId="0" priority="130" operator="greaterThan">
      <formula>$G$57</formula>
    </cfRule>
    <cfRule type="cellIs" dxfId="1" priority="131" operator="lessThan">
      <formula>$H$57</formula>
    </cfRule>
  </conditionalFormatting>
  <conditionalFormatting sqref="I58:U58">
    <cfRule type="cellIs" dxfId="0" priority="128" operator="greaterThan">
      <formula>$G$58</formula>
    </cfRule>
    <cfRule type="cellIs" dxfId="1" priority="129" operator="lessThan">
      <formula>$H$58</formula>
    </cfRule>
  </conditionalFormatting>
  <conditionalFormatting sqref="I59:U59">
    <cfRule type="cellIs" dxfId="0" priority="126" operator="greaterThan">
      <formula>$G$59</formula>
    </cfRule>
    <cfRule type="cellIs" dxfId="1" priority="127" operator="lessThan">
      <formula>$H$59</formula>
    </cfRule>
  </conditionalFormatting>
  <conditionalFormatting sqref="I60:U60">
    <cfRule type="cellIs" dxfId="0" priority="124" operator="greaterThan">
      <formula>$G$60</formula>
    </cfRule>
    <cfRule type="cellIs" dxfId="1" priority="125" operator="lessThan">
      <formula>$H$60</formula>
    </cfRule>
  </conditionalFormatting>
  <conditionalFormatting sqref="I61:U61">
    <cfRule type="cellIs" dxfId="0" priority="122" operator="greaterThan">
      <formula>$G$61</formula>
    </cfRule>
    <cfRule type="cellIs" dxfId="1" priority="123" operator="lessThan">
      <formula>$H$61</formula>
    </cfRule>
  </conditionalFormatting>
  <conditionalFormatting sqref="I62:U62">
    <cfRule type="cellIs" dxfId="0" priority="120" operator="greaterThan">
      <formula>$G$62</formula>
    </cfRule>
    <cfRule type="cellIs" dxfId="1" priority="121" operator="lessThan">
      <formula>$H$62</formula>
    </cfRule>
  </conditionalFormatting>
  <conditionalFormatting sqref="I67:L67">
    <cfRule type="cellIs" dxfId="1" priority="1" operator="lessThan">
      <formula>43</formula>
    </cfRule>
    <cfRule type="cellIs" dxfId="0" priority="190" operator="greaterThan">
      <formula>46</formula>
    </cfRule>
  </conditionalFormatting>
  <conditionalFormatting sqref="I68:J68">
    <cfRule type="cellIs" dxfId="1" priority="187" operator="lessThan">
      <formula>320</formula>
    </cfRule>
    <cfRule type="cellIs" dxfId="0" priority="188" operator="greaterThan">
      <formula>350</formula>
    </cfRule>
  </conditionalFormatting>
  <conditionalFormatting sqref="I69:J69">
    <cfRule type="cellIs" dxfId="1" priority="205" operator="lessThan">
      <formula>365</formula>
    </cfRule>
    <cfRule type="cellIs" dxfId="0" priority="206" operator="greaterThan">
      <formula>395</formula>
    </cfRule>
  </conditionalFormatting>
  <conditionalFormatting sqref="I70:J70">
    <cfRule type="cellIs" dxfId="1" priority="2" operator="lessThan">
      <formula>11</formula>
    </cfRule>
    <cfRule type="cellIs" dxfId="0" priority="3" operator="greaterThan">
      <formula>18</formula>
    </cfRule>
  </conditionalFormatting>
  <conditionalFormatting sqref="I80:J80">
    <cfRule type="cellIs" dxfId="0" priority="215" operator="greaterThan">
      <formula>25</formula>
    </cfRule>
  </conditionalFormatting>
  <conditionalFormatting sqref="V108">
    <cfRule type="cellIs" dxfId="0" priority="184" operator="equal">
      <formula>"NG"</formula>
    </cfRule>
  </conditionalFormatting>
  <conditionalFormatting sqref="I81:I103">
    <cfRule type="cellIs" dxfId="1" priority="212" operator="lessThan">
      <formula>$H81</formula>
    </cfRule>
    <cfRule type="cellIs" dxfId="0" priority="213" operator="greaterThan">
      <formula>$G81</formula>
    </cfRule>
  </conditionalFormatting>
  <conditionalFormatting sqref="V12:V62">
    <cfRule type="cellIs" dxfId="0" priority="350" operator="equal">
      <formula>"NG"</formula>
    </cfRule>
  </conditionalFormatting>
  <conditionalFormatting sqref="V65:V107">
    <cfRule type="cellIs" dxfId="0" priority="218" operator="equal">
      <formula>"NG"</formula>
    </cfRule>
  </conditionalFormatting>
  <conditionalFormatting sqref="I65:J66">
    <cfRule type="cellIs" dxfId="0" priority="194" operator="greaterThan">
      <formula>135</formula>
    </cfRule>
    <cfRule type="cellIs" dxfId="1" priority="195" operator="lessThan">
      <formula>120</formula>
    </cfRule>
  </conditionalFormatting>
  <conditionalFormatting sqref="I71:J73">
    <cfRule type="cellIs" dxfId="0" priority="217" operator="greaterThan">
      <formula>140</formula>
    </cfRule>
  </conditionalFormatting>
  <conditionalFormatting sqref="I74:J76">
    <cfRule type="cellIs" dxfId="0" priority="216" operator="greaterThan">
      <formula>450</formula>
    </cfRule>
  </conditionalFormatting>
  <conditionalFormatting sqref="I77:J79">
    <cfRule type="cellIs" dxfId="1" priority="199" operator="lessThan">
      <formula>0.8</formula>
    </cfRule>
    <cfRule type="cellIs" dxfId="0" priority="200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8" orientation="portrait" horizontalDpi="600"/>
  <headerFooter>
    <oddFooter>&amp;R&amp;P/&amp;N</oddFooter>
  </headerFooter>
  <rowBreaks count="2" manualBreakCount="2">
    <brk id="122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 customWidth="1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 customWidth="1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 customWidth="1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 customWidth="1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 customWidth="1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 customWidth="1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 customWidth="1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 customWidth="1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 customWidth="1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 customWidth="1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 customWidth="1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 customWidth="1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 customWidth="1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 customWidth="1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 customWidth="1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 customWidth="1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 customWidth="1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 customWidth="1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 customWidth="1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 customWidth="1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 customWidth="1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 customWidth="1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 customWidth="1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 customWidth="1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 customWidth="1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 customWidth="1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 customWidth="1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 customWidth="1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 customWidth="1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 customWidth="1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 customWidth="1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 customWidth="1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 customWidth="1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 customWidth="1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 customWidth="1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 customWidth="1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 customWidth="1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 customWidth="1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 customWidth="1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 customWidth="1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 customWidth="1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 customWidth="1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 customWidth="1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 customWidth="1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 customWidth="1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 customWidth="1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 customWidth="1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 customWidth="1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 customWidth="1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 customWidth="1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 customWidth="1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 customWidth="1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 customWidth="1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 customWidth="1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 customWidth="1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 customWidth="1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 customWidth="1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 customWidth="1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 customWidth="1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 customWidth="1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 customWidth="1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 customWidth="1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 customWidth="1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 customWidth="1"/>
  </cols>
  <sheetData>
    <row r="1" ht="16.5" customHeight="1" spans="4:22">
      <c r="D1" s="5" t="s">
        <v>233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6.5" customHeight="1" spans="4:22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1" customFormat="1" ht="30.75" customHeight="1" spans="1:22">
      <c r="A3" s="8" t="s">
        <v>234</v>
      </c>
      <c r="B3" s="9"/>
      <c r="C3" s="10"/>
      <c r="D3" s="11"/>
      <c r="E3" s="11"/>
      <c r="F3" s="9"/>
      <c r="G3" s="10" t="s">
        <v>235</v>
      </c>
      <c r="H3" s="9"/>
      <c r="I3" s="32" t="s">
        <v>236</v>
      </c>
      <c r="J3" s="11"/>
      <c r="K3" s="11"/>
      <c r="L3" s="11"/>
      <c r="M3" s="11"/>
      <c r="N3" s="11"/>
      <c r="O3" s="11"/>
      <c r="P3" s="11"/>
      <c r="Q3" s="10" t="s">
        <v>237</v>
      </c>
      <c r="R3" s="9"/>
      <c r="S3" s="10"/>
      <c r="T3" s="11"/>
      <c r="U3" s="11"/>
      <c r="V3" s="9"/>
    </row>
    <row r="4" s="1" customFormat="1" ht="30.75" customHeight="1" spans="1:22">
      <c r="A4" s="8" t="s">
        <v>238</v>
      </c>
      <c r="B4" s="9"/>
      <c r="C4" s="12"/>
      <c r="D4" s="11"/>
      <c r="E4" s="9"/>
      <c r="F4" s="13" t="s">
        <v>239</v>
      </c>
      <c r="G4" s="10" t="s">
        <v>240</v>
      </c>
      <c r="H4" s="9"/>
      <c r="I4" s="10" t="s">
        <v>241</v>
      </c>
      <c r="J4" s="9"/>
      <c r="K4" s="10"/>
      <c r="L4" s="9"/>
      <c r="M4" s="33" t="s">
        <v>242</v>
      </c>
      <c r="N4" s="10"/>
      <c r="O4" s="11"/>
      <c r="P4" s="9"/>
      <c r="Q4" s="10" t="s">
        <v>243</v>
      </c>
      <c r="R4" s="9"/>
      <c r="S4" s="10" t="s">
        <v>244</v>
      </c>
      <c r="T4" s="11"/>
      <c r="U4" s="11"/>
      <c r="V4" s="9"/>
    </row>
    <row r="5" s="1" customFormat="1" ht="30.75" customHeight="1" spans="1:22">
      <c r="A5" s="8" t="s">
        <v>245</v>
      </c>
      <c r="B5" s="9"/>
      <c r="C5" s="10" t="s">
        <v>246</v>
      </c>
      <c r="D5" s="11"/>
      <c r="E5" s="11"/>
      <c r="F5" s="11"/>
      <c r="G5" s="9"/>
      <c r="H5" s="10" t="s">
        <v>247</v>
      </c>
      <c r="I5" s="9"/>
      <c r="J5" s="34"/>
      <c r="K5" s="35"/>
      <c r="L5" s="36"/>
      <c r="M5" s="10" t="s">
        <v>248</v>
      </c>
      <c r="N5" s="9"/>
      <c r="O5" s="37"/>
      <c r="P5" s="11"/>
      <c r="Q5" s="10" t="s">
        <v>249</v>
      </c>
      <c r="R5" s="9"/>
      <c r="S5" s="10"/>
      <c r="T5" s="11"/>
      <c r="U5" s="11"/>
      <c r="V5" s="9"/>
    </row>
    <row r="6" s="2" customFormat="1" ht="30.75" customHeight="1" spans="1:22">
      <c r="A6" s="14" t="s">
        <v>250</v>
      </c>
      <c r="B6" s="15"/>
      <c r="C6" s="15"/>
      <c r="D6" s="16"/>
      <c r="E6" s="17"/>
      <c r="F6" s="18"/>
      <c r="G6" s="17" t="s">
        <v>251</v>
      </c>
      <c r="H6" s="17"/>
      <c r="I6" s="17"/>
      <c r="J6" s="17"/>
      <c r="K6" s="17"/>
      <c r="L6" s="17"/>
      <c r="M6" s="17"/>
      <c r="N6" s="17"/>
      <c r="O6" s="17"/>
      <c r="P6" s="17"/>
      <c r="Q6" s="41" t="s">
        <v>252</v>
      </c>
      <c r="R6" s="11"/>
      <c r="S6" s="11"/>
      <c r="T6" s="11"/>
      <c r="U6" s="11"/>
      <c r="V6" s="9"/>
    </row>
    <row r="7" s="2" customFormat="1" ht="30.75" customHeight="1" spans="1:22">
      <c r="A7" s="10" t="s">
        <v>253</v>
      </c>
      <c r="B7" s="9"/>
      <c r="C7" s="10" t="s">
        <v>254</v>
      </c>
      <c r="D7" s="11"/>
      <c r="E7" s="9"/>
      <c r="F7" s="10" t="s">
        <v>255</v>
      </c>
      <c r="G7" s="9"/>
      <c r="H7" s="10" t="s">
        <v>256</v>
      </c>
      <c r="I7" s="9"/>
      <c r="J7" s="10" t="s">
        <v>257</v>
      </c>
      <c r="K7" s="9"/>
      <c r="L7" s="32" t="s">
        <v>258</v>
      </c>
      <c r="M7" s="11"/>
      <c r="N7" s="11"/>
      <c r="O7" s="11"/>
      <c r="P7" s="11"/>
      <c r="Q7" s="42" t="s">
        <v>259</v>
      </c>
      <c r="R7" s="11"/>
      <c r="S7" s="11"/>
      <c r="T7" s="11"/>
      <c r="U7" s="9"/>
      <c r="V7" s="10" t="s">
        <v>257</v>
      </c>
    </row>
    <row r="8" s="2" customFormat="1" ht="30.75" customHeight="1" spans="1:22">
      <c r="A8" s="19"/>
      <c r="B8" s="20"/>
      <c r="C8" s="21"/>
      <c r="D8" s="11"/>
      <c r="E8" s="9"/>
      <c r="F8" s="10"/>
      <c r="G8" s="9"/>
      <c r="H8" s="22"/>
      <c r="I8" s="9"/>
      <c r="J8" s="38"/>
      <c r="K8" s="9"/>
      <c r="L8" s="39"/>
      <c r="M8" s="11"/>
      <c r="N8" s="11"/>
      <c r="O8" s="11"/>
      <c r="P8" s="11"/>
      <c r="Q8" s="43"/>
      <c r="R8" s="11"/>
      <c r="S8" s="11"/>
      <c r="T8" s="11"/>
      <c r="U8" s="9"/>
      <c r="V8" s="44"/>
    </row>
    <row r="9" s="2" customFormat="1" ht="30.75" customHeight="1" spans="1:22">
      <c r="A9" s="23"/>
      <c r="B9" s="24"/>
      <c r="C9" s="21"/>
      <c r="D9" s="11"/>
      <c r="E9" s="9"/>
      <c r="F9" s="10"/>
      <c r="G9" s="9"/>
      <c r="H9" s="10"/>
      <c r="I9" s="9"/>
      <c r="J9" s="38"/>
      <c r="K9" s="9"/>
      <c r="L9" s="39"/>
      <c r="M9" s="11"/>
      <c r="N9" s="11"/>
      <c r="O9" s="11"/>
      <c r="P9" s="11"/>
      <c r="Q9" s="45" t="s">
        <v>260</v>
      </c>
      <c r="R9" s="11"/>
      <c r="S9" s="11"/>
      <c r="T9" s="11"/>
      <c r="U9" s="44"/>
      <c r="V9" s="46"/>
    </row>
    <row r="10" s="2" customFormat="1" ht="12" customHeight="1" spans="1:22">
      <c r="A10" s="14" t="s">
        <v>261</v>
      </c>
      <c r="B10" s="15"/>
      <c r="C10" s="15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7"/>
    </row>
    <row r="11" s="1" customFormat="1" ht="36" customHeight="1" spans="1:22">
      <c r="A11" s="25" t="s">
        <v>37</v>
      </c>
      <c r="B11" s="25" t="s">
        <v>38</v>
      </c>
      <c r="C11" s="25" t="s">
        <v>262</v>
      </c>
      <c r="D11" s="25" t="s">
        <v>263</v>
      </c>
      <c r="E11" s="25" t="s">
        <v>264</v>
      </c>
      <c r="F11" s="25" t="s">
        <v>265</v>
      </c>
      <c r="G11" s="25" t="s">
        <v>266</v>
      </c>
      <c r="H11" s="25" t="s">
        <v>267</v>
      </c>
      <c r="I11" s="10">
        <v>1</v>
      </c>
      <c r="J11" s="10">
        <v>2</v>
      </c>
      <c r="K11" s="10">
        <v>3</v>
      </c>
      <c r="L11" s="10">
        <v>4</v>
      </c>
      <c r="M11" s="10">
        <v>5</v>
      </c>
      <c r="N11" s="10">
        <v>6</v>
      </c>
      <c r="O11" s="10">
        <v>7</v>
      </c>
      <c r="P11" s="10">
        <v>8</v>
      </c>
      <c r="Q11" s="10">
        <v>9</v>
      </c>
      <c r="R11" s="10">
        <v>10</v>
      </c>
      <c r="S11" s="10">
        <v>11</v>
      </c>
      <c r="T11" s="10">
        <v>12</v>
      </c>
      <c r="U11" s="10">
        <v>13</v>
      </c>
      <c r="V11" s="10" t="s">
        <v>268</v>
      </c>
    </row>
    <row r="12" s="1" customFormat="1" ht="12" customHeight="1" spans="1:22">
      <c r="A12" s="26"/>
      <c r="B12" s="27" t="s">
        <v>269</v>
      </c>
      <c r="C12" s="28" t="s">
        <v>270</v>
      </c>
      <c r="D12" s="29"/>
      <c r="E12" s="29">
        <v>0.2</v>
      </c>
      <c r="F12" s="29"/>
      <c r="G12" s="29">
        <f t="shared" ref="G12:G71" si="0">D12+E12</f>
        <v>0.2</v>
      </c>
      <c r="H12" s="29">
        <f t="shared" ref="H12:H71" si="1">D12-F12</f>
        <v>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8" t="str">
        <f t="shared" ref="V12:V71" si="2">IF(MAX(I12:U12)&gt;G12,"NG",IF(MIN(I12:U12)&lt;H12,"NG","OK"))</f>
        <v>OK</v>
      </c>
    </row>
    <row r="13" s="1" customFormat="1" ht="12" customHeight="1" spans="1:22">
      <c r="A13" s="26"/>
      <c r="B13" s="26">
        <v>57</v>
      </c>
      <c r="C13" s="28" t="s">
        <v>271</v>
      </c>
      <c r="D13" s="29"/>
      <c r="E13" s="29">
        <v>0.12</v>
      </c>
      <c r="F13" s="29"/>
      <c r="G13" s="29">
        <f t="shared" si="0"/>
        <v>0.12</v>
      </c>
      <c r="H13" s="29">
        <f t="shared" si="1"/>
        <v>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8" t="str">
        <f t="shared" si="2"/>
        <v>OK</v>
      </c>
    </row>
    <row r="14" s="1" customFormat="1" ht="12" customHeight="1" spans="1:22">
      <c r="A14" s="30"/>
      <c r="B14" s="30"/>
      <c r="C14" s="30"/>
      <c r="D14" s="29"/>
      <c r="E14" s="29">
        <v>0.12</v>
      </c>
      <c r="F14" s="29"/>
      <c r="G14" s="29">
        <f t="shared" si="0"/>
        <v>0.12</v>
      </c>
      <c r="H14" s="29">
        <f t="shared" si="1"/>
        <v>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8" t="str">
        <f t="shared" si="2"/>
        <v>OK</v>
      </c>
    </row>
    <row r="15" s="1" customFormat="1" ht="12" customHeight="1" spans="1:22">
      <c r="A15" s="31"/>
      <c r="B15" s="31"/>
      <c r="C15" s="31"/>
      <c r="D15" s="29"/>
      <c r="E15" s="29">
        <v>0.12</v>
      </c>
      <c r="F15" s="29"/>
      <c r="G15" s="29">
        <f t="shared" si="0"/>
        <v>0.12</v>
      </c>
      <c r="H15" s="29">
        <f t="shared" si="1"/>
        <v>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8" t="str">
        <f t="shared" si="2"/>
        <v>OK</v>
      </c>
    </row>
    <row r="16" s="1" customFormat="1" ht="12" customHeight="1" spans="1:22">
      <c r="A16" s="26"/>
      <c r="B16" s="27" t="s">
        <v>272</v>
      </c>
      <c r="C16" s="28" t="s">
        <v>273</v>
      </c>
      <c r="D16" s="29"/>
      <c r="E16" s="29">
        <v>0.15</v>
      </c>
      <c r="F16" s="29"/>
      <c r="G16" s="29">
        <f t="shared" si="0"/>
        <v>0.15</v>
      </c>
      <c r="H16" s="29">
        <f t="shared" si="1"/>
        <v>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8" t="str">
        <f t="shared" si="2"/>
        <v>OK</v>
      </c>
    </row>
    <row r="17" s="1" customFormat="1" ht="12" customHeight="1" spans="1:22">
      <c r="A17" s="26" t="s">
        <v>274</v>
      </c>
      <c r="B17" s="26">
        <v>59</v>
      </c>
      <c r="C17" s="28" t="s">
        <v>273</v>
      </c>
      <c r="D17" s="29"/>
      <c r="E17" s="29">
        <v>0.1</v>
      </c>
      <c r="F17" s="29"/>
      <c r="G17" s="29">
        <f t="shared" si="0"/>
        <v>0.1</v>
      </c>
      <c r="H17" s="29">
        <f t="shared" si="1"/>
        <v>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8" t="str">
        <f t="shared" si="2"/>
        <v>OK</v>
      </c>
    </row>
    <row r="18" s="1" customFormat="1" ht="12" customHeight="1" spans="1:22">
      <c r="A18" s="30"/>
      <c r="B18" s="30"/>
      <c r="C18" s="30"/>
      <c r="D18" s="29"/>
      <c r="E18" s="29">
        <v>0.1</v>
      </c>
      <c r="F18" s="29"/>
      <c r="G18" s="29">
        <f t="shared" si="0"/>
        <v>0.1</v>
      </c>
      <c r="H18" s="29">
        <f t="shared" si="1"/>
        <v>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8" t="str">
        <f t="shared" si="2"/>
        <v>OK</v>
      </c>
    </row>
    <row r="19" s="1" customFormat="1" ht="12" customHeight="1" spans="1:22">
      <c r="A19" s="31"/>
      <c r="B19" s="31"/>
      <c r="C19" s="31"/>
      <c r="D19" s="29"/>
      <c r="E19" s="29">
        <v>0.1</v>
      </c>
      <c r="F19" s="29"/>
      <c r="G19" s="29">
        <f t="shared" si="0"/>
        <v>0.1</v>
      </c>
      <c r="H19" s="29">
        <f t="shared" si="1"/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8" t="str">
        <f t="shared" si="2"/>
        <v>OK</v>
      </c>
    </row>
    <row r="20" s="1" customFormat="1" ht="12" customHeight="1" spans="1:22">
      <c r="A20" s="26" t="s">
        <v>275</v>
      </c>
      <c r="B20" s="26">
        <v>60</v>
      </c>
      <c r="C20" s="28" t="s">
        <v>270</v>
      </c>
      <c r="D20" s="29"/>
      <c r="E20" s="29">
        <v>0.08</v>
      </c>
      <c r="F20" s="29"/>
      <c r="G20" s="29">
        <f t="shared" si="0"/>
        <v>0.08</v>
      </c>
      <c r="H20" s="29">
        <f t="shared" si="1"/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8" t="str">
        <f t="shared" si="2"/>
        <v>OK</v>
      </c>
    </row>
    <row r="21" s="1" customFormat="1" ht="12" customHeight="1" spans="1:22">
      <c r="A21" s="30"/>
      <c r="B21" s="30"/>
      <c r="C21" s="30"/>
      <c r="D21" s="29"/>
      <c r="E21" s="29">
        <v>0.08</v>
      </c>
      <c r="F21" s="29"/>
      <c r="G21" s="29">
        <f t="shared" si="0"/>
        <v>0.08</v>
      </c>
      <c r="H21" s="29">
        <f t="shared" si="1"/>
        <v>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8" t="str">
        <f t="shared" si="2"/>
        <v>OK</v>
      </c>
    </row>
    <row r="22" s="1" customFormat="1" ht="12" customHeight="1" spans="1:22">
      <c r="A22" s="31"/>
      <c r="B22" s="31"/>
      <c r="C22" s="31"/>
      <c r="D22" s="29"/>
      <c r="E22" s="29">
        <v>0.08</v>
      </c>
      <c r="F22" s="29"/>
      <c r="G22" s="29">
        <f t="shared" si="0"/>
        <v>0.08</v>
      </c>
      <c r="H22" s="29">
        <f t="shared" si="1"/>
        <v>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8" t="str">
        <f t="shared" si="2"/>
        <v>OK</v>
      </c>
    </row>
    <row r="23" s="1" customFormat="1" ht="12" customHeight="1" spans="1:22">
      <c r="A23" s="26" t="s">
        <v>276</v>
      </c>
      <c r="B23" s="26">
        <v>61</v>
      </c>
      <c r="C23" s="28" t="s">
        <v>277</v>
      </c>
      <c r="D23" s="29">
        <v>8.14</v>
      </c>
      <c r="E23" s="29">
        <v>0.15</v>
      </c>
      <c r="F23" s="29">
        <v>0.05</v>
      </c>
      <c r="G23" s="29">
        <f t="shared" si="0"/>
        <v>8.29</v>
      </c>
      <c r="H23" s="29">
        <f t="shared" si="1"/>
        <v>8.09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8" t="str">
        <f t="shared" si="2"/>
        <v>NG</v>
      </c>
    </row>
    <row r="24" s="1" customFormat="1" ht="12" customHeight="1" spans="1:22">
      <c r="A24" s="30"/>
      <c r="B24" s="30"/>
      <c r="C24" s="30"/>
      <c r="D24" s="29">
        <v>8.14</v>
      </c>
      <c r="E24" s="29">
        <v>0.15</v>
      </c>
      <c r="F24" s="29">
        <v>0.05</v>
      </c>
      <c r="G24" s="29">
        <f t="shared" si="0"/>
        <v>8.29</v>
      </c>
      <c r="H24" s="29">
        <f t="shared" si="1"/>
        <v>8.09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8" t="str">
        <f t="shared" si="2"/>
        <v>NG</v>
      </c>
    </row>
    <row r="25" s="1" customFormat="1" ht="12" customHeight="1" spans="1:22">
      <c r="A25" s="31"/>
      <c r="B25" s="31"/>
      <c r="C25" s="31"/>
      <c r="D25" s="29">
        <v>8.14</v>
      </c>
      <c r="E25" s="29">
        <v>0.15</v>
      </c>
      <c r="F25" s="29">
        <v>0.05</v>
      </c>
      <c r="G25" s="29">
        <f t="shared" si="0"/>
        <v>8.29</v>
      </c>
      <c r="H25" s="29">
        <f t="shared" si="1"/>
        <v>8.09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8" t="str">
        <f t="shared" si="2"/>
        <v>NG</v>
      </c>
    </row>
    <row r="26" s="1" customFormat="1" ht="12" customHeight="1" spans="1:22">
      <c r="A26" s="26"/>
      <c r="B26" s="27" t="s">
        <v>278</v>
      </c>
      <c r="C26" s="28" t="s">
        <v>279</v>
      </c>
      <c r="D26" s="29">
        <v>1.5</v>
      </c>
      <c r="E26" s="29">
        <v>0.25</v>
      </c>
      <c r="F26" s="29">
        <v>0.25</v>
      </c>
      <c r="G26" s="29">
        <f t="shared" si="0"/>
        <v>1.75</v>
      </c>
      <c r="H26" s="29">
        <f t="shared" si="1"/>
        <v>1.25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8" t="str">
        <f t="shared" si="2"/>
        <v>NG</v>
      </c>
    </row>
    <row r="27" s="1" customFormat="1" ht="12" customHeight="1" spans="1:22">
      <c r="A27" s="30"/>
      <c r="B27" s="30"/>
      <c r="C27" s="30"/>
      <c r="D27" s="29">
        <v>1.5</v>
      </c>
      <c r="E27" s="29">
        <v>0.25</v>
      </c>
      <c r="F27" s="29">
        <v>0.25</v>
      </c>
      <c r="G27" s="29">
        <f t="shared" si="0"/>
        <v>1.75</v>
      </c>
      <c r="H27" s="29">
        <f t="shared" si="1"/>
        <v>1.25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8" t="str">
        <f t="shared" si="2"/>
        <v>NG</v>
      </c>
    </row>
    <row r="28" s="1" customFormat="1" ht="12" customHeight="1" spans="1:22">
      <c r="A28" s="30"/>
      <c r="B28" s="30"/>
      <c r="C28" s="30"/>
      <c r="D28" s="29">
        <v>1.5</v>
      </c>
      <c r="E28" s="29">
        <v>0.25</v>
      </c>
      <c r="F28" s="29">
        <v>0.25</v>
      </c>
      <c r="G28" s="29">
        <f t="shared" si="0"/>
        <v>1.75</v>
      </c>
      <c r="H28" s="29">
        <f t="shared" si="1"/>
        <v>1.25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8" t="str">
        <f t="shared" si="2"/>
        <v>NG</v>
      </c>
    </row>
    <row r="29" s="1" customFormat="1" ht="12" customHeight="1" spans="1:22">
      <c r="A29" s="30"/>
      <c r="B29" s="30"/>
      <c r="C29" s="30"/>
      <c r="D29" s="29">
        <v>1.5</v>
      </c>
      <c r="E29" s="29">
        <v>0.25</v>
      </c>
      <c r="F29" s="29">
        <v>0.25</v>
      </c>
      <c r="G29" s="29">
        <f t="shared" si="0"/>
        <v>1.75</v>
      </c>
      <c r="H29" s="29">
        <f t="shared" si="1"/>
        <v>1.25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8" t="str">
        <f t="shared" si="2"/>
        <v>NG</v>
      </c>
    </row>
    <row r="30" s="1" customFormat="1" ht="12" customHeight="1" spans="1:22">
      <c r="A30" s="30"/>
      <c r="B30" s="30"/>
      <c r="C30" s="30"/>
      <c r="D30" s="29">
        <v>1.5</v>
      </c>
      <c r="E30" s="29">
        <v>0.25</v>
      </c>
      <c r="F30" s="29">
        <v>0.25</v>
      </c>
      <c r="G30" s="29">
        <f t="shared" si="0"/>
        <v>1.75</v>
      </c>
      <c r="H30" s="29">
        <f t="shared" si="1"/>
        <v>1.25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8" t="str">
        <f t="shared" si="2"/>
        <v>NG</v>
      </c>
    </row>
    <row r="31" s="1" customFormat="1" ht="12" customHeight="1" spans="1:22">
      <c r="A31" s="30"/>
      <c r="B31" s="30"/>
      <c r="C31" s="30"/>
      <c r="D31" s="29">
        <v>1.5</v>
      </c>
      <c r="E31" s="29">
        <v>0.25</v>
      </c>
      <c r="F31" s="29">
        <v>0.25</v>
      </c>
      <c r="G31" s="29">
        <f t="shared" si="0"/>
        <v>1.75</v>
      </c>
      <c r="H31" s="29">
        <f t="shared" si="1"/>
        <v>1.25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8" t="str">
        <f t="shared" si="2"/>
        <v>NG</v>
      </c>
    </row>
    <row r="32" s="1" customFormat="1" ht="12" customHeight="1" spans="1:22">
      <c r="A32" s="30"/>
      <c r="B32" s="30"/>
      <c r="C32" s="30"/>
      <c r="D32" s="29">
        <v>1.5</v>
      </c>
      <c r="E32" s="29">
        <v>0.25</v>
      </c>
      <c r="F32" s="29">
        <v>0.25</v>
      </c>
      <c r="G32" s="29">
        <f t="shared" si="0"/>
        <v>1.75</v>
      </c>
      <c r="H32" s="29">
        <f t="shared" si="1"/>
        <v>1.25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8" t="str">
        <f t="shared" si="2"/>
        <v>NG</v>
      </c>
    </row>
    <row r="33" s="1" customFormat="1" ht="12" customHeight="1" spans="1:22">
      <c r="A33" s="30"/>
      <c r="B33" s="30"/>
      <c r="C33" s="30"/>
      <c r="D33" s="29">
        <v>1.5</v>
      </c>
      <c r="E33" s="29">
        <v>0.25</v>
      </c>
      <c r="F33" s="29">
        <v>0.25</v>
      </c>
      <c r="G33" s="29">
        <f t="shared" si="0"/>
        <v>1.75</v>
      </c>
      <c r="H33" s="29">
        <f t="shared" si="1"/>
        <v>1.25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8" t="str">
        <f t="shared" si="2"/>
        <v>NG</v>
      </c>
    </row>
    <row r="34" s="1" customFormat="1" ht="12" customHeight="1" spans="1:22">
      <c r="A34" s="30"/>
      <c r="B34" s="30"/>
      <c r="C34" s="30"/>
      <c r="D34" s="29">
        <v>1.5</v>
      </c>
      <c r="E34" s="29">
        <v>0.25</v>
      </c>
      <c r="F34" s="29">
        <v>0.25</v>
      </c>
      <c r="G34" s="29">
        <f t="shared" si="0"/>
        <v>1.75</v>
      </c>
      <c r="H34" s="29">
        <f t="shared" si="1"/>
        <v>1.25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8" t="str">
        <f t="shared" si="2"/>
        <v>NG</v>
      </c>
    </row>
    <row r="35" s="1" customFormat="1" ht="12" customHeight="1" spans="1:22">
      <c r="A35" s="30"/>
      <c r="B35" s="30"/>
      <c r="C35" s="30"/>
      <c r="D35" s="29">
        <v>1.5</v>
      </c>
      <c r="E35" s="29">
        <v>0.25</v>
      </c>
      <c r="F35" s="29">
        <v>0.25</v>
      </c>
      <c r="G35" s="29">
        <f t="shared" si="0"/>
        <v>1.75</v>
      </c>
      <c r="H35" s="29">
        <f t="shared" si="1"/>
        <v>1.25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8" t="str">
        <f t="shared" si="2"/>
        <v>NG</v>
      </c>
    </row>
    <row r="36" s="1" customFormat="1" ht="12" customHeight="1" spans="1:22">
      <c r="A36" s="30"/>
      <c r="B36" s="30"/>
      <c r="C36" s="30"/>
      <c r="D36" s="29">
        <v>1.5</v>
      </c>
      <c r="E36" s="29">
        <v>0.25</v>
      </c>
      <c r="F36" s="29">
        <v>0.25</v>
      </c>
      <c r="G36" s="29">
        <f t="shared" si="0"/>
        <v>1.75</v>
      </c>
      <c r="H36" s="29">
        <f t="shared" si="1"/>
        <v>1.25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8" t="str">
        <f t="shared" si="2"/>
        <v>NG</v>
      </c>
    </row>
    <row r="37" s="1" customFormat="1" ht="12" customHeight="1" spans="1:22">
      <c r="A37" s="30"/>
      <c r="B37" s="30"/>
      <c r="C37" s="30"/>
      <c r="D37" s="29">
        <v>1.5</v>
      </c>
      <c r="E37" s="29">
        <v>0.25</v>
      </c>
      <c r="F37" s="29">
        <v>0.25</v>
      </c>
      <c r="G37" s="29">
        <f t="shared" si="0"/>
        <v>1.75</v>
      </c>
      <c r="H37" s="29">
        <f t="shared" si="1"/>
        <v>1.25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8" t="str">
        <f t="shared" si="2"/>
        <v>NG</v>
      </c>
    </row>
    <row r="38" s="1" customFormat="1" ht="12" customHeight="1" spans="1:22">
      <c r="A38" s="30"/>
      <c r="B38" s="30"/>
      <c r="C38" s="30"/>
      <c r="D38" s="29">
        <v>1.5</v>
      </c>
      <c r="E38" s="29">
        <v>0.25</v>
      </c>
      <c r="F38" s="29">
        <v>0.25</v>
      </c>
      <c r="G38" s="29">
        <f t="shared" si="0"/>
        <v>1.75</v>
      </c>
      <c r="H38" s="29">
        <f t="shared" si="1"/>
        <v>1.25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8" t="str">
        <f t="shared" si="2"/>
        <v>NG</v>
      </c>
    </row>
    <row r="39" s="1" customFormat="1" ht="12" customHeight="1" spans="1:22">
      <c r="A39" s="30"/>
      <c r="B39" s="30"/>
      <c r="C39" s="30"/>
      <c r="D39" s="29">
        <v>1.5</v>
      </c>
      <c r="E39" s="29">
        <v>0.25</v>
      </c>
      <c r="F39" s="29">
        <v>0.25</v>
      </c>
      <c r="G39" s="29">
        <f t="shared" si="0"/>
        <v>1.75</v>
      </c>
      <c r="H39" s="29">
        <f t="shared" si="1"/>
        <v>1.25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8" t="str">
        <f t="shared" si="2"/>
        <v>NG</v>
      </c>
    </row>
    <row r="40" s="1" customFormat="1" ht="12" customHeight="1" spans="1:22">
      <c r="A40" s="30"/>
      <c r="B40" s="30"/>
      <c r="C40" s="30"/>
      <c r="D40" s="29">
        <v>1.5</v>
      </c>
      <c r="E40" s="29">
        <v>0.25</v>
      </c>
      <c r="F40" s="29">
        <v>0.25</v>
      </c>
      <c r="G40" s="29">
        <f t="shared" si="0"/>
        <v>1.75</v>
      </c>
      <c r="H40" s="29">
        <f t="shared" si="1"/>
        <v>1.25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8" t="str">
        <f t="shared" si="2"/>
        <v>NG</v>
      </c>
    </row>
    <row r="41" s="1" customFormat="1" ht="12" customHeight="1" spans="1:22">
      <c r="A41" s="30"/>
      <c r="B41" s="30"/>
      <c r="C41" s="30"/>
      <c r="D41" s="29">
        <v>1.5</v>
      </c>
      <c r="E41" s="29">
        <v>0.25</v>
      </c>
      <c r="F41" s="29">
        <v>0.25</v>
      </c>
      <c r="G41" s="29">
        <f t="shared" si="0"/>
        <v>1.75</v>
      </c>
      <c r="H41" s="29">
        <f t="shared" si="1"/>
        <v>1.25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8" t="str">
        <f t="shared" si="2"/>
        <v>NG</v>
      </c>
    </row>
    <row r="42" s="1" customFormat="1" ht="12" customHeight="1" spans="1:22">
      <c r="A42" s="30"/>
      <c r="B42" s="30"/>
      <c r="C42" s="30"/>
      <c r="D42" s="29">
        <v>1.5</v>
      </c>
      <c r="E42" s="29">
        <v>0.25</v>
      </c>
      <c r="F42" s="29">
        <v>0.25</v>
      </c>
      <c r="G42" s="29">
        <f t="shared" si="0"/>
        <v>1.75</v>
      </c>
      <c r="H42" s="29">
        <f t="shared" si="1"/>
        <v>1.25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8" t="str">
        <f t="shared" si="2"/>
        <v>NG</v>
      </c>
    </row>
    <row r="43" s="1" customFormat="1" ht="12" customHeight="1" spans="1:22">
      <c r="A43" s="30"/>
      <c r="B43" s="30"/>
      <c r="C43" s="30"/>
      <c r="D43" s="29">
        <v>1.5</v>
      </c>
      <c r="E43" s="29">
        <v>0.25</v>
      </c>
      <c r="F43" s="29">
        <v>0.25</v>
      </c>
      <c r="G43" s="29">
        <f t="shared" si="0"/>
        <v>1.75</v>
      </c>
      <c r="H43" s="29">
        <f t="shared" si="1"/>
        <v>1.25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8" t="str">
        <f t="shared" si="2"/>
        <v>NG</v>
      </c>
    </row>
    <row r="44" s="1" customFormat="1" ht="12" customHeight="1" spans="1:22">
      <c r="A44" s="30"/>
      <c r="B44" s="30"/>
      <c r="C44" s="30"/>
      <c r="D44" s="29">
        <v>1.5</v>
      </c>
      <c r="E44" s="29">
        <v>0.25</v>
      </c>
      <c r="F44" s="29">
        <v>0.25</v>
      </c>
      <c r="G44" s="29">
        <f t="shared" si="0"/>
        <v>1.75</v>
      </c>
      <c r="H44" s="29">
        <f t="shared" si="1"/>
        <v>1.25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8" t="str">
        <f t="shared" si="2"/>
        <v>NG</v>
      </c>
    </row>
    <row r="45" s="1" customFormat="1" ht="12" customHeight="1" spans="1:22">
      <c r="A45" s="31"/>
      <c r="B45" s="31"/>
      <c r="C45" s="31"/>
      <c r="D45" s="29">
        <v>1.5</v>
      </c>
      <c r="E45" s="29">
        <v>0.25</v>
      </c>
      <c r="F45" s="29">
        <v>0.25</v>
      </c>
      <c r="G45" s="29">
        <f t="shared" si="0"/>
        <v>1.75</v>
      </c>
      <c r="H45" s="29">
        <f t="shared" si="1"/>
        <v>1.25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8" t="str">
        <f t="shared" si="2"/>
        <v>NG</v>
      </c>
    </row>
    <row r="46" s="1" customFormat="1" ht="12" customHeight="1" spans="1:22">
      <c r="A46" s="26"/>
      <c r="B46" s="27" t="s">
        <v>280</v>
      </c>
      <c r="C46" s="28" t="s">
        <v>281</v>
      </c>
      <c r="D46" s="29">
        <v>16.03</v>
      </c>
      <c r="E46" s="29">
        <v>0.15</v>
      </c>
      <c r="F46" s="29">
        <v>0.05</v>
      </c>
      <c r="G46" s="29">
        <f t="shared" si="0"/>
        <v>16.18</v>
      </c>
      <c r="H46" s="29">
        <f t="shared" si="1"/>
        <v>15.98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8" t="str">
        <f t="shared" si="2"/>
        <v>NG</v>
      </c>
    </row>
    <row r="47" s="1" customFormat="1" ht="12" customHeight="1" spans="1:22">
      <c r="A47" s="31"/>
      <c r="B47" s="31"/>
      <c r="C47" s="28" t="s">
        <v>282</v>
      </c>
      <c r="D47" s="29">
        <v>16.03</v>
      </c>
      <c r="E47" s="29">
        <v>0.15</v>
      </c>
      <c r="F47" s="29">
        <v>0.05</v>
      </c>
      <c r="G47" s="29">
        <f t="shared" si="0"/>
        <v>16.18</v>
      </c>
      <c r="H47" s="29">
        <f t="shared" si="1"/>
        <v>15.98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8" t="str">
        <f t="shared" si="2"/>
        <v>NG</v>
      </c>
    </row>
    <row r="48" s="1" customFormat="1" ht="12" customHeight="1" spans="1:22">
      <c r="A48" s="26"/>
      <c r="B48" s="27" t="s">
        <v>283</v>
      </c>
      <c r="C48" s="28" t="s">
        <v>284</v>
      </c>
      <c r="D48" s="29">
        <v>11.79</v>
      </c>
      <c r="E48" s="29">
        <v>0.15</v>
      </c>
      <c r="F48" s="29">
        <v>0.05</v>
      </c>
      <c r="G48" s="29">
        <f t="shared" si="0"/>
        <v>11.94</v>
      </c>
      <c r="H48" s="29">
        <f t="shared" si="1"/>
        <v>11.74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8" t="str">
        <f t="shared" si="2"/>
        <v>NG</v>
      </c>
    </row>
    <row r="49" s="1" customFormat="1" ht="12" customHeight="1" spans="1:22">
      <c r="A49" s="26"/>
      <c r="B49" s="27" t="s">
        <v>285</v>
      </c>
      <c r="C49" s="28" t="s">
        <v>284</v>
      </c>
      <c r="D49" s="29">
        <v>26.38</v>
      </c>
      <c r="E49" s="29">
        <v>0.05</v>
      </c>
      <c r="F49" s="29">
        <v>0.15</v>
      </c>
      <c r="G49" s="29">
        <f t="shared" si="0"/>
        <v>26.43</v>
      </c>
      <c r="H49" s="29">
        <f t="shared" si="1"/>
        <v>26.23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8" t="str">
        <f t="shared" si="2"/>
        <v>NG</v>
      </c>
    </row>
    <row r="50" s="1" customFormat="1" ht="12" customHeight="1" spans="1:22">
      <c r="A50" s="26"/>
      <c r="B50" s="27" t="s">
        <v>286</v>
      </c>
      <c r="C50" s="28" t="s">
        <v>284</v>
      </c>
      <c r="D50" s="29">
        <v>31.38</v>
      </c>
      <c r="E50" s="29">
        <v>0.15</v>
      </c>
      <c r="F50" s="29">
        <v>0.05</v>
      </c>
      <c r="G50" s="29">
        <f t="shared" si="0"/>
        <v>31.53</v>
      </c>
      <c r="H50" s="29">
        <f t="shared" si="1"/>
        <v>31.33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8" t="str">
        <f t="shared" si="2"/>
        <v>NG</v>
      </c>
    </row>
    <row r="51" s="1" customFormat="1" ht="12" customHeight="1" spans="1:22">
      <c r="A51" s="26"/>
      <c r="B51" s="27" t="s">
        <v>287</v>
      </c>
      <c r="C51" s="28" t="s">
        <v>284</v>
      </c>
      <c r="D51" s="29">
        <v>10.6</v>
      </c>
      <c r="E51" s="29">
        <v>0.15</v>
      </c>
      <c r="F51" s="29">
        <v>0.05</v>
      </c>
      <c r="G51" s="29">
        <f t="shared" si="0"/>
        <v>10.75</v>
      </c>
      <c r="H51" s="29">
        <f t="shared" si="1"/>
        <v>10.55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8" t="str">
        <f t="shared" si="2"/>
        <v>NG</v>
      </c>
    </row>
    <row r="52" s="1" customFormat="1" ht="12" customHeight="1" spans="1:22">
      <c r="A52" s="26"/>
      <c r="B52" s="27" t="s">
        <v>288</v>
      </c>
      <c r="C52" s="28" t="s">
        <v>284</v>
      </c>
      <c r="D52" s="29">
        <v>57.73</v>
      </c>
      <c r="E52" s="29">
        <v>0.05</v>
      </c>
      <c r="F52" s="29">
        <v>0.15</v>
      </c>
      <c r="G52" s="29">
        <f t="shared" si="0"/>
        <v>57.78</v>
      </c>
      <c r="H52" s="29">
        <f t="shared" si="1"/>
        <v>57.58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8" t="str">
        <f t="shared" si="2"/>
        <v>NG</v>
      </c>
    </row>
    <row r="53" s="1" customFormat="1" ht="12" customHeight="1" spans="1:22">
      <c r="A53" s="26" t="s">
        <v>289</v>
      </c>
      <c r="B53" s="27" t="s">
        <v>290</v>
      </c>
      <c r="C53" s="28" t="s">
        <v>281</v>
      </c>
      <c r="D53" s="29">
        <v>5.25</v>
      </c>
      <c r="E53" s="29">
        <v>0.15</v>
      </c>
      <c r="F53" s="29">
        <v>0.05</v>
      </c>
      <c r="G53" s="29">
        <f t="shared" si="0"/>
        <v>5.4</v>
      </c>
      <c r="H53" s="29">
        <f t="shared" si="1"/>
        <v>5.2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8" t="str">
        <f t="shared" si="2"/>
        <v>NG</v>
      </c>
    </row>
    <row r="54" s="1" customFormat="1" ht="12" customHeight="1" spans="1:22">
      <c r="A54" s="30"/>
      <c r="B54" s="30"/>
      <c r="C54" s="30"/>
      <c r="D54" s="29">
        <v>5.25</v>
      </c>
      <c r="E54" s="29">
        <v>0.15</v>
      </c>
      <c r="F54" s="29">
        <v>0.05</v>
      </c>
      <c r="G54" s="29">
        <f t="shared" si="0"/>
        <v>5.4</v>
      </c>
      <c r="H54" s="29">
        <f t="shared" si="1"/>
        <v>5.2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8" t="str">
        <f t="shared" si="2"/>
        <v>NG</v>
      </c>
    </row>
    <row r="55" s="1" customFormat="1" ht="12" customHeight="1" spans="1:22">
      <c r="A55" s="30"/>
      <c r="B55" s="30"/>
      <c r="C55" s="31"/>
      <c r="D55" s="29">
        <v>5.25</v>
      </c>
      <c r="E55" s="29">
        <v>0.15</v>
      </c>
      <c r="F55" s="29">
        <v>0.05</v>
      </c>
      <c r="G55" s="29">
        <f t="shared" si="0"/>
        <v>5.4</v>
      </c>
      <c r="H55" s="29">
        <f t="shared" si="1"/>
        <v>5.2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8" t="str">
        <f t="shared" si="2"/>
        <v>NG</v>
      </c>
    </row>
    <row r="56" s="1" customFormat="1" ht="12" customHeight="1" spans="1:22">
      <c r="A56" s="30"/>
      <c r="B56" s="30"/>
      <c r="C56" s="28" t="s">
        <v>282</v>
      </c>
      <c r="D56" s="29">
        <v>5.25</v>
      </c>
      <c r="E56" s="29">
        <v>0.15</v>
      </c>
      <c r="F56" s="29">
        <v>0.05</v>
      </c>
      <c r="G56" s="29">
        <f t="shared" si="0"/>
        <v>5.4</v>
      </c>
      <c r="H56" s="29">
        <f t="shared" si="1"/>
        <v>5.2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8" t="str">
        <f t="shared" si="2"/>
        <v>NG</v>
      </c>
    </row>
    <row r="57" s="1" customFormat="1" ht="12" customHeight="1" spans="1:22">
      <c r="A57" s="30"/>
      <c r="B57" s="30"/>
      <c r="C57" s="30"/>
      <c r="D57" s="29">
        <v>5.25</v>
      </c>
      <c r="E57" s="29">
        <v>0.15</v>
      </c>
      <c r="F57" s="29">
        <v>0.05</v>
      </c>
      <c r="G57" s="29">
        <f t="shared" si="0"/>
        <v>5.4</v>
      </c>
      <c r="H57" s="29">
        <f t="shared" si="1"/>
        <v>5.2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8" t="str">
        <f t="shared" si="2"/>
        <v>NG</v>
      </c>
    </row>
    <row r="58" s="1" customFormat="1" ht="12" customHeight="1" spans="1:22">
      <c r="A58" s="31"/>
      <c r="B58" s="31"/>
      <c r="C58" s="31"/>
      <c r="D58" s="29">
        <v>5.25</v>
      </c>
      <c r="E58" s="29">
        <v>0.15</v>
      </c>
      <c r="F58" s="29">
        <v>0.05</v>
      </c>
      <c r="G58" s="29">
        <f t="shared" si="0"/>
        <v>5.4</v>
      </c>
      <c r="H58" s="29">
        <f t="shared" si="1"/>
        <v>5.2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8" t="str">
        <f t="shared" si="2"/>
        <v>NG</v>
      </c>
    </row>
    <row r="59" s="1" customFormat="1" ht="12" customHeight="1" spans="1:22">
      <c r="A59" s="26"/>
      <c r="B59" s="27" t="s">
        <v>291</v>
      </c>
      <c r="C59" s="28" t="s">
        <v>292</v>
      </c>
      <c r="D59" s="29">
        <v>5</v>
      </c>
      <c r="E59" s="29">
        <v>0.25</v>
      </c>
      <c r="F59" s="29">
        <v>0.25</v>
      </c>
      <c r="G59" s="29">
        <f t="shared" si="0"/>
        <v>5.25</v>
      </c>
      <c r="H59" s="29">
        <f t="shared" si="1"/>
        <v>4.75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8" t="str">
        <f t="shared" si="2"/>
        <v>NG</v>
      </c>
    </row>
    <row r="60" s="1" customFormat="1" ht="12" customHeight="1" spans="1:22">
      <c r="A60" s="31"/>
      <c r="B60" s="31"/>
      <c r="C60" s="28" t="s">
        <v>293</v>
      </c>
      <c r="D60" s="29">
        <v>5</v>
      </c>
      <c r="E60" s="29">
        <v>0.25</v>
      </c>
      <c r="F60" s="29">
        <v>0.25</v>
      </c>
      <c r="G60" s="29">
        <f t="shared" si="0"/>
        <v>5.25</v>
      </c>
      <c r="H60" s="29">
        <f t="shared" si="1"/>
        <v>4.75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8" t="str">
        <f t="shared" si="2"/>
        <v>NG</v>
      </c>
    </row>
    <row r="61" s="1" customFormat="1" ht="12" customHeight="1" spans="1:22">
      <c r="A61" s="26"/>
      <c r="B61" s="27" t="s">
        <v>294</v>
      </c>
      <c r="C61" s="28" t="s">
        <v>273</v>
      </c>
      <c r="D61" s="29"/>
      <c r="E61" s="29">
        <v>0.15</v>
      </c>
      <c r="F61" s="29"/>
      <c r="G61" s="29">
        <f t="shared" si="0"/>
        <v>0.15</v>
      </c>
      <c r="H61" s="29">
        <f t="shared" si="1"/>
        <v>0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8" t="str">
        <f t="shared" si="2"/>
        <v>OK</v>
      </c>
    </row>
    <row r="62" s="1" customFormat="1" ht="12" customHeight="1" spans="1:22">
      <c r="A62" s="26" t="s">
        <v>295</v>
      </c>
      <c r="B62" s="27" t="s">
        <v>296</v>
      </c>
      <c r="C62" s="28" t="s">
        <v>284</v>
      </c>
      <c r="D62" s="29">
        <v>71.11</v>
      </c>
      <c r="E62" s="29">
        <v>0.15</v>
      </c>
      <c r="F62" s="29">
        <v>0.05</v>
      </c>
      <c r="G62" s="29">
        <f t="shared" si="0"/>
        <v>71.26</v>
      </c>
      <c r="H62" s="29">
        <f t="shared" si="1"/>
        <v>71.06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8" t="str">
        <f t="shared" si="2"/>
        <v>NG</v>
      </c>
    </row>
    <row r="63" s="1" customFormat="1" ht="12" customHeight="1" spans="1:22">
      <c r="A63" s="30"/>
      <c r="B63" s="30"/>
      <c r="C63" s="30"/>
      <c r="D63" s="29">
        <v>71.11</v>
      </c>
      <c r="E63" s="29">
        <v>0.15</v>
      </c>
      <c r="F63" s="29">
        <v>0.05</v>
      </c>
      <c r="G63" s="29">
        <f t="shared" si="0"/>
        <v>71.26</v>
      </c>
      <c r="H63" s="29">
        <f t="shared" si="1"/>
        <v>71.06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8" t="str">
        <f t="shared" si="2"/>
        <v>NG</v>
      </c>
    </row>
    <row r="64" s="1" customFormat="1" ht="12" customHeight="1" spans="1:22">
      <c r="A64" s="31"/>
      <c r="B64" s="31"/>
      <c r="C64" s="31"/>
      <c r="D64" s="29">
        <v>71.11</v>
      </c>
      <c r="E64" s="29">
        <v>0.15</v>
      </c>
      <c r="F64" s="29">
        <v>0.05</v>
      </c>
      <c r="G64" s="29">
        <f t="shared" si="0"/>
        <v>71.26</v>
      </c>
      <c r="H64" s="29">
        <f t="shared" si="1"/>
        <v>71.06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8" t="str">
        <f t="shared" si="2"/>
        <v>NG</v>
      </c>
    </row>
    <row r="65" s="1" customFormat="1" ht="12" customHeight="1" spans="1:22">
      <c r="A65" s="26"/>
      <c r="B65" s="27" t="s">
        <v>297</v>
      </c>
      <c r="C65" s="28" t="s">
        <v>284</v>
      </c>
      <c r="D65" s="29">
        <v>1.1</v>
      </c>
      <c r="E65" s="29">
        <v>0.15</v>
      </c>
      <c r="F65" s="29">
        <v>0.05</v>
      </c>
      <c r="G65" s="29">
        <f t="shared" si="0"/>
        <v>1.25</v>
      </c>
      <c r="H65" s="29">
        <f t="shared" si="1"/>
        <v>1.05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8" t="str">
        <f t="shared" si="2"/>
        <v>NG</v>
      </c>
    </row>
    <row r="66" s="1" customFormat="1" ht="12" customHeight="1" spans="1:22">
      <c r="A66" s="26"/>
      <c r="B66" s="27" t="s">
        <v>298</v>
      </c>
      <c r="C66" s="28" t="s">
        <v>284</v>
      </c>
      <c r="D66" s="29">
        <v>14.23</v>
      </c>
      <c r="E66" s="29">
        <v>0.15</v>
      </c>
      <c r="F66" s="29">
        <v>0.05</v>
      </c>
      <c r="G66" s="29">
        <f t="shared" si="0"/>
        <v>14.38</v>
      </c>
      <c r="H66" s="29">
        <f t="shared" si="1"/>
        <v>14.18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8" t="str">
        <f t="shared" si="2"/>
        <v>NG</v>
      </c>
    </row>
    <row r="67" s="1" customFormat="1" ht="12" customHeight="1" spans="1:22">
      <c r="A67" s="26"/>
      <c r="B67" s="27" t="s">
        <v>299</v>
      </c>
      <c r="C67" s="28" t="s">
        <v>284</v>
      </c>
      <c r="D67" s="29">
        <v>1.1</v>
      </c>
      <c r="E67" s="29">
        <v>0.15</v>
      </c>
      <c r="F67" s="29">
        <v>0.05</v>
      </c>
      <c r="G67" s="29">
        <f t="shared" si="0"/>
        <v>1.25</v>
      </c>
      <c r="H67" s="29">
        <f t="shared" si="1"/>
        <v>1.05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8" t="str">
        <f t="shared" si="2"/>
        <v>NG</v>
      </c>
    </row>
    <row r="68" s="1" customFormat="1" ht="12" customHeight="1" spans="1:22">
      <c r="A68" s="26"/>
      <c r="B68" s="27" t="s">
        <v>300</v>
      </c>
      <c r="C68" s="28" t="s">
        <v>284</v>
      </c>
      <c r="D68" s="29">
        <v>72.21</v>
      </c>
      <c r="E68" s="29">
        <v>0.15</v>
      </c>
      <c r="F68" s="29">
        <v>0.05</v>
      </c>
      <c r="G68" s="29">
        <f t="shared" si="0"/>
        <v>72.36</v>
      </c>
      <c r="H68" s="29">
        <f t="shared" si="1"/>
        <v>72.16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8" t="str">
        <f t="shared" si="2"/>
        <v>NG</v>
      </c>
    </row>
    <row r="69" s="1" customFormat="1" ht="12" customHeight="1" spans="1:22">
      <c r="A69" s="26"/>
      <c r="B69" s="27" t="s">
        <v>301</v>
      </c>
      <c r="C69" s="28" t="s">
        <v>302</v>
      </c>
      <c r="D69" s="29"/>
      <c r="E69" s="29">
        <v>0.4</v>
      </c>
      <c r="F69" s="29"/>
      <c r="G69" s="29">
        <f t="shared" si="0"/>
        <v>0.4</v>
      </c>
      <c r="H69" s="29">
        <f t="shared" si="1"/>
        <v>0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8" t="str">
        <f t="shared" si="2"/>
        <v>OK</v>
      </c>
    </row>
    <row r="70" s="1" customFormat="1" ht="12" customHeight="1" spans="1:22">
      <c r="A70" s="26"/>
      <c r="B70" s="27" t="s">
        <v>303</v>
      </c>
      <c r="C70" s="28" t="s">
        <v>302</v>
      </c>
      <c r="D70" s="29"/>
      <c r="E70" s="29">
        <v>0.25</v>
      </c>
      <c r="F70" s="29"/>
      <c r="G70" s="29">
        <f t="shared" si="0"/>
        <v>0.25</v>
      </c>
      <c r="H70" s="29">
        <f t="shared" si="1"/>
        <v>0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8" t="str">
        <f t="shared" si="2"/>
        <v>OK</v>
      </c>
    </row>
    <row r="71" s="1" customFormat="1" ht="12" customHeight="1" spans="1:22">
      <c r="A71" s="26"/>
      <c r="B71" s="27" t="s">
        <v>304</v>
      </c>
      <c r="C71" s="28" t="s">
        <v>302</v>
      </c>
      <c r="D71" s="29"/>
      <c r="E71" s="29">
        <v>0.25</v>
      </c>
      <c r="F71" s="29"/>
      <c r="G71" s="29">
        <f t="shared" si="0"/>
        <v>0.25</v>
      </c>
      <c r="H71" s="29">
        <f t="shared" si="1"/>
        <v>0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8" t="str">
        <f t="shared" si="2"/>
        <v>OK</v>
      </c>
    </row>
    <row r="72" s="1" customFormat="1" ht="10.5" customHeight="1" spans="1:22">
      <c r="A72" s="49" t="s">
        <v>305</v>
      </c>
      <c r="B72" s="11"/>
      <c r="C72" s="11"/>
      <c r="D72" s="11"/>
      <c r="E72" s="11"/>
      <c r="F72" s="50"/>
      <c r="G72" s="50"/>
      <c r="H72" s="50"/>
      <c r="I72" s="75"/>
      <c r="V72" s="40" t="str">
        <f>IF(OR($I72="",ISNUMBER($I72)=FALSE),"",IF(MAX(I72:U72)&gt;G72,"NG",IF(MIN(I72:U72)&lt;H72,"NG","OK")))</f>
        <v/>
      </c>
    </row>
    <row r="73" s="1" customFormat="1" ht="21.75" customHeight="1" spans="1:22">
      <c r="A73" s="51" t="s">
        <v>306</v>
      </c>
      <c r="B73" s="52" t="s">
        <v>307</v>
      </c>
      <c r="C73" s="53"/>
      <c r="D73" s="54"/>
      <c r="E73" s="55" t="s">
        <v>308</v>
      </c>
      <c r="F73" s="53"/>
      <c r="G73" s="53"/>
      <c r="H73" s="54"/>
      <c r="I73" s="76" t="s">
        <v>309</v>
      </c>
      <c r="J73" s="76" t="s">
        <v>310</v>
      </c>
      <c r="K73" s="76" t="s">
        <v>311</v>
      </c>
      <c r="L73" s="76" t="s">
        <v>312</v>
      </c>
      <c r="M73" s="76" t="s">
        <v>313</v>
      </c>
      <c r="N73" s="76" t="s">
        <v>314</v>
      </c>
      <c r="O73" s="76"/>
      <c r="P73" s="76"/>
      <c r="Q73" s="8"/>
      <c r="R73" s="8"/>
      <c r="S73" s="8"/>
      <c r="T73" s="8"/>
      <c r="U73" s="8"/>
      <c r="V73" s="92" t="s">
        <v>315</v>
      </c>
    </row>
    <row r="74" s="1" customFormat="1" ht="21.75" customHeight="1" spans="1:22">
      <c r="A74" s="30"/>
      <c r="B74" s="56"/>
      <c r="D74" s="57"/>
      <c r="E74" s="58"/>
      <c r="F74" s="59"/>
      <c r="G74" s="59"/>
      <c r="H74" s="60"/>
      <c r="I74" s="7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48" t="str">
        <f>IF(MAX(I74:U74)&gt;140,"NG","OK")</f>
        <v>OK</v>
      </c>
    </row>
    <row r="75" s="1" customFormat="1" ht="21.75" customHeight="1" spans="1:22">
      <c r="A75" s="30"/>
      <c r="B75" s="56"/>
      <c r="D75" s="57"/>
      <c r="E75" s="55" t="s">
        <v>316</v>
      </c>
      <c r="F75" s="53"/>
      <c r="G75" s="53"/>
      <c r="H75" s="54"/>
      <c r="I75" s="76" t="s">
        <v>309</v>
      </c>
      <c r="J75" s="76" t="s">
        <v>310</v>
      </c>
      <c r="K75" s="76" t="s">
        <v>311</v>
      </c>
      <c r="L75" s="76" t="s">
        <v>312</v>
      </c>
      <c r="M75" s="76" t="s">
        <v>313</v>
      </c>
      <c r="N75" s="76" t="s">
        <v>314</v>
      </c>
      <c r="O75" s="76"/>
      <c r="P75" s="76"/>
      <c r="Q75" s="8"/>
      <c r="R75" s="8"/>
      <c r="S75" s="8"/>
      <c r="T75" s="8"/>
      <c r="U75" s="8"/>
      <c r="V75" s="92" t="s">
        <v>315</v>
      </c>
    </row>
    <row r="76" s="1" customFormat="1" ht="21.75" customHeight="1" spans="1:22">
      <c r="A76" s="30"/>
      <c r="B76" s="56"/>
      <c r="D76" s="57"/>
      <c r="E76" s="58"/>
      <c r="F76" s="59"/>
      <c r="G76" s="59"/>
      <c r="H76" s="60"/>
      <c r="I76" s="7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48" t="str">
        <f>IF(MAX(I76:U76)&gt;450,"NG","OK")</f>
        <v>OK</v>
      </c>
    </row>
    <row r="77" s="1" customFormat="1" ht="21.75" customHeight="1" spans="1:22">
      <c r="A77" s="30"/>
      <c r="B77" s="56"/>
      <c r="D77" s="57"/>
      <c r="E77" s="55" t="s">
        <v>317</v>
      </c>
      <c r="F77" s="54"/>
      <c r="G77" s="55">
        <v>1.25</v>
      </c>
      <c r="H77" s="55">
        <v>0.8</v>
      </c>
      <c r="I77" s="79" t="s">
        <v>313</v>
      </c>
      <c r="J77" s="8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92" t="s">
        <v>315</v>
      </c>
    </row>
    <row r="78" s="1" customFormat="1" ht="21.75" customHeight="1" spans="1:22">
      <c r="A78" s="30"/>
      <c r="B78" s="56"/>
      <c r="D78" s="57"/>
      <c r="E78" s="58"/>
      <c r="F78" s="60"/>
      <c r="G78" s="31"/>
      <c r="H78" s="31"/>
      <c r="I78" s="81"/>
      <c r="J78" s="8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48" t="str">
        <f>IF(MAX(I78:U78)&gt;1.25,"NG",IF(MIN(I78:U78)&lt;0.8,"NG","OK"))</f>
        <v>NG</v>
      </c>
    </row>
    <row r="79" s="1" customFormat="1" ht="21.75" customHeight="1" spans="1:22">
      <c r="A79" s="30"/>
      <c r="B79" s="56"/>
      <c r="D79" s="57"/>
      <c r="E79" s="55" t="s">
        <v>318</v>
      </c>
      <c r="F79" s="53"/>
      <c r="G79" s="53"/>
      <c r="H79" s="54"/>
      <c r="I79" s="76" t="s">
        <v>310</v>
      </c>
      <c r="J79" s="8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92" t="s">
        <v>315</v>
      </c>
    </row>
    <row r="80" s="1" customFormat="1" ht="21.75" customHeight="1" spans="1:22">
      <c r="A80" s="30"/>
      <c r="B80" s="56"/>
      <c r="D80" s="57"/>
      <c r="E80" s="58"/>
      <c r="F80" s="59"/>
      <c r="G80" s="59"/>
      <c r="H80" s="60"/>
      <c r="I80" s="78"/>
      <c r="J80" s="8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48" t="str">
        <f>IF(MAX(I80:U80)&gt;450,"NG","OK")</f>
        <v>OK</v>
      </c>
    </row>
    <row r="81" s="1" customFormat="1" ht="21.75" customHeight="1" spans="1:22">
      <c r="A81" s="30"/>
      <c r="B81" s="56"/>
      <c r="D81" s="57"/>
      <c r="E81" s="61" t="s">
        <v>319</v>
      </c>
      <c r="F81" s="53"/>
      <c r="G81" s="53"/>
      <c r="H81" s="54"/>
      <c r="I81" s="76" t="s">
        <v>313</v>
      </c>
      <c r="J81" s="8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92" t="s">
        <v>315</v>
      </c>
    </row>
    <row r="82" s="1" customFormat="1" ht="21.75" customHeight="1" spans="1:22">
      <c r="A82" s="31"/>
      <c r="B82" s="58"/>
      <c r="C82" s="59"/>
      <c r="D82" s="60"/>
      <c r="E82" s="58"/>
      <c r="F82" s="59"/>
      <c r="G82" s="59"/>
      <c r="H82" s="60"/>
      <c r="I82" s="83"/>
      <c r="J82" s="8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26"/>
    </row>
    <row r="83" s="1" customFormat="1" ht="20.25" customHeight="1" spans="1:22">
      <c r="A83" s="51" t="s">
        <v>320</v>
      </c>
      <c r="B83" s="52" t="s">
        <v>321</v>
      </c>
      <c r="C83" s="53"/>
      <c r="D83" s="54"/>
      <c r="E83" s="55" t="s">
        <v>322</v>
      </c>
      <c r="F83" s="54"/>
      <c r="G83" s="62">
        <v>135</v>
      </c>
      <c r="H83" s="62">
        <v>120</v>
      </c>
      <c r="I83" s="76" t="s">
        <v>309</v>
      </c>
      <c r="J83" s="76" t="s">
        <v>310</v>
      </c>
      <c r="K83" s="76" t="s">
        <v>311</v>
      </c>
      <c r="L83" s="76" t="s">
        <v>312</v>
      </c>
      <c r="M83" s="76" t="s">
        <v>313</v>
      </c>
      <c r="N83" s="76" t="s">
        <v>314</v>
      </c>
      <c r="O83" s="76"/>
      <c r="P83" s="76"/>
      <c r="Q83" s="8"/>
      <c r="R83" s="8"/>
      <c r="S83" s="8"/>
      <c r="T83" s="8"/>
      <c r="U83" s="8"/>
      <c r="V83" s="92" t="s">
        <v>315</v>
      </c>
    </row>
    <row r="84" s="1" customFormat="1" ht="15.9" customHeight="1" spans="1:22">
      <c r="A84" s="30"/>
      <c r="B84" s="56"/>
      <c r="D84" s="57"/>
      <c r="E84" s="56"/>
      <c r="F84" s="57"/>
      <c r="G84" s="30"/>
      <c r="H84" s="30"/>
      <c r="I84" s="7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48" t="str">
        <f>IF(MAX(I84:U84)&gt;135,"NG",IF(MIN(I84:U84)&lt;120,"NG","OK"))</f>
        <v>NG</v>
      </c>
    </row>
    <row r="85" s="1" customFormat="1" ht="15.9" customHeight="1" spans="1:22">
      <c r="A85" s="30"/>
      <c r="B85" s="56"/>
      <c r="D85" s="57"/>
      <c r="E85" s="56"/>
      <c r="F85" s="57"/>
      <c r="G85" s="30"/>
      <c r="H85" s="30"/>
      <c r="I85" s="7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48" t="str">
        <f>IF(MAX(I85:U85)&gt;135,"NG",IF(MIN(I85:U85)&lt;120,"NG","OK"))</f>
        <v>NG</v>
      </c>
    </row>
    <row r="86" s="1" customFormat="1" ht="15.9" customHeight="1" spans="1:22">
      <c r="A86" s="30"/>
      <c r="B86" s="56"/>
      <c r="D86" s="57"/>
      <c r="E86" s="56"/>
      <c r="F86" s="57"/>
      <c r="G86" s="30"/>
      <c r="H86" s="30"/>
      <c r="I86" s="7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48" t="str">
        <f>IF(MAX(I86:U86)&gt;135,"NG",IF(MIN(I86:U86)&lt;120,"NG","OK"))</f>
        <v>NG</v>
      </c>
    </row>
    <row r="87" s="1" customFormat="1" ht="15.9" customHeight="1" spans="1:22">
      <c r="A87" s="30"/>
      <c r="B87" s="56"/>
      <c r="D87" s="57"/>
      <c r="E87" s="56"/>
      <c r="F87" s="57"/>
      <c r="G87" s="30"/>
      <c r="H87" s="30"/>
      <c r="I87" s="7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48" t="str">
        <f>IF(MAX(I87:U87)&gt;135,"NG",IF(MIN(I87:U87)&lt;120,"NG","OK"))</f>
        <v>NG</v>
      </c>
    </row>
    <row r="88" s="1" customFormat="1" ht="15.9" customHeight="1" spans="1:22">
      <c r="A88" s="31"/>
      <c r="B88" s="58"/>
      <c r="C88" s="59"/>
      <c r="D88" s="60"/>
      <c r="E88" s="58"/>
      <c r="F88" s="60"/>
      <c r="G88" s="31"/>
      <c r="H88" s="31"/>
      <c r="I88" s="7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48" t="str">
        <f>IF(MAX(I88:U88)&gt;135,"NG",IF(MIN(I88:U88)&lt;120,"NG","OK"))</f>
        <v>NG</v>
      </c>
    </row>
    <row r="89" s="1" customFormat="1" ht="15.9" customHeight="1" spans="1:22">
      <c r="A89" s="51" t="s">
        <v>323</v>
      </c>
      <c r="B89" s="52" t="s">
        <v>324</v>
      </c>
      <c r="C89" s="53"/>
      <c r="D89" s="54"/>
      <c r="E89" s="55" t="s">
        <v>325</v>
      </c>
      <c r="F89" s="63"/>
      <c r="G89" s="62">
        <v>350</v>
      </c>
      <c r="H89" s="62">
        <v>320</v>
      </c>
      <c r="I89" s="8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48" t="str">
        <f>IF(MAX(I89:U89)&gt;350,"NG",IF(MIN(I89:U89)&lt;320,"NG","OK"))</f>
        <v>NG</v>
      </c>
    </row>
    <row r="90" s="1" customFormat="1" ht="15.9" customHeight="1" spans="1:22">
      <c r="A90" s="30"/>
      <c r="B90" s="56"/>
      <c r="D90" s="57"/>
      <c r="E90" s="55" t="s">
        <v>326</v>
      </c>
      <c r="F90" s="63"/>
      <c r="G90" s="62">
        <v>395</v>
      </c>
      <c r="H90" s="62">
        <v>365</v>
      </c>
      <c r="I90" s="8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48" t="str">
        <f>IF(MAX(I90:U90)&gt;395,"NG",IF(MIN(I90:U90)&lt;365,"NG","OK"))</f>
        <v>NG</v>
      </c>
    </row>
    <row r="91" s="1" customFormat="1" ht="15.9" customHeight="1" spans="1:22">
      <c r="A91" s="31"/>
      <c r="B91" s="58"/>
      <c r="C91" s="59"/>
      <c r="D91" s="60"/>
      <c r="E91" s="55" t="s">
        <v>327</v>
      </c>
      <c r="F91" s="64"/>
      <c r="G91" s="64"/>
      <c r="H91" s="63"/>
      <c r="I91" s="85"/>
      <c r="J91" s="86"/>
      <c r="K91" s="86"/>
      <c r="L91" s="86"/>
      <c r="M91" s="86"/>
      <c r="N91" s="86"/>
      <c r="O91" s="87"/>
      <c r="P91" s="87"/>
      <c r="Q91" s="87"/>
      <c r="R91" s="87"/>
      <c r="S91" s="87"/>
      <c r="T91" s="87"/>
      <c r="U91" s="87"/>
      <c r="V91" s="48" t="str">
        <f>IF(MIN(I91:U91)&lt;11,"NG","OK")</f>
        <v>NG</v>
      </c>
    </row>
    <row r="92" s="1" customFormat="1" ht="24.75" customHeight="1" spans="1:22">
      <c r="A92" s="65" t="s">
        <v>328</v>
      </c>
      <c r="B92" s="52" t="s">
        <v>329</v>
      </c>
      <c r="C92" s="64"/>
      <c r="D92" s="63"/>
      <c r="E92" s="55" t="s">
        <v>330</v>
      </c>
      <c r="F92" s="64"/>
      <c r="G92" s="64"/>
      <c r="H92" s="63"/>
      <c r="I92" s="85"/>
      <c r="J92" s="86"/>
      <c r="K92" s="86"/>
      <c r="L92" s="86"/>
      <c r="M92" s="86"/>
      <c r="N92" s="86"/>
      <c r="O92" s="87"/>
      <c r="P92" s="87"/>
      <c r="Q92" s="87"/>
      <c r="R92" s="87"/>
      <c r="S92" s="87"/>
      <c r="T92" s="87"/>
      <c r="U92" s="87"/>
      <c r="V92" s="48" t="str">
        <f>IF(MIN(I92:U92)&lt;43,"NG","OK")</f>
        <v>NG</v>
      </c>
    </row>
    <row r="93" s="1" customFormat="1" ht="17.1" customHeight="1" spans="1:22">
      <c r="A93" s="51" t="s">
        <v>331</v>
      </c>
      <c r="B93" s="52" t="s">
        <v>332</v>
      </c>
      <c r="C93" s="54"/>
      <c r="D93" s="66" t="s">
        <v>333</v>
      </c>
      <c r="E93" s="64"/>
      <c r="F93" s="63"/>
      <c r="G93" s="66">
        <v>5.1</v>
      </c>
      <c r="H93" s="66">
        <v>4.9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8" t="str">
        <f t="shared" ref="V93:V115" si="3">IF(MAX(I93)&gt;G93,"NG",IF(MIN(I93)&lt;H93,"NG","OK"))</f>
        <v>NG</v>
      </c>
    </row>
    <row r="94" s="1" customFormat="1" ht="17.1" customHeight="1" spans="1:22">
      <c r="A94" s="30"/>
      <c r="B94" s="56"/>
      <c r="C94" s="57"/>
      <c r="D94" s="25" t="s">
        <v>334</v>
      </c>
      <c r="E94" s="64"/>
      <c r="F94" s="63"/>
      <c r="G94" s="66">
        <v>1.85</v>
      </c>
      <c r="H94" s="66">
        <v>1.75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8" t="str">
        <f t="shared" si="3"/>
        <v>NG</v>
      </c>
    </row>
    <row r="95" s="1" customFormat="1" ht="17.1" customHeight="1" spans="1:22">
      <c r="A95" s="30"/>
      <c r="B95" s="56"/>
      <c r="C95" s="57"/>
      <c r="D95" s="66" t="s">
        <v>335</v>
      </c>
      <c r="E95" s="64"/>
      <c r="F95" s="63"/>
      <c r="G95" s="66">
        <v>0.085</v>
      </c>
      <c r="H95" s="66">
        <v>0.05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8" t="str">
        <f t="shared" si="3"/>
        <v>NG</v>
      </c>
    </row>
    <row r="96" s="1" customFormat="1" ht="17.1" customHeight="1" spans="1:22">
      <c r="A96" s="30"/>
      <c r="B96" s="56"/>
      <c r="C96" s="57"/>
      <c r="D96" s="66" t="s">
        <v>336</v>
      </c>
      <c r="E96" s="64"/>
      <c r="F96" s="63"/>
      <c r="G96" s="66">
        <v>0.055</v>
      </c>
      <c r="H96" s="66">
        <v>0.025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8" t="str">
        <f t="shared" si="3"/>
        <v>NG</v>
      </c>
    </row>
    <row r="97" s="1" customFormat="1" ht="17.1" customHeight="1" spans="1:22">
      <c r="A97" s="30"/>
      <c r="B97" s="56"/>
      <c r="C97" s="57"/>
      <c r="D97" s="66" t="s">
        <v>337</v>
      </c>
      <c r="E97" s="64"/>
      <c r="F97" s="63"/>
      <c r="G97" s="66">
        <v>0.05</v>
      </c>
      <c r="H97" s="66">
        <v>0.03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8" t="str">
        <f t="shared" si="3"/>
        <v>NG</v>
      </c>
    </row>
    <row r="98" s="1" customFormat="1" ht="17.1" customHeight="1" spans="1:22">
      <c r="A98" s="30"/>
      <c r="B98" s="56"/>
      <c r="C98" s="57"/>
      <c r="D98" s="66" t="s">
        <v>338</v>
      </c>
      <c r="E98" s="64"/>
      <c r="F98" s="63"/>
      <c r="G98" s="66">
        <v>0.025</v>
      </c>
      <c r="H98" s="66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8" t="str">
        <f t="shared" si="3"/>
        <v>OK</v>
      </c>
    </row>
    <row r="99" s="1" customFormat="1" ht="17.1" customHeight="1" spans="1:22">
      <c r="A99" s="30"/>
      <c r="B99" s="56"/>
      <c r="C99" s="57"/>
      <c r="D99" s="66" t="s">
        <v>339</v>
      </c>
      <c r="E99" s="64"/>
      <c r="F99" s="63"/>
      <c r="G99" s="66">
        <v>0.05</v>
      </c>
      <c r="H99" s="66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8" t="str">
        <f t="shared" si="3"/>
        <v>OK</v>
      </c>
    </row>
    <row r="100" s="1" customFormat="1" ht="17.1" customHeight="1" spans="1:22">
      <c r="A100" s="30"/>
      <c r="B100" s="56"/>
      <c r="C100" s="57"/>
      <c r="D100" s="66" t="s">
        <v>340</v>
      </c>
      <c r="E100" s="64"/>
      <c r="F100" s="63"/>
      <c r="G100" s="66">
        <v>0.02</v>
      </c>
      <c r="H100" s="66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8" t="str">
        <f t="shared" si="3"/>
        <v>OK</v>
      </c>
    </row>
    <row r="101" s="1" customFormat="1" ht="17.1" customHeight="1" spans="1:22">
      <c r="A101" s="30"/>
      <c r="B101" s="56"/>
      <c r="C101" s="57"/>
      <c r="D101" s="66" t="s">
        <v>341</v>
      </c>
      <c r="E101" s="64"/>
      <c r="F101" s="63"/>
      <c r="G101" s="66">
        <v>0.02</v>
      </c>
      <c r="H101" s="66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8" t="str">
        <f t="shared" si="3"/>
        <v>OK</v>
      </c>
    </row>
    <row r="102" s="1" customFormat="1" ht="17.1" customHeight="1" spans="1:22">
      <c r="A102" s="30"/>
      <c r="B102" s="56"/>
      <c r="C102" s="57"/>
      <c r="D102" s="66" t="s">
        <v>342</v>
      </c>
      <c r="E102" s="64"/>
      <c r="F102" s="63"/>
      <c r="G102" s="66">
        <v>0.02</v>
      </c>
      <c r="H102" s="66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8" t="str">
        <f t="shared" si="3"/>
        <v>OK</v>
      </c>
    </row>
    <row r="103" s="1" customFormat="1" ht="17.1" customHeight="1" spans="1:22">
      <c r="A103" s="30"/>
      <c r="B103" s="56"/>
      <c r="C103" s="57"/>
      <c r="D103" s="66" t="s">
        <v>343</v>
      </c>
      <c r="E103" s="64"/>
      <c r="F103" s="63"/>
      <c r="G103" s="66">
        <v>0.02</v>
      </c>
      <c r="H103" s="66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8" t="str">
        <f t="shared" si="3"/>
        <v>OK</v>
      </c>
    </row>
    <row r="104" s="1" customFormat="1" ht="17.1" customHeight="1" spans="1:22">
      <c r="A104" s="30"/>
      <c r="B104" s="56"/>
      <c r="C104" s="57"/>
      <c r="D104" s="66" t="s">
        <v>344</v>
      </c>
      <c r="E104" s="64"/>
      <c r="F104" s="63"/>
      <c r="G104" s="66">
        <v>0.02</v>
      </c>
      <c r="H104" s="66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8" t="str">
        <f t="shared" si="3"/>
        <v>OK</v>
      </c>
    </row>
    <row r="105" s="1" customFormat="1" ht="17.1" customHeight="1" spans="1:22">
      <c r="A105" s="30"/>
      <c r="B105" s="56"/>
      <c r="C105" s="57"/>
      <c r="D105" s="66" t="s">
        <v>345</v>
      </c>
      <c r="E105" s="64"/>
      <c r="F105" s="63"/>
      <c r="G105" s="66">
        <v>0.001</v>
      </c>
      <c r="H105" s="66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8" t="str">
        <f t="shared" si="3"/>
        <v>OK</v>
      </c>
    </row>
    <row r="106" s="1" customFormat="1" ht="17.1" customHeight="1" spans="1:22">
      <c r="A106" s="30"/>
      <c r="B106" s="56"/>
      <c r="C106" s="57"/>
      <c r="D106" s="66" t="s">
        <v>346</v>
      </c>
      <c r="E106" s="64"/>
      <c r="F106" s="63"/>
      <c r="G106" s="66">
        <v>0.001</v>
      </c>
      <c r="H106" s="66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8" t="str">
        <f t="shared" si="3"/>
        <v>OK</v>
      </c>
    </row>
    <row r="107" s="1" customFormat="1" ht="17.1" customHeight="1" spans="1:22">
      <c r="A107" s="30"/>
      <c r="B107" s="56"/>
      <c r="C107" s="57"/>
      <c r="D107" s="66" t="s">
        <v>347</v>
      </c>
      <c r="E107" s="64"/>
      <c r="F107" s="63"/>
      <c r="G107" s="66">
        <v>0.01</v>
      </c>
      <c r="H107" s="66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8" t="str">
        <f t="shared" si="3"/>
        <v>OK</v>
      </c>
    </row>
    <row r="108" s="1" customFormat="1" ht="17.1" customHeight="1" spans="1:22">
      <c r="A108" s="30"/>
      <c r="B108" s="56"/>
      <c r="C108" s="57"/>
      <c r="D108" s="66" t="s">
        <v>348</v>
      </c>
      <c r="E108" s="64"/>
      <c r="F108" s="63"/>
      <c r="G108" s="66">
        <v>0.01</v>
      </c>
      <c r="H108" s="66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8" t="str">
        <f t="shared" si="3"/>
        <v>OK</v>
      </c>
    </row>
    <row r="109" s="1" customFormat="1" ht="17.1" customHeight="1" spans="1:22">
      <c r="A109" s="30"/>
      <c r="B109" s="56"/>
      <c r="C109" s="57"/>
      <c r="D109" s="66" t="s">
        <v>349</v>
      </c>
      <c r="E109" s="64"/>
      <c r="F109" s="63"/>
      <c r="G109" s="66">
        <v>0.01</v>
      </c>
      <c r="H109" s="66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8" t="str">
        <f t="shared" si="3"/>
        <v>OK</v>
      </c>
    </row>
    <row r="110" s="1" customFormat="1" ht="17.1" customHeight="1" spans="1:22">
      <c r="A110" s="30"/>
      <c r="B110" s="56"/>
      <c r="C110" s="57"/>
      <c r="D110" s="66" t="s">
        <v>350</v>
      </c>
      <c r="E110" s="64"/>
      <c r="F110" s="63"/>
      <c r="G110" s="66">
        <v>0.01</v>
      </c>
      <c r="H110" s="66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8" t="str">
        <f t="shared" si="3"/>
        <v>OK</v>
      </c>
    </row>
    <row r="111" s="1" customFormat="1" ht="17.1" customHeight="1" spans="1:22">
      <c r="A111" s="30"/>
      <c r="B111" s="56"/>
      <c r="C111" s="57"/>
      <c r="D111" s="66" t="s">
        <v>351</v>
      </c>
      <c r="E111" s="64"/>
      <c r="F111" s="63"/>
      <c r="G111" s="66">
        <v>0.01</v>
      </c>
      <c r="H111" s="66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8" t="str">
        <f t="shared" si="3"/>
        <v>OK</v>
      </c>
    </row>
    <row r="112" s="1" customFormat="1" ht="17.1" customHeight="1" spans="1:22">
      <c r="A112" s="30"/>
      <c r="B112" s="56"/>
      <c r="C112" s="57"/>
      <c r="D112" s="66" t="s">
        <v>352</v>
      </c>
      <c r="E112" s="64"/>
      <c r="F112" s="63"/>
      <c r="G112" s="66">
        <v>0.01</v>
      </c>
      <c r="H112" s="66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8" t="str">
        <f t="shared" si="3"/>
        <v>OK</v>
      </c>
    </row>
    <row r="113" s="1" customFormat="1" ht="17.1" customHeight="1" spans="1:22">
      <c r="A113" s="30"/>
      <c r="B113" s="56"/>
      <c r="C113" s="57"/>
      <c r="D113" s="66" t="s">
        <v>353</v>
      </c>
      <c r="E113" s="64"/>
      <c r="F113" s="63"/>
      <c r="G113" s="66">
        <v>0.03</v>
      </c>
      <c r="H113" s="66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8" t="str">
        <f t="shared" si="3"/>
        <v>OK</v>
      </c>
    </row>
    <row r="114" s="1" customFormat="1" ht="17.1" customHeight="1" spans="1:22">
      <c r="A114" s="30"/>
      <c r="B114" s="56"/>
      <c r="C114" s="57"/>
      <c r="D114" s="66" t="s">
        <v>354</v>
      </c>
      <c r="E114" s="64"/>
      <c r="F114" s="63"/>
      <c r="G114" s="66">
        <v>0.02</v>
      </c>
      <c r="H114" s="66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8" t="str">
        <f t="shared" si="3"/>
        <v>OK</v>
      </c>
    </row>
    <row r="115" s="1" customFormat="1" ht="17.1" customHeight="1" spans="1:22">
      <c r="A115" s="30"/>
      <c r="B115" s="56"/>
      <c r="C115" s="57"/>
      <c r="D115" s="66" t="s">
        <v>355</v>
      </c>
      <c r="E115" s="64"/>
      <c r="F115" s="63"/>
      <c r="G115" s="66">
        <v>0.1</v>
      </c>
      <c r="H115" s="66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8" t="str">
        <f t="shared" si="3"/>
        <v>OK</v>
      </c>
    </row>
    <row r="116" s="1" customFormat="1" ht="17.1" customHeight="1" spans="1:22">
      <c r="A116" s="31"/>
      <c r="B116" s="58"/>
      <c r="C116" s="60"/>
      <c r="D116" s="66" t="s">
        <v>356</v>
      </c>
      <c r="E116" s="64"/>
      <c r="F116" s="63"/>
      <c r="G116" s="66" t="s">
        <v>357</v>
      </c>
      <c r="H116" s="63"/>
      <c r="I116" s="66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10"/>
    </row>
    <row r="117" s="1" customFormat="1" ht="17.1" customHeight="1" spans="1:22">
      <c r="A117" s="67">
        <v>6</v>
      </c>
      <c r="B117" s="68" t="s">
        <v>216</v>
      </c>
      <c r="C117" s="64"/>
      <c r="D117" s="63"/>
      <c r="E117" s="69" t="s">
        <v>358</v>
      </c>
      <c r="F117" s="64"/>
      <c r="G117" s="64"/>
      <c r="H117" s="64"/>
      <c r="I117" s="63"/>
      <c r="J117" s="89"/>
      <c r="K117" s="89"/>
      <c r="L117" s="90"/>
      <c r="M117" s="90"/>
      <c r="N117" s="90"/>
      <c r="O117" s="90"/>
      <c r="P117" s="90"/>
      <c r="Q117" s="90"/>
      <c r="R117" s="89"/>
      <c r="S117" s="89"/>
      <c r="T117" s="89"/>
      <c r="U117" s="89"/>
      <c r="V117" s="93"/>
    </row>
    <row r="118" s="3" customFormat="1" ht="15" customHeight="1" spans="1:22">
      <c r="A118" s="70" t="s">
        <v>359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9"/>
    </row>
    <row r="119" s="3" customFormat="1" ht="29.25" customHeight="1" spans="1:22">
      <c r="A119" s="71" t="s">
        <v>360</v>
      </c>
      <c r="B119" s="11"/>
      <c r="C119" s="11"/>
      <c r="D119" s="9"/>
      <c r="E119" s="71" t="s">
        <v>253</v>
      </c>
      <c r="F119" s="9"/>
      <c r="G119" s="71" t="s">
        <v>361</v>
      </c>
      <c r="H119" s="11"/>
      <c r="I119" s="9"/>
      <c r="J119" s="71" t="s">
        <v>255</v>
      </c>
      <c r="K119" s="9"/>
      <c r="L119" s="71" t="s">
        <v>362</v>
      </c>
      <c r="M119" s="9"/>
      <c r="N119" s="71" t="s">
        <v>257</v>
      </c>
      <c r="O119" s="11"/>
      <c r="P119" s="9"/>
      <c r="Q119" s="71"/>
      <c r="R119" s="11"/>
      <c r="S119" s="11"/>
      <c r="T119" s="11"/>
      <c r="U119" s="11"/>
      <c r="V119" s="9"/>
    </row>
    <row r="120" s="3" customFormat="1" ht="27.75" customHeight="1" spans="1:22">
      <c r="A120" s="71" t="s">
        <v>363</v>
      </c>
      <c r="B120" s="11"/>
      <c r="C120" s="11"/>
      <c r="D120" s="9"/>
      <c r="E120" s="72"/>
      <c r="F120" s="9"/>
      <c r="G120" s="72"/>
      <c r="H120" s="11"/>
      <c r="I120" s="9"/>
      <c r="J120" s="71"/>
      <c r="K120" s="9"/>
      <c r="L120" s="91"/>
      <c r="M120" s="9"/>
      <c r="N120" s="72"/>
      <c r="O120" s="11"/>
      <c r="P120" s="9"/>
      <c r="Q120" s="94"/>
      <c r="R120" s="11"/>
      <c r="S120" s="11"/>
      <c r="T120" s="11"/>
      <c r="U120" s="11"/>
      <c r="V120" s="9"/>
    </row>
    <row r="121" s="1" customFormat="1" ht="12" customHeight="1" spans="1:22">
      <c r="A121" s="73" t="s">
        <v>364</v>
      </c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</row>
  </sheetData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A8:B9"/>
    <mergeCell ref="E81:H82"/>
    <mergeCell ref="B73:D82"/>
    <mergeCell ref="E77:F78"/>
    <mergeCell ref="B89:D91"/>
    <mergeCell ref="E75:H76"/>
    <mergeCell ref="E83:F88"/>
    <mergeCell ref="D1:V2"/>
    <mergeCell ref="E79:H80"/>
    <mergeCell ref="E73:H74"/>
    <mergeCell ref="B83:D88"/>
    <mergeCell ref="B93:C116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2:V72 V117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jiaco</cp:lastModifiedBy>
  <dcterms:created xsi:type="dcterms:W3CDTF">1997-01-29T17:50:00Z</dcterms:created>
  <cp:lastPrinted>2023-06-01T02:55:00Z</cp:lastPrinted>
  <dcterms:modified xsi:type="dcterms:W3CDTF">2025-07-13T00:03:40Z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7466C5EF8A1C4696A035777EAEE5FAA1_13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