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Data" sheetId="1" r:id="rId1"/>
    <sheet name="Sheet1" sheetId="3" r:id="rId2"/>
    <sheet name="Setup" sheetId="2" state="hidden" r:id="rId3"/>
  </sheets>
  <definedNames>
    <definedName name="_xlnm._FilterDatabase" localSheetId="0" hidden="1">Data!$A$10:$BP$61</definedName>
    <definedName name="_xlnm._FilterDatabase" localSheetId="1" hidden="1">Sheet1!$A$1:$P$52</definedName>
    <definedName name="_xlnm.Print_Area" localSheetId="0">Data!$A$1:$BP$46</definedName>
    <definedName name="CMMVersion">Data!$T$6</definedName>
    <definedName name="dim_type">Setup!$J$2:$J$5</definedName>
    <definedName name="dim_types">Setup!$J$2:$J$5</definedName>
    <definedName name="insp_meth">Setup!$H$2:$H$14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Unknown User</author>
  </authors>
  <commentList>
    <comment ref="V2" authorId="0">
      <text>
        <r>
          <rPr>
            <sz val="9"/>
            <color rgb="FF000000"/>
            <rFont val="Calibri"/>
            <charset val="134"/>
          </rPr>
          <t>- Fill in all light purple fields.
- Enter comments for incomplete data or any dimensions with "Reject" status
- One sided spec should only have USL or LSL values (leave nominal blank)</t>
        </r>
        <r>
          <rPr>
            <sz val="10"/>
            <rFont val="宋体"/>
            <charset val="134"/>
          </rPr>
          <t xml:space="preserve">
  - 朱杰琳</t>
        </r>
      </text>
    </comment>
    <comment ref="J10" authorId="0">
      <text>
        <r>
          <rPr>
            <b/>
            <sz val="9"/>
            <color rgb="FF000000"/>
            <rFont val="Calibri"/>
            <charset val="134"/>
          </rPr>
          <t>HG = Height Gauge
MIC = Micrometer
CMM = Coordinate Measuring Machine
OMM = Optical CMM
TG = Thickness Gauge
HT = Hardness Tester
PG = Plug Gauge
FT = Force Tester
DC = Dial/Digital Caliper
P = Protractor
OC = Optical Comparotor</t>
        </r>
        <r>
          <rPr>
            <sz val="10"/>
            <rFont val="宋体"/>
            <charset val="134"/>
          </rPr>
          <t xml:space="preserve">
  - 朱杰琳</t>
        </r>
      </text>
    </comment>
  </commentList>
</comments>
</file>

<file path=xl/sharedStrings.xml><?xml version="1.0" encoding="utf-8"?>
<sst xmlns="http://schemas.openxmlformats.org/spreadsheetml/2006/main" count="502" uniqueCount="199">
  <si>
    <t>Enhanced Cpk Data Sheet - Enclosures MD</t>
  </si>
  <si>
    <t>Rev 2.3</t>
  </si>
  <si>
    <t>Instructions</t>
  </si>
  <si>
    <t>Part Number :</t>
  </si>
  <si>
    <t>806-54945</t>
  </si>
  <si>
    <t>Supplier :</t>
  </si>
  <si>
    <t>KAMKIU</t>
  </si>
  <si>
    <t>Tool # / Cavity # / Trial Name :</t>
  </si>
  <si>
    <t>N/A</t>
  </si>
  <si>
    <t>Part Description :</t>
  </si>
  <si>
    <t>UPPER U</t>
  </si>
  <si>
    <t>Inspector :</t>
  </si>
  <si>
    <t>Xiaogang Li</t>
  </si>
  <si>
    <t>Notes/Comments :</t>
  </si>
  <si>
    <t>Revision :</t>
  </si>
  <si>
    <t>Date :</t>
  </si>
  <si>
    <t>CMM/OMM Program version :</t>
  </si>
  <si>
    <t>DRAWING SPECIFICATIONS</t>
  </si>
  <si>
    <t>CALCULATED RESULTS</t>
  </si>
  <si>
    <t>DO NOT DELETE COLUMNS</t>
  </si>
  <si>
    <t xml:space="preserve">     MEASURED DATA</t>
  </si>
  <si>
    <t>(USL for one sided spec)</t>
  </si>
  <si>
    <t>(LSL for one sided spec)</t>
  </si>
  <si>
    <t>Cpk* =</t>
  </si>
  <si>
    <t>Cp* =</t>
  </si>
  <si>
    <t>SPC</t>
  </si>
  <si>
    <t>FAI#</t>
  </si>
  <si>
    <t>Description</t>
  </si>
  <si>
    <t>Location</t>
  </si>
  <si>
    <t>Dimension Type</t>
  </si>
  <si>
    <t>Nominal</t>
  </si>
  <si>
    <t>TOL+</t>
  </si>
  <si>
    <t>TOL-</t>
  </si>
  <si>
    <t>Inspection Method</t>
  </si>
  <si>
    <t>USL</t>
  </si>
  <si>
    <t>LSL</t>
  </si>
  <si>
    <t>Maximum</t>
  </si>
  <si>
    <t>Minimum</t>
  </si>
  <si>
    <t>range</t>
  </si>
  <si>
    <t>max.dev.</t>
  </si>
  <si>
    <t>min.dev.</t>
  </si>
  <si>
    <t>Mean</t>
  </si>
  <si>
    <t>Std Dev</t>
  </si>
  <si>
    <t>Cp</t>
  </si>
  <si>
    <t>UCPK</t>
  </si>
  <si>
    <t>LCPK</t>
  </si>
  <si>
    <t>Cpk</t>
  </si>
  <si>
    <t>Yield</t>
  </si>
  <si>
    <t>+Tol =&gt; Cpk*</t>
  </si>
  <si>
    <t>-Tol =&gt; Cpk*</t>
  </si>
  <si>
    <t>Mean Shift</t>
  </si>
  <si>
    <t>Tol Range
=&gt; Cp*</t>
  </si>
  <si>
    <t>Normality Test</t>
  </si>
  <si>
    <t>Normality Result</t>
  </si>
  <si>
    <t>Notes</t>
  </si>
  <si>
    <t>SPC AL</t>
  </si>
  <si>
    <t>FAI 1</t>
  </si>
  <si>
    <t>2D Barcode code width</t>
  </si>
  <si>
    <t>Tolerance</t>
  </si>
  <si>
    <t>CMM</t>
  </si>
  <si>
    <t>SPC A-1</t>
  </si>
  <si>
    <t>FAI 2-1</t>
  </si>
  <si>
    <t>Thickness</t>
  </si>
  <si>
    <t>SPC A-2</t>
  </si>
  <si>
    <t>FAI 2-2</t>
  </si>
  <si>
    <t>SPC B</t>
  </si>
  <si>
    <t>FAI 3</t>
  </si>
  <si>
    <t>SPC C-1</t>
  </si>
  <si>
    <t>FAI 4-1</t>
  </si>
  <si>
    <t>SPC C-2</t>
  </si>
  <si>
    <t>FAI 4-2</t>
  </si>
  <si>
    <t>SPC D-1</t>
  </si>
  <si>
    <t>FAI 5-1</t>
  </si>
  <si>
    <t>Cutting length</t>
  </si>
  <si>
    <t>SPC D-2</t>
  </si>
  <si>
    <t>FAI 5-2</t>
  </si>
  <si>
    <t>SPC D-3</t>
  </si>
  <si>
    <t>FAI 5-3</t>
  </si>
  <si>
    <t>SPC D-4</t>
  </si>
  <si>
    <t>FAI 5-4</t>
  </si>
  <si>
    <t>SPC F-1</t>
  </si>
  <si>
    <t>FAI 7-1</t>
  </si>
  <si>
    <t>Distance</t>
  </si>
  <si>
    <t>SPC F-2</t>
  </si>
  <si>
    <t>FAI 7-2</t>
  </si>
  <si>
    <t>SPC G</t>
  </si>
  <si>
    <t>FAI 8</t>
  </si>
  <si>
    <t>SPC H</t>
  </si>
  <si>
    <t>FAI 9</t>
  </si>
  <si>
    <t>SPC O-1</t>
  </si>
  <si>
    <t>FAI 10-1</t>
  </si>
  <si>
    <t>Perpendicularity</t>
  </si>
  <si>
    <t>SPC O-2</t>
  </si>
  <si>
    <t>FAI 10-2</t>
  </si>
  <si>
    <t>SPC M</t>
  </si>
  <si>
    <t>FAI 13</t>
  </si>
  <si>
    <t>SPC N</t>
  </si>
  <si>
    <t>FAI 14</t>
  </si>
  <si>
    <t>Surface Profile</t>
  </si>
  <si>
    <t>SPC N-MAX</t>
  </si>
  <si>
    <t>FAI 14-MAX</t>
  </si>
  <si>
    <t>Surface Profile MAX</t>
  </si>
  <si>
    <t>SPC N-MIN</t>
  </si>
  <si>
    <t>FAI 14-MIN</t>
  </si>
  <si>
    <t>Surface Profile MIN</t>
  </si>
  <si>
    <t>SPC I</t>
  </si>
  <si>
    <t>FAI 15</t>
  </si>
  <si>
    <t>Width</t>
  </si>
  <si>
    <t>SPC P</t>
  </si>
  <si>
    <t>FAI 16</t>
  </si>
  <si>
    <t>Line Profile(B＞C)</t>
  </si>
  <si>
    <t>SPC P-MAX</t>
  </si>
  <si>
    <t>FAI 16-MAX</t>
  </si>
  <si>
    <t>Line Profile(B＞C),MAX</t>
  </si>
  <si>
    <t>SPC P-MIN</t>
  </si>
  <si>
    <t>FAI 16-MIN</t>
  </si>
  <si>
    <t>Line Profile(B＞C),MIN</t>
  </si>
  <si>
    <t>SPC R</t>
  </si>
  <si>
    <t>FAI 18</t>
  </si>
  <si>
    <t>Line Profile(C＞D)</t>
  </si>
  <si>
    <t>SPC R-MAX</t>
  </si>
  <si>
    <t>FAI 18-MAX</t>
  </si>
  <si>
    <t>Line Profile(C＞D),MAX</t>
  </si>
  <si>
    <t>SPC R-MIN</t>
  </si>
  <si>
    <t>FAI 18-MIN</t>
  </si>
  <si>
    <t>Line Profile(C＞D),MIN</t>
  </si>
  <si>
    <t>SPC S</t>
  </si>
  <si>
    <t>FAI 19</t>
  </si>
  <si>
    <t>Line Profile(D＞E)</t>
  </si>
  <si>
    <t>SPC S-MAX</t>
  </si>
  <si>
    <t>FAI 19-MAX</t>
  </si>
  <si>
    <t>Line Profile(D＞E),MAX</t>
  </si>
  <si>
    <t>SPC S-MIN</t>
  </si>
  <si>
    <t>FAI 19-MIN</t>
  </si>
  <si>
    <t>Line Profile(D＞E),MIN</t>
  </si>
  <si>
    <t>SPC AC</t>
  </si>
  <si>
    <t>FAI 29</t>
  </si>
  <si>
    <t>2D Barcode code height</t>
  </si>
  <si>
    <t>SPC AD</t>
  </si>
  <si>
    <t>FAI 30</t>
  </si>
  <si>
    <t>2D Barcode code location</t>
  </si>
  <si>
    <t>SPC AE</t>
  </si>
  <si>
    <t>FAI 31</t>
  </si>
  <si>
    <t>SPC AF</t>
  </si>
  <si>
    <t>FAI 32</t>
  </si>
  <si>
    <t>Parallelism</t>
  </si>
  <si>
    <t>SPC AG</t>
  </si>
  <si>
    <t>FAI 33</t>
  </si>
  <si>
    <t>SPC AH</t>
  </si>
  <si>
    <t>FAI 34</t>
  </si>
  <si>
    <t>SPC AI</t>
  </si>
  <si>
    <t>FAI 35</t>
  </si>
  <si>
    <t>SPC AJ</t>
  </si>
  <si>
    <t>FAI 36</t>
  </si>
  <si>
    <t>SPC AK</t>
  </si>
  <si>
    <t>FAI 37</t>
  </si>
  <si>
    <t>SPC AM</t>
  </si>
  <si>
    <t>FAI 39-1</t>
  </si>
  <si>
    <t>Radius</t>
  </si>
  <si>
    <t>FAI 39-2</t>
  </si>
  <si>
    <t>SPC AN</t>
  </si>
  <si>
    <t>FAI 40</t>
  </si>
  <si>
    <t>SPC AO</t>
  </si>
  <si>
    <t>FAI 41-1</t>
  </si>
  <si>
    <t>SPCAO</t>
  </si>
  <si>
    <t>FAI41-2</t>
  </si>
  <si>
    <t>FAI41-3</t>
  </si>
  <si>
    <t>FAI 41-4</t>
  </si>
  <si>
    <t>SPC AP</t>
  </si>
  <si>
    <t>FAI 42-1</t>
  </si>
  <si>
    <t>FAI 42-2</t>
  </si>
  <si>
    <t>FAI 42-3</t>
  </si>
  <si>
    <t>FAI 42-4</t>
  </si>
  <si>
    <t>FAI 42-5</t>
  </si>
  <si>
    <t>上限波动范围</t>
  </si>
  <si>
    <t>波动上限</t>
  </si>
  <si>
    <t>波动下限</t>
  </si>
  <si>
    <t>上限自由波动</t>
  </si>
  <si>
    <t>下限自由波动</t>
  </si>
  <si>
    <t>下限波动范围</t>
  </si>
  <si>
    <t>record of positions of data blocks</t>
  </si>
  <si>
    <t>list of inspection methods</t>
  </si>
  <si>
    <t>list of dimension types</t>
  </si>
  <si>
    <t>left</t>
  </si>
  <si>
    <t>top</t>
  </si>
  <si>
    <t>HG</t>
  </si>
  <si>
    <t>MIC</t>
  </si>
  <si>
    <t>GD&amp;T</t>
  </si>
  <si>
    <t>MIN</t>
  </si>
  <si>
    <t>OMM</t>
  </si>
  <si>
    <t>MAX</t>
  </si>
  <si>
    <t>TG</t>
  </si>
  <si>
    <t>HT</t>
  </si>
  <si>
    <t>PG</t>
  </si>
  <si>
    <t>FT</t>
  </si>
  <si>
    <t>DC</t>
  </si>
  <si>
    <t>P</t>
  </si>
  <si>
    <t>OC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</si>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</sst>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"/>
    <numFmt numFmtId="177" formatCode="0.000"/>
    <numFmt numFmtId="178" formatCode="0.000_ "/>
    <numFmt numFmtId="179" formatCode="0.0%"/>
  </numFmts>
  <fonts count="43">
    <font>
      <sz val="12"/>
      <color theme="1"/>
      <name val="等线"/>
      <charset val="134"/>
      <scheme val="minor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theme="1"/>
      <name val="Arial"/>
      <charset val="134"/>
    </font>
    <font>
      <sz val="10"/>
      <color rgb="FF000000"/>
      <name val="Arial"/>
      <charset val="134"/>
    </font>
    <font>
      <sz val="12"/>
      <color rgb="FF000000"/>
      <name val="Arial"/>
      <charset val="134"/>
    </font>
    <font>
      <b/>
      <sz val="16"/>
      <color rgb="FF000000"/>
      <name val="Arial"/>
      <charset val="134"/>
    </font>
    <font>
      <sz val="10"/>
      <color rgb="FF4F81BD"/>
      <name val="Arial"/>
      <charset val="134"/>
    </font>
    <font>
      <b/>
      <sz val="10"/>
      <color rgb="FF000000"/>
      <name val="Arial"/>
      <charset val="134"/>
    </font>
    <font>
      <b/>
      <sz val="11"/>
      <color rgb="FF000000"/>
      <name val="Arial"/>
      <charset val="134"/>
    </font>
    <font>
      <sz val="9"/>
      <color rgb="FF000000"/>
      <name val="Arial"/>
      <charset val="134"/>
    </font>
    <font>
      <sz val="8"/>
      <color rgb="FF000000"/>
      <name val="Arial"/>
      <charset val="134"/>
    </font>
    <font>
      <sz val="10"/>
      <color rgb="FF000000"/>
      <name val="Calibri"/>
      <charset val="134"/>
    </font>
    <font>
      <sz val="10"/>
      <color theme="1"/>
      <name val="等线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9"/>
      <color rgb="FFFF0000"/>
      <name val="Arial"/>
      <charset val="134"/>
    </font>
    <font>
      <sz val="10"/>
      <color rgb="FF000000"/>
      <name val="Arial Regular"/>
      <charset val="134"/>
    </font>
    <font>
      <sz val="9"/>
      <color rgb="FF000000"/>
      <name val="Calibri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Arial"/>
      <charset val="134"/>
    </font>
    <font>
      <sz val="12"/>
      <name val="Times New Roman"/>
      <charset val="134"/>
    </font>
    <font>
      <sz val="10"/>
      <name val="宋体"/>
      <charset val="134"/>
    </font>
    <font>
      <b/>
      <sz val="9"/>
      <color rgb="FF000000"/>
      <name val="Calibri"/>
      <charset val="134"/>
    </font>
  </fonts>
  <fills count="42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55442976165"/>
        <bgColor rgb="FF000000"/>
      </patternFill>
    </fill>
    <fill>
      <patternFill patternType="solid">
        <fgColor theme="7" tint="0.799554429761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1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17" applyNumberFormat="0" applyAlignment="0" applyProtection="0">
      <alignment vertical="center"/>
    </xf>
    <xf numFmtId="0" fontId="29" fillId="13" borderId="18" applyNumberFormat="0" applyAlignment="0" applyProtection="0">
      <alignment vertical="center"/>
    </xf>
    <xf numFmtId="0" fontId="30" fillId="13" borderId="17" applyNumberFormat="0" applyAlignment="0" applyProtection="0">
      <alignment vertical="center"/>
    </xf>
    <xf numFmtId="0" fontId="31" fillId="14" borderId="19" applyNumberForma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9" fillId="0" borderId="0"/>
    <xf numFmtId="0" fontId="40" fillId="0" borderId="0"/>
  </cellStyleXfs>
  <cellXfs count="120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 applyFill="1" applyAlignment="1">
      <alignment vertical="center"/>
    </xf>
    <xf numFmtId="0" fontId="4" fillId="5" borderId="0" xfId="0" applyFont="1" applyFill="1" applyAlignment="1" applyProtection="1"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5" fillId="0" borderId="0" xfId="0" applyFont="1" applyAlignment="1"/>
    <xf numFmtId="0" fontId="1" fillId="6" borderId="0" xfId="0" applyFont="1" applyFill="1" applyAlignment="1"/>
    <xf numFmtId="0" fontId="6" fillId="5" borderId="0" xfId="0" applyFont="1" applyFill="1" applyAlignment="1">
      <alignment horizontal="center"/>
    </xf>
    <xf numFmtId="0" fontId="7" fillId="5" borderId="0" xfId="0" applyFont="1" applyFill="1" applyAlignment="1"/>
    <xf numFmtId="0" fontId="4" fillId="5" borderId="0" xfId="0" applyFont="1" applyFill="1" applyAlignment="1"/>
    <xf numFmtId="0" fontId="4" fillId="5" borderId="1" xfId="0" applyFont="1" applyFill="1" applyBorder="1" applyAlignment="1" applyProtection="1"/>
    <xf numFmtId="0" fontId="4" fillId="5" borderId="2" xfId="0" applyFont="1" applyFill="1" applyBorder="1" applyAlignment="1" applyProtection="1">
      <alignment horizontal="right"/>
    </xf>
    <xf numFmtId="14" fontId="8" fillId="5" borderId="3" xfId="0" applyNumberFormat="1" applyFont="1" applyFill="1" applyBorder="1" applyAlignment="1" applyProtection="1">
      <protection locked="0"/>
    </xf>
    <xf numFmtId="14" fontId="8" fillId="5" borderId="4" xfId="0" applyNumberFormat="1" applyFont="1" applyFill="1" applyBorder="1" applyAlignment="1" applyProtection="1">
      <protection locked="0"/>
    </xf>
    <xf numFmtId="0" fontId="4" fillId="0" borderId="1" xfId="0" applyFont="1" applyBorder="1" applyAlignment="1" applyProtection="1">
      <alignment horizontal="right"/>
    </xf>
    <xf numFmtId="0" fontId="4" fillId="0" borderId="2" xfId="0" applyFont="1" applyBorder="1" applyAlignment="1" applyProtection="1">
      <alignment horizontal="right"/>
    </xf>
    <xf numFmtId="14" fontId="8" fillId="6" borderId="1" xfId="0" applyNumberFormat="1" applyFont="1" applyFill="1" applyBorder="1" applyAlignment="1" applyProtection="1">
      <alignment horizontal="left"/>
      <protection locked="0"/>
    </xf>
    <xf numFmtId="0" fontId="4" fillId="5" borderId="5" xfId="0" applyFont="1" applyFill="1" applyBorder="1" applyAlignment="1" applyProtection="1"/>
    <xf numFmtId="0" fontId="4" fillId="5" borderId="6" xfId="0" applyFont="1" applyFill="1" applyBorder="1" applyAlignment="1" applyProtection="1">
      <alignment horizontal="right"/>
    </xf>
    <xf numFmtId="0" fontId="8" fillId="6" borderId="3" xfId="0" applyFont="1" applyFill="1" applyBorder="1" applyAlignment="1" applyProtection="1">
      <alignment horizontal="left"/>
      <protection locked="0"/>
    </xf>
    <xf numFmtId="0" fontId="4" fillId="5" borderId="0" xfId="0" applyFont="1" applyFill="1" applyAlignment="1">
      <alignment horizontal="center"/>
    </xf>
    <xf numFmtId="0" fontId="9" fillId="7" borderId="7" xfId="0" applyFont="1" applyFill="1" applyBorder="1" applyAlignment="1" applyProtection="1"/>
    <xf numFmtId="0" fontId="9" fillId="7" borderId="1" xfId="0" applyFont="1" applyFill="1" applyBorder="1" applyAlignment="1" applyProtection="1">
      <alignment horizontal="center"/>
    </xf>
    <xf numFmtId="0" fontId="9" fillId="7" borderId="8" xfId="0" applyFont="1" applyFill="1" applyBorder="1" applyAlignment="1" applyProtection="1">
      <alignment horizontal="center"/>
    </xf>
    <xf numFmtId="0" fontId="9" fillId="7" borderId="4" xfId="0" applyFont="1" applyFill="1" applyBorder="1" applyAlignment="1" applyProtection="1"/>
    <xf numFmtId="176" fontId="10" fillId="5" borderId="7" xfId="0" applyNumberFormat="1" applyFont="1" applyFill="1" applyBorder="1" applyAlignment="1" applyProtection="1">
      <alignment wrapText="1"/>
      <protection locked="0"/>
    </xf>
    <xf numFmtId="0" fontId="10" fillId="5" borderId="7" xfId="0" applyFont="1" applyFill="1" applyBorder="1" applyAlignment="1" applyProtection="1">
      <alignment wrapText="1"/>
      <protection locked="0"/>
    </xf>
    <xf numFmtId="2" fontId="10" fillId="5" borderId="7" xfId="0" applyNumberFormat="1" applyFont="1" applyFill="1" applyBorder="1" applyAlignment="1" applyProtection="1">
      <alignment wrapText="1"/>
      <protection locked="0"/>
    </xf>
    <xf numFmtId="0" fontId="11" fillId="5" borderId="7" xfId="0" applyFont="1" applyFill="1" applyBorder="1" applyAlignment="1" applyProtection="1">
      <alignment horizontal="center" vertical="center" wrapText="1"/>
    </xf>
    <xf numFmtId="0" fontId="10" fillId="8" borderId="4" xfId="0" applyFont="1" applyFill="1" applyBorder="1" applyAlignment="1" applyProtection="1"/>
    <xf numFmtId="176" fontId="10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9" xfId="0" applyFont="1" applyFill="1" applyBorder="1" applyAlignment="1" applyProtection="1">
      <alignment horizontal="center" vertical="center" wrapText="1"/>
      <protection locked="0"/>
    </xf>
    <xf numFmtId="2" fontId="10" fillId="5" borderId="9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9" xfId="0" applyNumberFormat="1" applyFont="1" applyFill="1" applyBorder="1" applyAlignment="1" applyProtection="1">
      <alignment horizontal="center" vertical="center" wrapText="1"/>
    </xf>
    <xf numFmtId="0" fontId="4" fillId="6" borderId="9" xfId="0" applyFont="1" applyFill="1" applyBorder="1" applyAlignment="1" applyProtection="1">
      <alignment horizontal="center"/>
      <protection locked="0"/>
    </xf>
    <xf numFmtId="0" fontId="4" fillId="6" borderId="6" xfId="0" applyFont="1" applyFill="1" applyBorder="1" applyAlignment="1" applyProtection="1">
      <alignment horizontal="center"/>
      <protection locked="0"/>
    </xf>
    <xf numFmtId="49" fontId="4" fillId="6" borderId="6" xfId="0" applyNumberFormat="1" applyFont="1" applyFill="1" applyBorder="1" applyAlignment="1" applyProtection="1">
      <alignment horizontal="center" wrapText="1"/>
      <protection locked="0"/>
    </xf>
    <xf numFmtId="49" fontId="4" fillId="6" borderId="3" xfId="0" applyNumberFormat="1" applyFont="1" applyFill="1" applyBorder="1" applyAlignment="1" applyProtection="1">
      <alignment horizontal="center" wrapText="1"/>
      <protection locked="0"/>
    </xf>
    <xf numFmtId="177" fontId="8" fillId="6" borderId="3" xfId="0" applyNumberFormat="1" applyFont="1" applyFill="1" applyBorder="1" applyAlignment="1" applyProtection="1">
      <alignment horizontal="center"/>
      <protection locked="0"/>
    </xf>
    <xf numFmtId="177" fontId="4" fillId="6" borderId="3" xfId="0" applyNumberFormat="1" applyFont="1" applyFill="1" applyBorder="1" applyAlignment="1" applyProtection="1">
      <alignment horizontal="center"/>
      <protection locked="0"/>
    </xf>
    <xf numFmtId="0" fontId="1" fillId="8" borderId="0" xfId="0" applyFont="1" applyFill="1" applyAlignment="1"/>
    <xf numFmtId="0" fontId="12" fillId="6" borderId="9" xfId="0" applyFont="1" applyFill="1" applyBorder="1" applyAlignment="1" applyProtection="1">
      <alignment horizontal="center"/>
      <protection locked="0"/>
    </xf>
    <xf numFmtId="177" fontId="4" fillId="6" borderId="3" xfId="0" applyNumberFormat="1" applyFont="1" applyFill="1" applyBorder="1" applyAlignment="1" applyProtection="1">
      <alignment horizontal="center" wrapText="1"/>
      <protection locked="0"/>
    </xf>
    <xf numFmtId="0" fontId="4" fillId="6" borderId="6" xfId="0" applyFont="1" applyFill="1" applyBorder="1" applyAlignment="1" applyProtection="1">
      <alignment horizontal="center" wrapText="1"/>
      <protection locked="0"/>
    </xf>
    <xf numFmtId="17" fontId="4" fillId="6" borderId="6" xfId="0" applyNumberFormat="1" applyFont="1" applyFill="1" applyBorder="1" applyAlignment="1" applyProtection="1">
      <alignment horizontal="center"/>
      <protection locked="0"/>
    </xf>
    <xf numFmtId="0" fontId="4" fillId="9" borderId="10" xfId="0" applyFont="1" applyFill="1" applyBorder="1" applyAlignment="1" applyProtection="1">
      <alignment horizontal="center"/>
      <protection locked="0"/>
    </xf>
    <xf numFmtId="0" fontId="13" fillId="10" borderId="10" xfId="0" applyFont="1" applyFill="1" applyBorder="1" applyAlignment="1" applyProtection="1">
      <alignment horizontal="center"/>
      <protection locked="0"/>
    </xf>
    <xf numFmtId="49" fontId="14" fillId="10" borderId="11" xfId="49" applyNumberFormat="1" applyFont="1" applyFill="1" applyBorder="1" applyAlignment="1" applyProtection="1">
      <alignment horizontal="center" wrapText="1"/>
      <protection locked="0"/>
    </xf>
    <xf numFmtId="177" fontId="15" fillId="10" borderId="11" xfId="0" applyNumberFormat="1" applyFont="1" applyFill="1" applyBorder="1" applyAlignment="1" applyProtection="1">
      <alignment horizontal="center"/>
      <protection locked="0"/>
    </xf>
    <xf numFmtId="177" fontId="14" fillId="10" borderId="11" xfId="50" applyNumberFormat="1" applyFont="1" applyFill="1" applyBorder="1" applyAlignment="1" applyProtection="1">
      <alignment horizontal="center" wrapText="1"/>
      <protection locked="0"/>
    </xf>
    <xf numFmtId="14" fontId="8" fillId="6" borderId="8" xfId="0" applyNumberFormat="1" applyFont="1" applyFill="1" applyBorder="1" applyAlignment="1" applyProtection="1">
      <alignment horizontal="left"/>
      <protection locked="0"/>
    </xf>
    <xf numFmtId="14" fontId="8" fillId="6" borderId="2" xfId="0" applyNumberFormat="1" applyFont="1" applyFill="1" applyBorder="1" applyAlignment="1" applyProtection="1">
      <alignment horizontal="left"/>
      <protection locked="0"/>
    </xf>
    <xf numFmtId="0" fontId="4" fillId="5" borderId="12" xfId="0" applyFont="1" applyFill="1" applyBorder="1" applyAlignment="1" applyProtection="1">
      <protection locked="0"/>
    </xf>
    <xf numFmtId="0" fontId="4" fillId="5" borderId="1" xfId="0" applyFont="1" applyFill="1" applyBorder="1" applyAlignment="1" applyProtection="1">
      <alignment horizontal="right"/>
    </xf>
    <xf numFmtId="0" fontId="4" fillId="5" borderId="8" xfId="0" applyFont="1" applyFill="1" applyBorder="1" applyAlignment="1" applyProtection="1">
      <alignment horizontal="right"/>
    </xf>
    <xf numFmtId="0" fontId="9" fillId="7" borderId="2" xfId="0" applyFont="1" applyFill="1" applyBorder="1" applyAlignment="1" applyProtection="1">
      <alignment horizontal="center"/>
    </xf>
    <xf numFmtId="0" fontId="10" fillId="5" borderId="7" xfId="0" applyFont="1" applyFill="1" applyBorder="1" applyAlignment="1" applyProtection="1">
      <alignment wrapText="1"/>
    </xf>
    <xf numFmtId="0" fontId="10" fillId="5" borderId="7" xfId="0" applyFont="1" applyFill="1" applyBorder="1" applyAlignment="1" applyProtection="1"/>
    <xf numFmtId="2" fontId="10" fillId="5" borderId="7" xfId="0" applyNumberFormat="1" applyFont="1" applyFill="1" applyBorder="1" applyAlignment="1" applyProtection="1"/>
    <xf numFmtId="0" fontId="10" fillId="5" borderId="9" xfId="0" applyFont="1" applyFill="1" applyBorder="1" applyAlignment="1" applyProtection="1">
      <alignment horizontal="center" vertical="center" wrapText="1"/>
    </xf>
    <xf numFmtId="0" fontId="10" fillId="5" borderId="9" xfId="0" applyFont="1" applyFill="1" applyBorder="1" applyAlignment="1" applyProtection="1">
      <alignment horizontal="center" wrapText="1"/>
    </xf>
    <xf numFmtId="0" fontId="10" fillId="5" borderId="9" xfId="0" applyFont="1" applyFill="1" applyBorder="1" applyAlignment="1" applyProtection="1">
      <alignment horizontal="center" vertical="center"/>
    </xf>
    <xf numFmtId="2" fontId="10" fillId="5" borderId="9" xfId="0" applyNumberFormat="1" applyFont="1" applyFill="1" applyBorder="1" applyAlignment="1" applyProtection="1">
      <alignment horizontal="center" vertical="center"/>
    </xf>
    <xf numFmtId="49" fontId="4" fillId="6" borderId="3" xfId="0" applyNumberFormat="1" applyFont="1" applyFill="1" applyBorder="1" applyAlignment="1" applyProtection="1">
      <alignment horizontal="center" vertical="center" wrapText="1"/>
      <protection locked="0"/>
    </xf>
    <xf numFmtId="177" fontId="4" fillId="5" borderId="5" xfId="0" applyNumberFormat="1" applyFont="1" applyFill="1" applyBorder="1" applyAlignment="1" applyProtection="1">
      <alignment horizontal="center"/>
      <protection locked="0"/>
    </xf>
    <xf numFmtId="0" fontId="12" fillId="6" borderId="4" xfId="0" applyFont="1" applyFill="1" applyBorder="1" applyAlignment="1" applyProtection="1"/>
    <xf numFmtId="178" fontId="4" fillId="6" borderId="3" xfId="0" applyNumberFormat="1" applyFont="1" applyFill="1" applyBorder="1" applyAlignment="1" applyProtection="1">
      <alignment horizontal="center"/>
    </xf>
    <xf numFmtId="49" fontId="14" fillId="10" borderId="11" xfId="50" applyNumberFormat="1" applyFont="1" applyFill="1" applyBorder="1" applyAlignment="1" applyProtection="1">
      <alignment horizontal="center" vertical="center" wrapText="1"/>
      <protection locked="0"/>
    </xf>
    <xf numFmtId="0" fontId="1" fillId="5" borderId="0" xfId="0" applyFont="1" applyFill="1" applyAlignment="1"/>
    <xf numFmtId="0" fontId="7" fillId="5" borderId="0" xfId="0" applyFont="1" applyFill="1" applyAlignment="1">
      <alignment horizontal="center"/>
    </xf>
    <xf numFmtId="0" fontId="4" fillId="6" borderId="1" xfId="0" applyFont="1" applyFill="1" applyBorder="1" applyAlignment="1" applyProtection="1">
      <alignment horizontal="left"/>
    </xf>
    <xf numFmtId="0" fontId="4" fillId="6" borderId="8" xfId="0" applyFont="1" applyFill="1" applyBorder="1" applyAlignment="1" applyProtection="1">
      <alignment horizontal="left"/>
    </xf>
    <xf numFmtId="0" fontId="4" fillId="6" borderId="2" xfId="0" applyFont="1" applyFill="1" applyBorder="1" applyAlignment="1" applyProtection="1">
      <alignment horizontal="left"/>
    </xf>
    <xf numFmtId="177" fontId="10" fillId="5" borderId="7" xfId="0" applyNumberFormat="1" applyFont="1" applyFill="1" applyBorder="1" applyAlignment="1" applyProtection="1"/>
    <xf numFmtId="2" fontId="10" fillId="3" borderId="9" xfId="0" applyNumberFormat="1" applyFont="1" applyFill="1" applyBorder="1" applyAlignment="1" applyProtection="1">
      <alignment horizontal="center" vertical="center"/>
    </xf>
    <xf numFmtId="177" fontId="10" fillId="5" borderId="9" xfId="0" applyNumberFormat="1" applyFont="1" applyFill="1" applyBorder="1" applyAlignment="1" applyProtection="1">
      <alignment horizontal="center" vertical="center"/>
    </xf>
    <xf numFmtId="177" fontId="4" fillId="6" borderId="3" xfId="0" applyNumberFormat="1" applyFont="1" applyFill="1" applyBorder="1" applyAlignment="1" applyProtection="1">
      <alignment horizontal="center"/>
    </xf>
    <xf numFmtId="0" fontId="10" fillId="5" borderId="1" xfId="0" applyFont="1" applyFill="1" applyBorder="1" applyAlignment="1" applyProtection="1">
      <alignment horizontal="center" vertical="center" wrapText="1"/>
    </xf>
    <xf numFmtId="2" fontId="4" fillId="5" borderId="2" xfId="0" applyNumberFormat="1" applyFont="1" applyFill="1" applyBorder="1" applyAlignment="1" applyProtection="1">
      <alignment horizontal="center" vertical="center" wrapText="1"/>
    </xf>
    <xf numFmtId="0" fontId="16" fillId="0" borderId="7" xfId="0" applyFont="1" applyBorder="1" applyAlignment="1" applyProtection="1">
      <alignment wrapText="1"/>
      <protection locked="0"/>
    </xf>
    <xf numFmtId="0" fontId="9" fillId="5" borderId="7" xfId="0" applyFont="1" applyFill="1" applyBorder="1" applyProtection="1">
      <alignment vertical="center"/>
    </xf>
    <xf numFmtId="177" fontId="10" fillId="5" borderId="3" xfId="0" applyNumberFormat="1" applyFont="1" applyFill="1" applyBorder="1" applyAlignment="1" applyProtection="1">
      <alignment horizontal="center" vertical="center"/>
    </xf>
    <xf numFmtId="177" fontId="10" fillId="5" borderId="9" xfId="0" applyNumberFormat="1" applyFont="1" applyFill="1" applyBorder="1" applyAlignment="1" applyProtection="1">
      <alignment horizontal="center" vertical="center" wrapText="1"/>
    </xf>
    <xf numFmtId="0" fontId="10" fillId="5" borderId="9" xfId="0" applyFont="1" applyFill="1" applyBorder="1" applyAlignment="1" applyProtection="1">
      <alignment horizontal="center" wrapText="1"/>
      <protection locked="0"/>
    </xf>
    <xf numFmtId="179" fontId="4" fillId="6" borderId="1" xfId="0" applyNumberFormat="1" applyFont="1" applyFill="1" applyBorder="1" applyAlignment="1" applyProtection="1">
      <alignment horizontal="center"/>
    </xf>
    <xf numFmtId="177" fontId="4" fillId="6" borderId="1" xfId="0" applyNumberFormat="1" applyFont="1" applyFill="1" applyBorder="1" applyAlignment="1" applyProtection="1">
      <alignment horizontal="center"/>
    </xf>
    <xf numFmtId="0" fontId="10" fillId="6" borderId="3" xfId="0" applyFont="1" applyFill="1" applyBorder="1" applyAlignment="1" applyProtection="1">
      <alignment horizontal="center"/>
      <protection locked="0"/>
    </xf>
    <xf numFmtId="177" fontId="4" fillId="5" borderId="1" xfId="0" applyNumberFormat="1" applyFont="1" applyFill="1" applyBorder="1" applyAlignment="1" applyProtection="1">
      <alignment horizontal="center"/>
    </xf>
    <xf numFmtId="177" fontId="4" fillId="5" borderId="3" xfId="0" applyNumberFormat="1" applyFont="1" applyFill="1" applyBorder="1" applyAlignment="1" applyProtection="1">
      <alignment horizontal="center"/>
      <protection locked="0"/>
    </xf>
    <xf numFmtId="0" fontId="10" fillId="5" borderId="3" xfId="0" applyFont="1" applyFill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6" fillId="5" borderId="0" xfId="0" applyFont="1" applyFill="1" applyAlignment="1"/>
    <xf numFmtId="0" fontId="9" fillId="5" borderId="0" xfId="0" applyFont="1" applyFill="1" applyAlignment="1">
      <alignment horizontal="center" vertical="center"/>
    </xf>
    <xf numFmtId="0" fontId="9" fillId="7" borderId="3" xfId="0" applyFont="1" applyFill="1" applyBorder="1" applyAlignment="1" applyProtection="1">
      <alignment horizontal="left" vertical="center"/>
    </xf>
    <xf numFmtId="0" fontId="9" fillId="5" borderId="0" xfId="0" applyFont="1" applyFill="1">
      <alignment vertical="center"/>
    </xf>
    <xf numFmtId="0" fontId="9" fillId="5" borderId="13" xfId="0" applyFont="1" applyFill="1" applyBorder="1" applyProtection="1">
      <alignment vertical="center"/>
    </xf>
    <xf numFmtId="0" fontId="9" fillId="7" borderId="13" xfId="0" applyFont="1" applyFill="1" applyBorder="1" applyAlignment="1" applyProtection="1"/>
    <xf numFmtId="0" fontId="9" fillId="7" borderId="3" xfId="0" applyFont="1" applyFill="1" applyBorder="1" applyProtection="1">
      <alignment vertical="center"/>
    </xf>
    <xf numFmtId="0" fontId="10" fillId="8" borderId="13" xfId="0" applyFont="1" applyFill="1" applyBorder="1" applyAlignment="1" applyProtection="1"/>
    <xf numFmtId="0" fontId="10" fillId="5" borderId="3" xfId="0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Alignment="1" applyProtection="1">
      <alignment horizontal="center"/>
      <protection locked="0"/>
    </xf>
    <xf numFmtId="0" fontId="10" fillId="6" borderId="13" xfId="0" applyFont="1" applyFill="1" applyBorder="1" applyAlignment="1" applyProtection="1">
      <alignment horizontal="center"/>
      <protection locked="0"/>
    </xf>
    <xf numFmtId="0" fontId="12" fillId="6" borderId="0" xfId="0" applyFont="1" applyFill="1" applyAlignment="1"/>
    <xf numFmtId="177" fontId="17" fillId="0" borderId="3" xfId="0" applyNumberFormat="1" applyFont="1" applyBorder="1" applyAlignment="1" applyProtection="1">
      <alignment horizontal="center"/>
    </xf>
    <xf numFmtId="0" fontId="10" fillId="5" borderId="0" xfId="0" applyFont="1" applyFill="1" applyAlignment="1" applyProtection="1">
      <alignment horizontal="center"/>
      <protection locked="0"/>
    </xf>
    <xf numFmtId="0" fontId="10" fillId="5" borderId="13" xfId="0" applyFont="1" applyFill="1" applyBorder="1" applyAlignment="1" applyProtection="1">
      <alignment horizontal="center"/>
      <protection locked="0"/>
    </xf>
    <xf numFmtId="0" fontId="18" fillId="8" borderId="0" xfId="0" applyFont="1" applyFill="1" applyAlignment="1"/>
    <xf numFmtId="177" fontId="17" fillId="0" borderId="3" xfId="0" applyNumberFormat="1" applyFont="1" applyFill="1" applyBorder="1" applyAlignment="1" applyProtection="1">
      <alignment horizontal="center"/>
    </xf>
    <xf numFmtId="0" fontId="11" fillId="5" borderId="7" xfId="0" applyFont="1" applyFill="1" applyBorder="1" applyAlignment="1" applyProtection="1" quotePrefix="1">
      <alignment horizontal="center" vertical="center" wrapText="1"/>
    </xf>
    <xf numFmtId="49" fontId="10" fillId="5" borderId="9" xfId="0" applyNumberFormat="1" applyFont="1" applyFill="1" applyBorder="1" applyAlignment="1" applyProtection="1" quotePrefix="1">
      <alignment horizontal="center" vertical="center" wrapText="1"/>
    </xf>
    <xf numFmtId="177" fontId="10" fillId="5" borderId="3" xfId="0" applyNumberFormat="1" applyFont="1" applyFill="1" applyBorder="1" applyAlignment="1" applyProtection="1" quotePrefix="1">
      <alignment horizontal="center" vertical="center"/>
    </xf>
    <xf numFmtId="177" fontId="10" fillId="5" borderId="9" xfId="0" applyNumberFormat="1" applyFont="1" applyFill="1" applyBorder="1" applyAlignment="1" applyProtection="1" quotePrefix="1">
      <alignment horizontal="center" vertical="center"/>
    </xf>
    <xf numFmtId="177" fontId="10" fillId="5" borderId="9" xfId="0" applyNumberFormat="1" applyFont="1" applyFill="1" applyBorder="1" applyAlignment="1" applyProtection="1" quotePrefix="1">
      <alignment horizontal="center" vertical="center" wrapText="1"/>
    </xf>
    <xf numFmtId="0" fontId="3" fillId="0" borderId="0" xfId="0" applyFont="1" applyFill="1" applyAlignment="1" quotePrefix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8364B 2009415" xfId="49"/>
    <cellStyle name="Normal_Capability Study - IPEG EVT1 0713a.xls" xfId="50"/>
  </cellStyles>
  <dxfs count="15"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FFFF"/>
        </patternFill>
      </fill>
    </dxf>
    <dxf>
      <font>
        <color rgb="FF000000"/>
      </font>
      <fill>
        <patternFill patternType="solid">
          <bgColor rgb="FFE5DFEC"/>
        </patternFill>
      </fill>
    </dxf>
    <dxf>
      <font>
        <color rgb="FF000000"/>
      </font>
      <fill>
        <patternFill patternType="solid">
          <bgColor rgb="FF8DB3E2"/>
        </patternFill>
      </fill>
    </dxf>
    <dxf>
      <font>
        <color rgb="FF000000"/>
      </font>
      <fill>
        <patternFill patternType="solid">
          <bgColor rgb="FFFFFF66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7F7F7F"/>
      </font>
      <fill>
        <patternFill patternType="solid">
          <bgColor rgb="FFD8D8D8"/>
        </patternFill>
      </fill>
    </dxf>
    <dxf>
      <font>
        <color rgb="FF000000"/>
      </font>
      <fill>
        <patternFill patternType="solid">
          <bgColor rgb="FF8DB3E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bgColor theme="7" tint="0.799615466780602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P61"/>
  <sheetViews>
    <sheetView tabSelected="1" zoomScale="50" zoomScaleNormal="50" workbookViewId="0">
      <pane xSplit="12" ySplit="10" topLeftCell="M11" activePane="bottomRight" state="frozen"/>
      <selection/>
      <selection pane="topRight"/>
      <selection pane="bottomLeft"/>
      <selection pane="bottomRight" activeCell="Q11" sqref="Q11:R61"/>
    </sheetView>
  </sheetViews>
  <sheetFormatPr defaultColWidth="9" defaultRowHeight="16" customHeight="1"/>
  <cols>
    <col min="1" max="1" width="0.833333333333333" style="1" customWidth="1"/>
    <col min="2" max="2" width="13" style="1" customWidth="1"/>
    <col min="3" max="3" width="12.9916666666667" style="1" customWidth="1"/>
    <col min="4" max="4" width="22" style="1" customWidth="1"/>
    <col min="5" max="5" width="1.90833333333333" style="1" customWidth="1"/>
    <col min="6" max="6" width="10.7083333333333" style="1" customWidth="1"/>
    <col min="7" max="7" width="8.66666666666667" style="1" customWidth="1"/>
    <col min="8" max="10" width="6.66666666666667" style="1" customWidth="1"/>
    <col min="11" max="12" width="7.83333333333333" style="1" customWidth="1"/>
    <col min="13" max="13" width="0.833333333333333" style="1" customWidth="1"/>
    <col min="14" max="23" width="7.83333333333333" style="1" customWidth="1"/>
    <col min="24" max="24" width="9.83333333333333" style="1" customWidth="1"/>
    <col min="25" max="25" width="9.16666666666667" style="1" customWidth="1"/>
    <col min="26" max="26" width="10" style="1" hidden="1" customWidth="1"/>
    <col min="27" max="29" width="9.66666666666667" style="1" hidden="1" customWidth="1"/>
    <col min="30" max="30" width="7.83333333333333" style="1" hidden="1" customWidth="1"/>
    <col min="31" max="35" width="9" style="1" hidden="1" customWidth="1"/>
    <col min="36" max="36" width="0.833333333333333" style="1" customWidth="1"/>
    <col min="37" max="68" width="7.83333333333333" style="1" customWidth="1"/>
  </cols>
  <sheetData>
    <row r="1" s="15" customFormat="1" ht="19" customHeight="1" spans="1:36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03"/>
    </row>
    <row r="2" s="15" customFormat="1" ht="11" customHeight="1" spans="2:36">
      <c r="B2" s="20" t="s">
        <v>1</v>
      </c>
      <c r="C2" s="20"/>
      <c r="D2" s="21"/>
      <c r="E2" s="21"/>
      <c r="F2" s="21"/>
      <c r="I2" s="21"/>
      <c r="J2" s="21"/>
      <c r="K2" s="21"/>
      <c r="L2" s="21"/>
      <c r="N2" s="21"/>
      <c r="O2" s="21"/>
      <c r="P2" s="21"/>
      <c r="Q2" s="21"/>
      <c r="R2" s="21"/>
      <c r="S2" s="21"/>
      <c r="T2" s="21"/>
      <c r="U2" s="80"/>
      <c r="V2" s="81" t="s">
        <v>2</v>
      </c>
      <c r="W2" s="81"/>
      <c r="X2" s="80"/>
      <c r="AB2" s="21"/>
      <c r="AE2" s="21"/>
      <c r="AF2" s="21"/>
      <c r="AG2" s="21"/>
      <c r="AH2" s="21"/>
      <c r="AI2" s="21"/>
      <c r="AJ2" s="21"/>
    </row>
    <row r="3" s="15" customFormat="1" ht="9" customHeight="1" spans="2:36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</row>
    <row r="4" s="15" customFormat="1" ht="18" customHeight="1" spans="2:36">
      <c r="B4" s="22"/>
      <c r="C4" s="23" t="s">
        <v>3</v>
      </c>
      <c r="D4" s="24" t="s">
        <v>4</v>
      </c>
      <c r="E4" s="25"/>
      <c r="F4" s="26" t="s">
        <v>5</v>
      </c>
      <c r="G4" s="27"/>
      <c r="H4" s="28" t="s">
        <v>6</v>
      </c>
      <c r="I4" s="62"/>
      <c r="J4" s="62"/>
      <c r="K4" s="62"/>
      <c r="L4" s="63"/>
      <c r="M4" s="64"/>
      <c r="N4" s="65" t="s">
        <v>7</v>
      </c>
      <c r="O4" s="66"/>
      <c r="P4" s="66"/>
      <c r="Q4" s="66"/>
      <c r="R4" s="66"/>
      <c r="S4" s="23"/>
      <c r="T4" s="82" t="s">
        <v>8</v>
      </c>
      <c r="U4" s="83"/>
      <c r="V4" s="83"/>
      <c r="W4" s="84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="15" customFormat="1" ht="15" customHeight="1" spans="2:36">
      <c r="B5" s="22"/>
      <c r="C5" s="23" t="s">
        <v>9</v>
      </c>
      <c r="D5" s="24" t="s">
        <v>10</v>
      </c>
      <c r="E5" s="25"/>
      <c r="F5" s="26" t="s">
        <v>11</v>
      </c>
      <c r="G5" s="27"/>
      <c r="H5" s="28" t="s">
        <v>12</v>
      </c>
      <c r="I5" s="62"/>
      <c r="J5" s="62"/>
      <c r="K5" s="62"/>
      <c r="L5" s="63"/>
      <c r="M5" s="64"/>
      <c r="N5" s="65" t="s">
        <v>13</v>
      </c>
      <c r="O5" s="66"/>
      <c r="P5" s="66"/>
      <c r="Q5" s="66"/>
      <c r="R5" s="66"/>
      <c r="S5" s="23"/>
      <c r="T5" s="82" t="s">
        <v>8</v>
      </c>
      <c r="U5" s="83"/>
      <c r="V5" s="83"/>
      <c r="W5" s="84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</row>
    <row r="6" s="15" customFormat="1" ht="15" customHeight="1" spans="2:36">
      <c r="B6" s="29"/>
      <c r="C6" s="30" t="s">
        <v>14</v>
      </c>
      <c r="D6" s="31">
        <v>4</v>
      </c>
      <c r="E6" s="25"/>
      <c r="F6" s="26" t="s">
        <v>15</v>
      </c>
      <c r="G6" s="27"/>
      <c r="H6" s="28"/>
      <c r="I6" s="62"/>
      <c r="J6" s="62"/>
      <c r="K6" s="62"/>
      <c r="L6" s="63"/>
      <c r="M6" s="64"/>
      <c r="N6" s="65" t="s">
        <v>16</v>
      </c>
      <c r="O6" s="66"/>
      <c r="P6" s="66"/>
      <c r="Q6" s="66"/>
      <c r="R6" s="66"/>
      <c r="S6" s="23"/>
      <c r="T6" s="82" t="s">
        <v>8</v>
      </c>
      <c r="U6" s="83"/>
      <c r="V6" s="83"/>
      <c r="W6" s="84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</row>
    <row r="7" s="15" customFormat="1" ht="9" customHeight="1" spans="2:37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21"/>
    </row>
    <row r="8" s="16" customFormat="1" ht="15" customHeight="1" spans="1:68">
      <c r="A8" s="33"/>
      <c r="B8" s="34" t="s">
        <v>17</v>
      </c>
      <c r="C8" s="35"/>
      <c r="D8" s="35"/>
      <c r="E8" s="35"/>
      <c r="F8" s="35"/>
      <c r="G8" s="35"/>
      <c r="H8" s="35"/>
      <c r="I8" s="35"/>
      <c r="J8" s="35"/>
      <c r="K8" s="35"/>
      <c r="L8" s="67"/>
      <c r="M8" s="33"/>
      <c r="N8" s="34" t="s">
        <v>18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67"/>
      <c r="AG8" s="104" t="s">
        <v>19</v>
      </c>
      <c r="AH8" s="104"/>
      <c r="AI8" s="104"/>
      <c r="AJ8" s="33"/>
      <c r="AK8" s="105" t="s">
        <v>20</v>
      </c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</row>
    <row r="9" s="16" customFormat="1" ht="26" customHeight="1" spans="1:68">
      <c r="A9" s="36"/>
      <c r="B9" s="37"/>
      <c r="C9" s="38"/>
      <c r="D9" s="37"/>
      <c r="E9" s="37"/>
      <c r="F9" s="37"/>
      <c r="G9" s="39"/>
      <c r="H9" s="120" t="s">
        <v>21</v>
      </c>
      <c r="I9" s="120" t="s">
        <v>22</v>
      </c>
      <c r="J9" s="68"/>
      <c r="K9" s="68"/>
      <c r="L9" s="68"/>
      <c r="M9" s="36"/>
      <c r="N9" s="69"/>
      <c r="O9" s="69"/>
      <c r="P9" s="70"/>
      <c r="Q9" s="70"/>
      <c r="R9" s="70"/>
      <c r="S9" s="70"/>
      <c r="T9" s="69"/>
      <c r="U9" s="85"/>
      <c r="V9" s="85"/>
      <c r="W9" s="85"/>
      <c r="X9" s="85"/>
      <c r="Y9" s="85"/>
      <c r="Z9" s="89" t="s">
        <v>23</v>
      </c>
      <c r="AA9" s="90">
        <v>1.33</v>
      </c>
      <c r="AB9" s="89" t="s">
        <v>24</v>
      </c>
      <c r="AC9" s="90">
        <v>1.5</v>
      </c>
      <c r="AD9" s="91"/>
      <c r="AE9" s="91"/>
      <c r="AF9" s="92"/>
      <c r="AG9" s="106"/>
      <c r="AH9" s="106"/>
      <c r="AI9" s="107"/>
      <c r="AJ9" s="108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</row>
    <row r="10" s="17" customFormat="1" ht="21" customHeight="1" spans="1:68">
      <c r="A10" s="41"/>
      <c r="B10" s="42" t="s">
        <v>25</v>
      </c>
      <c r="C10" s="43" t="s">
        <v>26</v>
      </c>
      <c r="D10" s="42" t="s">
        <v>27</v>
      </c>
      <c r="E10" s="42" t="s">
        <v>28</v>
      </c>
      <c r="F10" s="42" t="s">
        <v>29</v>
      </c>
      <c r="G10" s="44" t="s">
        <v>30</v>
      </c>
      <c r="H10" s="121" t="s">
        <v>31</v>
      </c>
      <c r="I10" s="121" t="s">
        <v>32</v>
      </c>
      <c r="J10" s="71" t="s">
        <v>33</v>
      </c>
      <c r="K10" s="72" t="s">
        <v>34</v>
      </c>
      <c r="L10" s="72" t="s">
        <v>35</v>
      </c>
      <c r="M10" s="41"/>
      <c r="N10" s="73" t="s">
        <v>36</v>
      </c>
      <c r="O10" s="73" t="s">
        <v>37</v>
      </c>
      <c r="P10" s="74" t="s">
        <v>38</v>
      </c>
      <c r="Q10" s="86" t="s">
        <v>39</v>
      </c>
      <c r="R10" s="86" t="s">
        <v>40</v>
      </c>
      <c r="S10" s="74" t="s">
        <v>41</v>
      </c>
      <c r="T10" s="73" t="s">
        <v>42</v>
      </c>
      <c r="U10" s="87" t="s">
        <v>43</v>
      </c>
      <c r="V10" s="87" t="s">
        <v>44</v>
      </c>
      <c r="W10" s="87" t="s">
        <v>45</v>
      </c>
      <c r="X10" s="87" t="s">
        <v>46</v>
      </c>
      <c r="Y10" s="87" t="s">
        <v>47</v>
      </c>
      <c r="Z10" s="122" t="s">
        <v>48</v>
      </c>
      <c r="AA10" s="122" t="s">
        <v>49</v>
      </c>
      <c r="AB10" s="123" t="s">
        <v>50</v>
      </c>
      <c r="AC10" s="124" t="s">
        <v>51</v>
      </c>
      <c r="AD10" s="95" t="s">
        <v>52</v>
      </c>
      <c r="AE10" s="95" t="s">
        <v>53</v>
      </c>
      <c r="AF10" s="95" t="s">
        <v>54</v>
      </c>
      <c r="AG10" s="106"/>
      <c r="AH10" s="106"/>
      <c r="AI10" s="107"/>
      <c r="AJ10" s="110"/>
      <c r="AK10" s="111">
        <v>1</v>
      </c>
      <c r="AL10" s="111">
        <v>2</v>
      </c>
      <c r="AM10" s="111">
        <v>3</v>
      </c>
      <c r="AN10" s="111">
        <v>4</v>
      </c>
      <c r="AO10" s="111">
        <v>5</v>
      </c>
      <c r="AP10" s="111">
        <v>6</v>
      </c>
      <c r="AQ10" s="111">
        <v>7</v>
      </c>
      <c r="AR10" s="111">
        <v>8</v>
      </c>
      <c r="AS10" s="111">
        <v>9</v>
      </c>
      <c r="AT10" s="111">
        <v>10</v>
      </c>
      <c r="AU10" s="111">
        <v>11</v>
      </c>
      <c r="AV10" s="111">
        <v>12</v>
      </c>
      <c r="AW10" s="111">
        <v>13</v>
      </c>
      <c r="AX10" s="111">
        <v>14</v>
      </c>
      <c r="AY10" s="111">
        <v>15</v>
      </c>
      <c r="AZ10" s="111">
        <v>16</v>
      </c>
      <c r="BA10" s="111">
        <v>17</v>
      </c>
      <c r="BB10" s="111">
        <v>18</v>
      </c>
      <c r="BC10" s="111">
        <v>19</v>
      </c>
      <c r="BD10" s="111">
        <v>20</v>
      </c>
      <c r="BE10" s="111">
        <v>21</v>
      </c>
      <c r="BF10" s="111">
        <v>22</v>
      </c>
      <c r="BG10" s="111">
        <v>23</v>
      </c>
      <c r="BH10" s="111">
        <v>24</v>
      </c>
      <c r="BI10" s="111">
        <v>25</v>
      </c>
      <c r="BJ10" s="111">
        <v>26</v>
      </c>
      <c r="BK10" s="111">
        <v>27</v>
      </c>
      <c r="BL10" s="111">
        <v>28</v>
      </c>
      <c r="BM10" s="111">
        <v>29</v>
      </c>
      <c r="BN10" s="111">
        <v>30</v>
      </c>
      <c r="BO10" s="111">
        <v>31</v>
      </c>
      <c r="BP10" s="111">
        <v>32</v>
      </c>
    </row>
    <row r="11" s="18" customFormat="1" ht="15" customHeight="1" spans="2:68">
      <c r="B11" s="46" t="s">
        <v>55</v>
      </c>
      <c r="C11" s="47" t="s">
        <v>56</v>
      </c>
      <c r="D11" s="47" t="s">
        <v>57</v>
      </c>
      <c r="E11" s="48"/>
      <c r="F11" s="49" t="s">
        <v>58</v>
      </c>
      <c r="G11" s="50">
        <v>4</v>
      </c>
      <c r="H11" s="51">
        <v>0.38</v>
      </c>
      <c r="I11" s="51">
        <v>0.38</v>
      </c>
      <c r="J11" s="75" t="s">
        <v>59</v>
      </c>
      <c r="K11" s="76">
        <f>IF(AND(G11="",H11=""),"",IF(G11="",H11,G11+H11))</f>
        <v>4.38</v>
      </c>
      <c r="L11" s="76">
        <f>IF(AND(G11="",I11=""),"",IF(G11="",I11,G11-I11))</f>
        <v>3.62</v>
      </c>
      <c r="M11" s="77"/>
      <c r="N11" s="78">
        <f t="shared" ref="N11:N40" si="0">G11+Q11</f>
        <v>4.169</v>
      </c>
      <c r="O11" s="78">
        <f>G11-R11</f>
        <v>3.928</v>
      </c>
      <c r="P11" s="53">
        <f t="shared" ref="P11:P40" si="1">N11-O11</f>
        <v>0.241</v>
      </c>
      <c r="Q11" s="53">
        <v>0.169</v>
      </c>
      <c r="R11" s="53">
        <v>0.072</v>
      </c>
      <c r="S11" s="78">
        <f ca="1">IF(OR($AK11="",ISNUMBER($AK11)=FALSE),"",AVERAGE(AK11:BP11))</f>
        <v>4.0650625</v>
      </c>
      <c r="T11" s="78">
        <f ca="1">IF(OR($AK11="",ISNUMBER($AK11)=FALSE),"",STDEV(AK11:BP11))</f>
        <v>0.0623439665187444</v>
      </c>
      <c r="U11" s="88">
        <f ca="1">IF(OR($AK11="",ISNUMBER($AK11)=FALSE),"",IF(AND(G11=0,I11=0),V11,IF(AND(G11="",H11=""),W11,(H11+ABS(I11))/(6*T11))))</f>
        <v>2.0317389755524</v>
      </c>
      <c r="V11" s="88">
        <f ca="1">IF(OR($AK11="",ISNUMBER($AK11)=FALSE),"",IF(H11="","",(K11-S11)/(3*T11)))</f>
        <v>1.68387050950798</v>
      </c>
      <c r="W11" s="88">
        <f ca="1">IF(OR($AK11="",ISNUMBER($AK11)=FALSE),"",IF(I11="","",(S11-L11)/(3*T11)))</f>
        <v>2.37960744159681</v>
      </c>
      <c r="X11" s="88">
        <f ca="1">IF(OR($AK11="",ISNUMBER($AK11)=FALSE),"",IF(AND(G11=0,I11=0),((H11)-(S11))/(3*T11),MIN(V11:W11)))</f>
        <v>1.68387050950798</v>
      </c>
      <c r="Y11" s="96">
        <f ca="1">IF(OR($AK11="",ISNUMBER($AK11)=FALSE),"",IF(AND(G11=0,I11=0),NORMSDIST(3*X11),NORMSDIST(3*X11)+NORMSDIST(6*U11-3*X11)-1))</f>
        <v>0.999999780950525</v>
      </c>
      <c r="Z11" s="97"/>
      <c r="AA11" s="97"/>
      <c r="AB11" s="97"/>
      <c r="AC11" s="97"/>
      <c r="AD11" s="51"/>
      <c r="AE11" s="98"/>
      <c r="AF11" s="98"/>
      <c r="AG11" s="112"/>
      <c r="AH11" s="112"/>
      <c r="AI11" s="113"/>
      <c r="AJ11" s="114"/>
      <c r="AK11" s="115">
        <f ca="1">ROUNDUP(RAND()*($N11-$O11)+$O11,3)</f>
        <v>4.14</v>
      </c>
      <c r="AL11" s="115">
        <f ca="1" t="shared" ref="AL11:BP11" si="2">ROUNDUP(RAND()*($N11-$O11)+$O11,3)</f>
        <v>4.041</v>
      </c>
      <c r="AM11" s="115">
        <f ca="1" t="shared" si="2"/>
        <v>4.043</v>
      </c>
      <c r="AN11" s="115">
        <f ca="1" t="shared" si="2"/>
        <v>3.971</v>
      </c>
      <c r="AO11" s="115">
        <f ca="1" t="shared" si="2"/>
        <v>4.089</v>
      </c>
      <c r="AP11" s="115">
        <f ca="1" t="shared" si="2"/>
        <v>4.012</v>
      </c>
      <c r="AQ11" s="115">
        <f ca="1" t="shared" si="2"/>
        <v>4.079</v>
      </c>
      <c r="AR11" s="115">
        <f ca="1" t="shared" si="2"/>
        <v>4.129</v>
      </c>
      <c r="AS11" s="115">
        <f ca="1" t="shared" si="2"/>
        <v>4.123</v>
      </c>
      <c r="AT11" s="115">
        <f ca="1" t="shared" si="2"/>
        <v>4.147</v>
      </c>
      <c r="AU11" s="115">
        <f ca="1" t="shared" si="2"/>
        <v>4.053</v>
      </c>
      <c r="AV11" s="115">
        <f ca="1" t="shared" si="2"/>
        <v>4.101</v>
      </c>
      <c r="AW11" s="115">
        <f ca="1" t="shared" si="2"/>
        <v>4.061</v>
      </c>
      <c r="AX11" s="115">
        <f ca="1" t="shared" si="2"/>
        <v>3.963</v>
      </c>
      <c r="AY11" s="115">
        <f ca="1" t="shared" si="2"/>
        <v>4.032</v>
      </c>
      <c r="AZ11" s="115">
        <f ca="1" t="shared" si="2"/>
        <v>3.937</v>
      </c>
      <c r="BA11" s="115">
        <f ca="1" t="shared" si="2"/>
        <v>3.998</v>
      </c>
      <c r="BB11" s="115">
        <f ca="1" t="shared" si="2"/>
        <v>4.096</v>
      </c>
      <c r="BC11" s="115">
        <f ca="1" t="shared" si="2"/>
        <v>4.122</v>
      </c>
      <c r="BD11" s="115">
        <f ca="1" t="shared" si="2"/>
        <v>4.152</v>
      </c>
      <c r="BE11" s="115">
        <f ca="1" t="shared" si="2"/>
        <v>4.032</v>
      </c>
      <c r="BF11" s="115">
        <f ca="1" t="shared" si="2"/>
        <v>4.119</v>
      </c>
      <c r="BG11" s="115">
        <f ca="1" t="shared" si="2"/>
        <v>4.05</v>
      </c>
      <c r="BH11" s="115">
        <f ca="1" t="shared" si="2"/>
        <v>4.143</v>
      </c>
      <c r="BI11" s="115">
        <f ca="1" t="shared" si="2"/>
        <v>4.052</v>
      </c>
      <c r="BJ11" s="115">
        <f ca="1" t="shared" si="2"/>
        <v>4.046</v>
      </c>
      <c r="BK11" s="115">
        <f ca="1" t="shared" si="2"/>
        <v>4.022</v>
      </c>
      <c r="BL11" s="115">
        <f ca="1" t="shared" si="2"/>
        <v>4.127</v>
      </c>
      <c r="BM11" s="115">
        <f ca="1" t="shared" si="2"/>
        <v>4.163</v>
      </c>
      <c r="BN11" s="115">
        <f ca="1" t="shared" si="2"/>
        <v>3.978</v>
      </c>
      <c r="BO11" s="115">
        <f ca="1" t="shared" si="2"/>
        <v>4.083</v>
      </c>
      <c r="BP11" s="115">
        <f ca="1" t="shared" si="2"/>
        <v>3.978</v>
      </c>
    </row>
    <row r="12" ht="15" customHeight="1" spans="1:68">
      <c r="A12" s="52"/>
      <c r="B12" s="46" t="s">
        <v>60</v>
      </c>
      <c r="C12" s="47" t="s">
        <v>61</v>
      </c>
      <c r="D12" s="47" t="s">
        <v>62</v>
      </c>
      <c r="E12" s="53"/>
      <c r="F12" s="49" t="s">
        <v>58</v>
      </c>
      <c r="G12" s="50">
        <v>17.16</v>
      </c>
      <c r="H12" s="54">
        <v>0.15</v>
      </c>
      <c r="I12" s="54">
        <v>0.15</v>
      </c>
      <c r="J12" s="75" t="s">
        <v>59</v>
      </c>
      <c r="K12" s="76">
        <f t="shared" ref="K12:K40" si="3">IF(AND(G12="",H12=""),"",IF(G12="",H12,G12+H12))</f>
        <v>17.31</v>
      </c>
      <c r="L12" s="76">
        <f t="shared" ref="L12:L40" si="4">IF(AND(G12="",I12=""),"",IF(G12="",I12,G12-I12))</f>
        <v>17.01</v>
      </c>
      <c r="M12" s="77"/>
      <c r="N12" s="78">
        <f t="shared" si="0"/>
        <v>17.213</v>
      </c>
      <c r="O12" s="78">
        <f t="shared" ref="O12:O27" si="5">G12-R12</f>
        <v>17.121</v>
      </c>
      <c r="P12" s="53">
        <f t="shared" si="1"/>
        <v>0.0920000000000023</v>
      </c>
      <c r="Q12" s="53">
        <v>0.053</v>
      </c>
      <c r="R12" s="53">
        <v>0.039</v>
      </c>
      <c r="S12" s="78">
        <f ca="1" t="shared" ref="S12:S40" si="6">IF(OR($AK12="",ISNUMBER($AK12)=FALSE),"",AVERAGE(AK12:BP12))</f>
        <v>17.15921875</v>
      </c>
      <c r="T12" s="78">
        <f ca="1" t="shared" ref="T12:T40" si="7">IF(OR($AK12="",ISNUMBER($AK12)=FALSE),"",STDEV(AK12:BP12))</f>
        <v>0.0296721161329363</v>
      </c>
      <c r="U12" s="88">
        <f ca="1" t="shared" ref="U12:U40" si="8">IF(OR($AK12="",ISNUMBER($AK12)=FALSE),"",IF(AND(G12=0,I12=0),V12,IF(AND(G12="",H12=""),W12,(H12+ABS(I12))/(6*T12))))</f>
        <v>1.6850837256093</v>
      </c>
      <c r="V12" s="88">
        <f ca="1" t="shared" ref="V12:V40" si="9">IF(OR($AK12="",ISNUMBER($AK12)=FALSE),"",IF(H12="","",(K12-S12)/(3*T12)))</f>
        <v>1.69386020334678</v>
      </c>
      <c r="W12" s="88">
        <f ca="1" t="shared" ref="W12:W40" si="10">IF(OR($AK12="",ISNUMBER($AK12)=FALSE),"",IF(I12="","",(S12-L12)/(3*T12)))</f>
        <v>1.67630724787178</v>
      </c>
      <c r="X12" s="88">
        <f ca="1" t="shared" ref="X12:X40" si="11">IF(OR($AK12="",ISNUMBER($AK12)=FALSE),"",IF(AND(G12=0,I12=0),((H12)-(S12))/(3*T12),MIN(V12:W12)))</f>
        <v>1.67630724787178</v>
      </c>
      <c r="Y12" s="96">
        <f ca="1" t="shared" ref="Y12:Y40" si="12">IF(OR($AK12="",ISNUMBER($AK12)=FALSE),"",IF(AND(G12=0,I12=0),NORMSDIST(3*X12),NORMSDIST(3*X12)+NORMSDIST(6*U12-3*X12)-1))</f>
        <v>0.999999566223632</v>
      </c>
      <c r="Z12" s="99"/>
      <c r="AA12" s="99"/>
      <c r="AB12" s="99"/>
      <c r="AC12" s="99"/>
      <c r="AD12" s="100"/>
      <c r="AE12" s="101"/>
      <c r="AF12" s="102"/>
      <c r="AG12" s="116"/>
      <c r="AH12" s="116"/>
      <c r="AI12" s="117"/>
      <c r="AJ12" s="118"/>
      <c r="AK12" s="115">
        <f ca="1" t="shared" ref="AK12:AK31" si="13">ROUNDUP(RAND()*($N12-$O12)+$O12,3)</f>
        <v>17.134</v>
      </c>
      <c r="AL12" s="115">
        <f ca="1" t="shared" ref="AL12:BP12" si="14">ROUNDUP(RAND()*($N12-$O12)+$O12,3)</f>
        <v>17.197</v>
      </c>
      <c r="AM12" s="115">
        <f ca="1" t="shared" si="14"/>
        <v>17.19</v>
      </c>
      <c r="AN12" s="115">
        <f ca="1" t="shared" si="14"/>
        <v>17.126</v>
      </c>
      <c r="AO12" s="115">
        <f ca="1" t="shared" si="14"/>
        <v>17.162</v>
      </c>
      <c r="AP12" s="115">
        <f ca="1" t="shared" si="14"/>
        <v>17.201</v>
      </c>
      <c r="AQ12" s="115">
        <f ca="1" t="shared" si="14"/>
        <v>17.127</v>
      </c>
      <c r="AR12" s="115">
        <f ca="1" t="shared" si="14"/>
        <v>17.135</v>
      </c>
      <c r="AS12" s="115">
        <f ca="1" t="shared" si="14"/>
        <v>17.209</v>
      </c>
      <c r="AT12" s="115">
        <f ca="1" t="shared" si="14"/>
        <v>17.136</v>
      </c>
      <c r="AU12" s="115">
        <f ca="1" t="shared" si="14"/>
        <v>17.127</v>
      </c>
      <c r="AV12" s="115">
        <f ca="1" t="shared" si="14"/>
        <v>17.131</v>
      </c>
      <c r="AW12" s="115">
        <f ca="1" t="shared" si="14"/>
        <v>17.198</v>
      </c>
      <c r="AX12" s="115">
        <f ca="1" t="shared" si="14"/>
        <v>17.171</v>
      </c>
      <c r="AY12" s="115">
        <f ca="1" t="shared" si="14"/>
        <v>17.202</v>
      </c>
      <c r="AZ12" s="115">
        <f ca="1" t="shared" si="14"/>
        <v>17.127</v>
      </c>
      <c r="BA12" s="115">
        <f ca="1" t="shared" si="14"/>
        <v>17.203</v>
      </c>
      <c r="BB12" s="115">
        <f ca="1" t="shared" si="14"/>
        <v>17.132</v>
      </c>
      <c r="BC12" s="115">
        <f ca="1" t="shared" si="14"/>
        <v>17.145</v>
      </c>
      <c r="BD12" s="115">
        <f ca="1" t="shared" si="14"/>
        <v>17.172</v>
      </c>
      <c r="BE12" s="115">
        <f ca="1" t="shared" si="14"/>
        <v>17.124</v>
      </c>
      <c r="BF12" s="115">
        <f ca="1" t="shared" si="14"/>
        <v>17.143</v>
      </c>
      <c r="BG12" s="115">
        <f ca="1" t="shared" si="14"/>
        <v>17.193</v>
      </c>
      <c r="BH12" s="115">
        <f ca="1" t="shared" si="14"/>
        <v>17.141</v>
      </c>
      <c r="BI12" s="115">
        <f ca="1" t="shared" si="14"/>
        <v>17.192</v>
      </c>
      <c r="BJ12" s="115">
        <f ca="1" t="shared" si="14"/>
        <v>17.182</v>
      </c>
      <c r="BK12" s="115">
        <f ca="1" t="shared" si="14"/>
        <v>17.122</v>
      </c>
      <c r="BL12" s="115">
        <f ca="1" t="shared" si="14"/>
        <v>17.179</v>
      </c>
      <c r="BM12" s="115">
        <f ca="1" t="shared" si="14"/>
        <v>17.158</v>
      </c>
      <c r="BN12" s="115">
        <f ca="1" t="shared" si="14"/>
        <v>17.131</v>
      </c>
      <c r="BO12" s="115">
        <f ca="1" t="shared" si="14"/>
        <v>17.143</v>
      </c>
      <c r="BP12" s="115">
        <f ca="1" t="shared" si="14"/>
        <v>17.162</v>
      </c>
    </row>
    <row r="13" ht="15" customHeight="1" spans="1:68">
      <c r="A13" s="52"/>
      <c r="B13" s="46" t="s">
        <v>63</v>
      </c>
      <c r="C13" s="47" t="s">
        <v>64</v>
      </c>
      <c r="D13" s="47" t="s">
        <v>62</v>
      </c>
      <c r="E13" s="53"/>
      <c r="F13" s="49" t="s">
        <v>58</v>
      </c>
      <c r="G13" s="50">
        <v>17.16</v>
      </c>
      <c r="H13" s="54">
        <v>0.15</v>
      </c>
      <c r="I13" s="54">
        <v>0.15</v>
      </c>
      <c r="J13" s="75" t="s">
        <v>59</v>
      </c>
      <c r="K13" s="76">
        <f t="shared" si="3"/>
        <v>17.31</v>
      </c>
      <c r="L13" s="76">
        <f t="shared" si="4"/>
        <v>17.01</v>
      </c>
      <c r="M13" s="77"/>
      <c r="N13" s="78">
        <f t="shared" si="0"/>
        <v>17.207</v>
      </c>
      <c r="O13" s="78">
        <f t="shared" si="5"/>
        <v>17.131</v>
      </c>
      <c r="P13" s="53">
        <f t="shared" si="1"/>
        <v>0.0760000000000005</v>
      </c>
      <c r="Q13" s="53">
        <v>0.047</v>
      </c>
      <c r="R13" s="53">
        <v>0.029</v>
      </c>
      <c r="S13" s="78">
        <f ca="1" t="shared" si="6"/>
        <v>17.17190625</v>
      </c>
      <c r="T13" s="78">
        <f ca="1" t="shared" si="7"/>
        <v>0.02080068140168</v>
      </c>
      <c r="U13" s="88">
        <f ca="1" t="shared" si="8"/>
        <v>2.40376740715627</v>
      </c>
      <c r="V13" s="88">
        <f ca="1" t="shared" si="9"/>
        <v>2.21296836921317</v>
      </c>
      <c r="W13" s="88">
        <f ca="1" t="shared" si="10"/>
        <v>2.59456644509932</v>
      </c>
      <c r="X13" s="88">
        <f ca="1" t="shared" si="11"/>
        <v>2.21296836921317</v>
      </c>
      <c r="Y13" s="96">
        <f ca="1" t="shared" si="12"/>
        <v>0.999999999984195</v>
      </c>
      <c r="Z13" s="99"/>
      <c r="AA13" s="99"/>
      <c r="AB13" s="99"/>
      <c r="AC13" s="99"/>
      <c r="AD13" s="100"/>
      <c r="AE13" s="101"/>
      <c r="AF13" s="102"/>
      <c r="AG13" s="116"/>
      <c r="AH13" s="116"/>
      <c r="AI13" s="117"/>
      <c r="AJ13" s="118"/>
      <c r="AK13" s="115">
        <f ca="1" t="shared" si="13"/>
        <v>17.188</v>
      </c>
      <c r="AL13" s="115">
        <f ca="1" t="shared" ref="AL13:BP13" si="15">ROUNDUP(RAND()*($N13-$O13)+$O13,3)</f>
        <v>17.186</v>
      </c>
      <c r="AM13" s="115">
        <f ca="1" t="shared" si="15"/>
        <v>17.168</v>
      </c>
      <c r="AN13" s="115">
        <f ca="1" t="shared" si="15"/>
        <v>17.191</v>
      </c>
      <c r="AO13" s="115">
        <f ca="1" t="shared" si="15"/>
        <v>17.152</v>
      </c>
      <c r="AP13" s="115">
        <f ca="1" t="shared" si="15"/>
        <v>17.151</v>
      </c>
      <c r="AQ13" s="115">
        <f ca="1" t="shared" si="15"/>
        <v>17.142</v>
      </c>
      <c r="AR13" s="115">
        <f ca="1" t="shared" si="15"/>
        <v>17.138</v>
      </c>
      <c r="AS13" s="115">
        <f ca="1" t="shared" si="15"/>
        <v>17.186</v>
      </c>
      <c r="AT13" s="115">
        <f ca="1" t="shared" si="15"/>
        <v>17.185</v>
      </c>
      <c r="AU13" s="115">
        <f ca="1" t="shared" si="15"/>
        <v>17.19</v>
      </c>
      <c r="AV13" s="115">
        <f ca="1" t="shared" si="15"/>
        <v>17.195</v>
      </c>
      <c r="AW13" s="115">
        <f ca="1" t="shared" si="15"/>
        <v>17.151</v>
      </c>
      <c r="AX13" s="115">
        <f ca="1" t="shared" si="15"/>
        <v>17.18</v>
      </c>
      <c r="AY13" s="115">
        <f ca="1" t="shared" si="15"/>
        <v>17.175</v>
      </c>
      <c r="AZ13" s="115">
        <f ca="1" t="shared" si="15"/>
        <v>17.157</v>
      </c>
      <c r="BA13" s="115">
        <f ca="1" t="shared" si="15"/>
        <v>17.154</v>
      </c>
      <c r="BB13" s="115">
        <f ca="1" t="shared" si="15"/>
        <v>17.165</v>
      </c>
      <c r="BC13" s="115">
        <f ca="1" t="shared" si="15"/>
        <v>17.204</v>
      </c>
      <c r="BD13" s="115">
        <f ca="1" t="shared" si="15"/>
        <v>17.148</v>
      </c>
      <c r="BE13" s="115">
        <f ca="1" t="shared" si="15"/>
        <v>17.193</v>
      </c>
      <c r="BF13" s="115">
        <f ca="1" t="shared" si="15"/>
        <v>17.18</v>
      </c>
      <c r="BG13" s="115">
        <f ca="1" t="shared" si="15"/>
        <v>17.177</v>
      </c>
      <c r="BH13" s="115">
        <f ca="1" t="shared" si="15"/>
        <v>17.187</v>
      </c>
      <c r="BI13" s="115">
        <f ca="1" t="shared" si="15"/>
        <v>17.196</v>
      </c>
      <c r="BJ13" s="115">
        <f ca="1" t="shared" si="15"/>
        <v>17.173</v>
      </c>
      <c r="BK13" s="115">
        <f ca="1" t="shared" si="15"/>
        <v>17.144</v>
      </c>
      <c r="BL13" s="115">
        <f ca="1" t="shared" si="15"/>
        <v>17.2</v>
      </c>
      <c r="BM13" s="115">
        <f ca="1" t="shared" si="15"/>
        <v>17.164</v>
      </c>
      <c r="BN13" s="115">
        <f ca="1" t="shared" si="15"/>
        <v>17.137</v>
      </c>
      <c r="BO13" s="115">
        <f ca="1" t="shared" si="15"/>
        <v>17.2</v>
      </c>
      <c r="BP13" s="115">
        <f ca="1" t="shared" si="15"/>
        <v>17.144</v>
      </c>
    </row>
    <row r="14" ht="15" customHeight="1" spans="1:68">
      <c r="A14" s="52"/>
      <c r="B14" s="46" t="s">
        <v>65</v>
      </c>
      <c r="C14" s="47" t="s">
        <v>66</v>
      </c>
      <c r="D14" s="47" t="s">
        <v>62</v>
      </c>
      <c r="E14" s="53"/>
      <c r="F14" s="49" t="s">
        <v>58</v>
      </c>
      <c r="G14" s="50">
        <v>14.41</v>
      </c>
      <c r="H14" s="54">
        <v>0.15</v>
      </c>
      <c r="I14" s="54">
        <v>0.15</v>
      </c>
      <c r="J14" s="75" t="s">
        <v>59</v>
      </c>
      <c r="K14" s="76">
        <f t="shared" si="3"/>
        <v>14.56</v>
      </c>
      <c r="L14" s="76">
        <f t="shared" si="4"/>
        <v>14.26</v>
      </c>
      <c r="M14" s="77"/>
      <c r="N14" s="78">
        <f t="shared" si="0"/>
        <v>14.454</v>
      </c>
      <c r="O14" s="78">
        <f t="shared" si="5"/>
        <v>14.375</v>
      </c>
      <c r="P14" s="53">
        <f t="shared" si="1"/>
        <v>0.0790000000000006</v>
      </c>
      <c r="Q14" s="53">
        <v>0.044</v>
      </c>
      <c r="R14" s="53">
        <v>0.035</v>
      </c>
      <c r="S14" s="78">
        <f ca="1" t="shared" si="6"/>
        <v>14.40659375</v>
      </c>
      <c r="T14" s="78">
        <f ca="1" t="shared" si="7"/>
        <v>0.0236231971491665</v>
      </c>
      <c r="U14" s="88">
        <f ca="1" t="shared" si="8"/>
        <v>2.11656363379942</v>
      </c>
      <c r="V14" s="88">
        <f ca="1" t="shared" si="9"/>
        <v>2.164627266317</v>
      </c>
      <c r="W14" s="88">
        <f ca="1" t="shared" si="10"/>
        <v>2.06850000128186</v>
      </c>
      <c r="X14" s="88">
        <f ca="1" t="shared" si="11"/>
        <v>2.06850000128186</v>
      </c>
      <c r="Y14" s="96">
        <f ca="1" t="shared" si="12"/>
        <v>0.999999999685557</v>
      </c>
      <c r="Z14" s="99"/>
      <c r="AA14" s="99"/>
      <c r="AB14" s="99"/>
      <c r="AC14" s="99"/>
      <c r="AD14" s="100"/>
      <c r="AE14" s="101"/>
      <c r="AF14" s="102"/>
      <c r="AG14" s="116"/>
      <c r="AH14" s="116"/>
      <c r="AI14" s="117"/>
      <c r="AJ14" s="118"/>
      <c r="AK14" s="115">
        <f ca="1" t="shared" si="13"/>
        <v>14.379</v>
      </c>
      <c r="AL14" s="115">
        <f ca="1" t="shared" ref="AL14:BP14" si="16">ROUNDUP(RAND()*($N14-$O14)+$O14,3)</f>
        <v>14.384</v>
      </c>
      <c r="AM14" s="115">
        <f ca="1" t="shared" si="16"/>
        <v>14.449</v>
      </c>
      <c r="AN14" s="115">
        <f ca="1" t="shared" si="16"/>
        <v>14.402</v>
      </c>
      <c r="AO14" s="115">
        <f ca="1" t="shared" si="16"/>
        <v>14.386</v>
      </c>
      <c r="AP14" s="115">
        <f ca="1" t="shared" si="16"/>
        <v>14.45</v>
      </c>
      <c r="AQ14" s="115">
        <f ca="1" t="shared" si="16"/>
        <v>14.42</v>
      </c>
      <c r="AR14" s="115">
        <f ca="1" t="shared" si="16"/>
        <v>14.402</v>
      </c>
      <c r="AS14" s="115">
        <f ca="1" t="shared" si="16"/>
        <v>14.43</v>
      </c>
      <c r="AT14" s="115">
        <f ca="1" t="shared" si="16"/>
        <v>14.439</v>
      </c>
      <c r="AU14" s="115">
        <f ca="1" t="shared" si="16"/>
        <v>14.4</v>
      </c>
      <c r="AV14" s="115">
        <f ca="1" t="shared" si="16"/>
        <v>14.407</v>
      </c>
      <c r="AW14" s="115">
        <f ca="1" t="shared" si="16"/>
        <v>14.384</v>
      </c>
      <c r="AX14" s="115">
        <f ca="1" t="shared" si="16"/>
        <v>14.446</v>
      </c>
      <c r="AY14" s="115">
        <f ca="1" t="shared" si="16"/>
        <v>14.443</v>
      </c>
      <c r="AZ14" s="115">
        <f ca="1" t="shared" si="16"/>
        <v>14.398</v>
      </c>
      <c r="BA14" s="115">
        <f ca="1" t="shared" si="16"/>
        <v>14.451</v>
      </c>
      <c r="BB14" s="115">
        <f ca="1" t="shared" si="16"/>
        <v>14.383</v>
      </c>
      <c r="BC14" s="115">
        <f ca="1" t="shared" si="16"/>
        <v>14.407</v>
      </c>
      <c r="BD14" s="115">
        <f ca="1" t="shared" si="16"/>
        <v>14.383</v>
      </c>
      <c r="BE14" s="115">
        <f ca="1" t="shared" si="16"/>
        <v>14.388</v>
      </c>
      <c r="BF14" s="115">
        <f ca="1" t="shared" si="16"/>
        <v>14.377</v>
      </c>
      <c r="BG14" s="115">
        <f ca="1" t="shared" si="16"/>
        <v>14.387</v>
      </c>
      <c r="BH14" s="115">
        <f ca="1" t="shared" si="16"/>
        <v>14.382</v>
      </c>
      <c r="BI14" s="115">
        <f ca="1" t="shared" si="16"/>
        <v>14.399</v>
      </c>
      <c r="BJ14" s="115">
        <f ca="1" t="shared" si="16"/>
        <v>14.417</v>
      </c>
      <c r="BK14" s="115">
        <f ca="1" t="shared" si="16"/>
        <v>14.425</v>
      </c>
      <c r="BL14" s="115">
        <f ca="1" t="shared" si="16"/>
        <v>14.398</v>
      </c>
      <c r="BM14" s="115">
        <f ca="1" t="shared" si="16"/>
        <v>14.388</v>
      </c>
      <c r="BN14" s="115">
        <f ca="1" t="shared" si="16"/>
        <v>14.391</v>
      </c>
      <c r="BO14" s="115">
        <f ca="1" t="shared" si="16"/>
        <v>14.416</v>
      </c>
      <c r="BP14" s="115">
        <f ca="1" t="shared" si="16"/>
        <v>14.4</v>
      </c>
    </row>
    <row r="15" ht="15" customHeight="1" spans="1:68">
      <c r="A15" s="52"/>
      <c r="B15" s="46" t="s">
        <v>67</v>
      </c>
      <c r="C15" s="47" t="s">
        <v>68</v>
      </c>
      <c r="D15" s="47" t="s">
        <v>62</v>
      </c>
      <c r="E15" s="53"/>
      <c r="F15" s="49" t="s">
        <v>58</v>
      </c>
      <c r="G15" s="50">
        <v>5.8</v>
      </c>
      <c r="H15" s="54">
        <v>0.15</v>
      </c>
      <c r="I15" s="54">
        <v>0.15</v>
      </c>
      <c r="J15" s="75" t="s">
        <v>59</v>
      </c>
      <c r="K15" s="76">
        <f t="shared" si="3"/>
        <v>5.95</v>
      </c>
      <c r="L15" s="76">
        <f t="shared" si="4"/>
        <v>5.65</v>
      </c>
      <c r="M15" s="77"/>
      <c r="N15" s="78">
        <f t="shared" si="0"/>
        <v>5.848</v>
      </c>
      <c r="O15" s="78">
        <f t="shared" si="5"/>
        <v>5.761</v>
      </c>
      <c r="P15" s="53">
        <f t="shared" si="1"/>
        <v>0.0869999999999997</v>
      </c>
      <c r="Q15" s="53">
        <v>0.048</v>
      </c>
      <c r="R15" s="53">
        <v>0.039</v>
      </c>
      <c r="S15" s="78">
        <f ca="1" t="shared" si="6"/>
        <v>5.803375</v>
      </c>
      <c r="T15" s="78">
        <f ca="1" t="shared" si="7"/>
        <v>0.0269021524501593</v>
      </c>
      <c r="U15" s="88">
        <f ca="1" t="shared" si="8"/>
        <v>1.85858734138963</v>
      </c>
      <c r="V15" s="88">
        <f ca="1" t="shared" si="9"/>
        <v>1.81676912620836</v>
      </c>
      <c r="W15" s="88">
        <f ca="1" t="shared" si="10"/>
        <v>1.90040555657089</v>
      </c>
      <c r="X15" s="88">
        <f ca="1" t="shared" si="11"/>
        <v>1.81676912620836</v>
      </c>
      <c r="Y15" s="96">
        <f ca="1" t="shared" si="12"/>
        <v>0.999999968910815</v>
      </c>
      <c r="Z15" s="99"/>
      <c r="AA15" s="99"/>
      <c r="AB15" s="99"/>
      <c r="AC15" s="99"/>
      <c r="AD15" s="100"/>
      <c r="AE15" s="101"/>
      <c r="AF15" s="102"/>
      <c r="AG15" s="116"/>
      <c r="AH15" s="116"/>
      <c r="AI15" s="117"/>
      <c r="AJ15" s="118"/>
      <c r="AK15" s="115">
        <f ca="1" t="shared" si="13"/>
        <v>5.845</v>
      </c>
      <c r="AL15" s="115">
        <f ca="1" t="shared" ref="AL15:BP15" si="17">ROUNDUP(RAND()*($N15-$O15)+$O15,3)</f>
        <v>5.767</v>
      </c>
      <c r="AM15" s="115">
        <f ca="1" t="shared" si="17"/>
        <v>5.794</v>
      </c>
      <c r="AN15" s="115">
        <f ca="1" t="shared" si="17"/>
        <v>5.841</v>
      </c>
      <c r="AO15" s="115">
        <f ca="1" t="shared" si="17"/>
        <v>5.766</v>
      </c>
      <c r="AP15" s="115">
        <f ca="1" t="shared" si="17"/>
        <v>5.803</v>
      </c>
      <c r="AQ15" s="115">
        <f ca="1" t="shared" si="17"/>
        <v>5.833</v>
      </c>
      <c r="AR15" s="115">
        <f ca="1" t="shared" si="17"/>
        <v>5.77</v>
      </c>
      <c r="AS15" s="115">
        <f ca="1" t="shared" si="17"/>
        <v>5.824</v>
      </c>
      <c r="AT15" s="115">
        <f ca="1" t="shared" si="17"/>
        <v>5.801</v>
      </c>
      <c r="AU15" s="115">
        <f ca="1" t="shared" si="17"/>
        <v>5.805</v>
      </c>
      <c r="AV15" s="115">
        <f ca="1" t="shared" si="17"/>
        <v>5.824</v>
      </c>
      <c r="AW15" s="115">
        <f ca="1" t="shared" si="17"/>
        <v>5.813</v>
      </c>
      <c r="AX15" s="115">
        <f ca="1" t="shared" si="17"/>
        <v>5.769</v>
      </c>
      <c r="AY15" s="115">
        <f ca="1" t="shared" si="17"/>
        <v>5.763</v>
      </c>
      <c r="AZ15" s="115">
        <f ca="1" t="shared" si="17"/>
        <v>5.804</v>
      </c>
      <c r="BA15" s="115">
        <f ca="1" t="shared" si="17"/>
        <v>5.789</v>
      </c>
      <c r="BB15" s="115">
        <f ca="1" t="shared" si="17"/>
        <v>5.829</v>
      </c>
      <c r="BC15" s="115">
        <f ca="1" t="shared" si="17"/>
        <v>5.838</v>
      </c>
      <c r="BD15" s="115">
        <f ca="1" t="shared" si="17"/>
        <v>5.797</v>
      </c>
      <c r="BE15" s="115">
        <f ca="1" t="shared" si="17"/>
        <v>5.798</v>
      </c>
      <c r="BF15" s="115">
        <f ca="1" t="shared" si="17"/>
        <v>5.783</v>
      </c>
      <c r="BG15" s="115">
        <f ca="1" t="shared" si="17"/>
        <v>5.767</v>
      </c>
      <c r="BH15" s="115">
        <f ca="1" t="shared" si="17"/>
        <v>5.817</v>
      </c>
      <c r="BI15" s="115">
        <f ca="1" t="shared" si="17"/>
        <v>5.774</v>
      </c>
      <c r="BJ15" s="115">
        <f ca="1" t="shared" si="17"/>
        <v>5.801</v>
      </c>
      <c r="BK15" s="115">
        <f ca="1" t="shared" si="17"/>
        <v>5.784</v>
      </c>
      <c r="BL15" s="115">
        <f ca="1" t="shared" si="17"/>
        <v>5.775</v>
      </c>
      <c r="BM15" s="115">
        <f ca="1" t="shared" si="17"/>
        <v>5.808</v>
      </c>
      <c r="BN15" s="115">
        <f ca="1" t="shared" si="17"/>
        <v>5.833</v>
      </c>
      <c r="BO15" s="115">
        <f ca="1" t="shared" si="17"/>
        <v>5.847</v>
      </c>
      <c r="BP15" s="115">
        <f ca="1" t="shared" si="17"/>
        <v>5.846</v>
      </c>
    </row>
    <row r="16" ht="15" customHeight="1" spans="1:68">
      <c r="A16" s="52"/>
      <c r="B16" s="46" t="s">
        <v>69</v>
      </c>
      <c r="C16" s="47" t="s">
        <v>70</v>
      </c>
      <c r="D16" s="47" t="s">
        <v>62</v>
      </c>
      <c r="E16" s="53"/>
      <c r="F16" s="49" t="s">
        <v>58</v>
      </c>
      <c r="G16" s="50">
        <v>5.8</v>
      </c>
      <c r="H16" s="54">
        <v>0.15</v>
      </c>
      <c r="I16" s="54">
        <v>0.15</v>
      </c>
      <c r="J16" s="75" t="s">
        <v>59</v>
      </c>
      <c r="K16" s="76">
        <f t="shared" si="3"/>
        <v>5.95</v>
      </c>
      <c r="L16" s="76">
        <f t="shared" si="4"/>
        <v>5.65</v>
      </c>
      <c r="M16" s="77"/>
      <c r="N16" s="78">
        <f t="shared" si="0"/>
        <v>5.845</v>
      </c>
      <c r="O16" s="78">
        <f t="shared" si="5"/>
        <v>5.763</v>
      </c>
      <c r="P16" s="53">
        <f t="shared" si="1"/>
        <v>0.0819999999999999</v>
      </c>
      <c r="Q16" s="53">
        <v>0.045</v>
      </c>
      <c r="R16" s="53">
        <v>0.037</v>
      </c>
      <c r="S16" s="78">
        <f ca="1" t="shared" si="6"/>
        <v>5.80153125</v>
      </c>
      <c r="T16" s="78">
        <f ca="1" t="shared" si="7"/>
        <v>0.0235371831775912</v>
      </c>
      <c r="U16" s="88">
        <f ca="1" t="shared" si="8"/>
        <v>2.12429837600971</v>
      </c>
      <c r="V16" s="88">
        <f ca="1" t="shared" si="9"/>
        <v>2.10261283008793</v>
      </c>
      <c r="W16" s="88">
        <f ca="1" t="shared" si="10"/>
        <v>2.14598392193148</v>
      </c>
      <c r="X16" s="88">
        <f ca="1" t="shared" si="11"/>
        <v>2.10261283008793</v>
      </c>
      <c r="Y16" s="96">
        <f ca="1" t="shared" si="12"/>
        <v>0.999999999797972</v>
      </c>
      <c r="Z16" s="99"/>
      <c r="AA16" s="99"/>
      <c r="AB16" s="99"/>
      <c r="AC16" s="99"/>
      <c r="AD16" s="100"/>
      <c r="AE16" s="101"/>
      <c r="AF16" s="102"/>
      <c r="AG16" s="116"/>
      <c r="AH16" s="116"/>
      <c r="AI16" s="117"/>
      <c r="AJ16" s="118"/>
      <c r="AK16" s="115">
        <f ca="1" t="shared" si="13"/>
        <v>5.769</v>
      </c>
      <c r="AL16" s="115">
        <f ca="1" t="shared" ref="AL16:BP16" si="18">ROUNDUP(RAND()*($N16-$O16)+$O16,3)</f>
        <v>5.827</v>
      </c>
      <c r="AM16" s="115">
        <f ca="1" t="shared" si="18"/>
        <v>5.843</v>
      </c>
      <c r="AN16" s="115">
        <f ca="1" t="shared" si="18"/>
        <v>5.787</v>
      </c>
      <c r="AO16" s="115">
        <f ca="1" t="shared" si="18"/>
        <v>5.813</v>
      </c>
      <c r="AP16" s="115">
        <f ca="1" t="shared" si="18"/>
        <v>5.775</v>
      </c>
      <c r="AQ16" s="115">
        <f ca="1" t="shared" si="18"/>
        <v>5.819</v>
      </c>
      <c r="AR16" s="115">
        <f ca="1" t="shared" si="18"/>
        <v>5.795</v>
      </c>
      <c r="AS16" s="115">
        <f ca="1" t="shared" si="18"/>
        <v>5.842</v>
      </c>
      <c r="AT16" s="115">
        <f ca="1" t="shared" si="18"/>
        <v>5.765</v>
      </c>
      <c r="AU16" s="115">
        <f ca="1" t="shared" si="18"/>
        <v>5.796</v>
      </c>
      <c r="AV16" s="115">
        <f ca="1" t="shared" si="18"/>
        <v>5.841</v>
      </c>
      <c r="AW16" s="115">
        <f ca="1" t="shared" si="18"/>
        <v>5.787</v>
      </c>
      <c r="AX16" s="115">
        <f ca="1" t="shared" si="18"/>
        <v>5.776</v>
      </c>
      <c r="AY16" s="115">
        <f ca="1" t="shared" si="18"/>
        <v>5.808</v>
      </c>
      <c r="AZ16" s="115">
        <f ca="1" t="shared" si="18"/>
        <v>5.814</v>
      </c>
      <c r="BA16" s="115">
        <f ca="1" t="shared" si="18"/>
        <v>5.806</v>
      </c>
      <c r="BB16" s="115">
        <f ca="1" t="shared" si="18"/>
        <v>5.844</v>
      </c>
      <c r="BC16" s="115">
        <f ca="1" t="shared" si="18"/>
        <v>5.808</v>
      </c>
      <c r="BD16" s="115">
        <f ca="1" t="shared" si="18"/>
        <v>5.816</v>
      </c>
      <c r="BE16" s="115">
        <f ca="1" t="shared" si="18"/>
        <v>5.772</v>
      </c>
      <c r="BF16" s="115">
        <f ca="1" t="shared" si="18"/>
        <v>5.798</v>
      </c>
      <c r="BG16" s="115">
        <f ca="1" t="shared" si="18"/>
        <v>5.775</v>
      </c>
      <c r="BH16" s="115">
        <f ca="1" t="shared" si="18"/>
        <v>5.827</v>
      </c>
      <c r="BI16" s="115">
        <f ca="1" t="shared" si="18"/>
        <v>5.788</v>
      </c>
      <c r="BJ16" s="115">
        <f ca="1" t="shared" si="18"/>
        <v>5.773</v>
      </c>
      <c r="BK16" s="115">
        <f ca="1" t="shared" si="18"/>
        <v>5.793</v>
      </c>
      <c r="BL16" s="115">
        <f ca="1" t="shared" si="18"/>
        <v>5.788</v>
      </c>
      <c r="BM16" s="115">
        <f ca="1" t="shared" si="18"/>
        <v>5.774</v>
      </c>
      <c r="BN16" s="115">
        <f ca="1" t="shared" si="18"/>
        <v>5.818</v>
      </c>
      <c r="BO16" s="115">
        <f ca="1" t="shared" si="18"/>
        <v>5.813</v>
      </c>
      <c r="BP16" s="115">
        <f ca="1" t="shared" si="18"/>
        <v>5.799</v>
      </c>
    </row>
    <row r="17" ht="15" customHeight="1" spans="1:68">
      <c r="A17" s="52"/>
      <c r="B17" s="46" t="s">
        <v>71</v>
      </c>
      <c r="C17" s="47" t="s">
        <v>72</v>
      </c>
      <c r="D17" s="47" t="s">
        <v>73</v>
      </c>
      <c r="E17" s="53"/>
      <c r="F17" s="49" t="s">
        <v>58</v>
      </c>
      <c r="G17" s="50">
        <v>10.68</v>
      </c>
      <c r="H17" s="51">
        <v>0.15</v>
      </c>
      <c r="I17" s="51">
        <v>0.15</v>
      </c>
      <c r="J17" s="75" t="s">
        <v>59</v>
      </c>
      <c r="K17" s="76">
        <f t="shared" si="3"/>
        <v>10.83</v>
      </c>
      <c r="L17" s="76">
        <f t="shared" si="4"/>
        <v>10.53</v>
      </c>
      <c r="M17" s="77"/>
      <c r="N17" s="78">
        <f t="shared" si="0"/>
        <v>10.74</v>
      </c>
      <c r="O17" s="78">
        <f t="shared" si="5"/>
        <v>10.63</v>
      </c>
      <c r="P17" s="53">
        <f t="shared" si="1"/>
        <v>0.110000000000001</v>
      </c>
      <c r="Q17" s="53">
        <v>0.06</v>
      </c>
      <c r="R17" s="53">
        <v>0.05</v>
      </c>
      <c r="S17" s="78">
        <f ca="1" t="shared" si="6"/>
        <v>10.68509375</v>
      </c>
      <c r="T17" s="78">
        <f ca="1" t="shared" si="7"/>
        <v>0.0349482191848678</v>
      </c>
      <c r="U17" s="88">
        <f ca="1" t="shared" si="8"/>
        <v>1.43068806268817</v>
      </c>
      <c r="V17" s="88">
        <f ca="1" t="shared" si="9"/>
        <v>1.3821042805594</v>
      </c>
      <c r="W17" s="88">
        <f ca="1" t="shared" si="10"/>
        <v>1.47927184481694</v>
      </c>
      <c r="X17" s="88">
        <f ca="1" t="shared" si="11"/>
        <v>1.3821042805594</v>
      </c>
      <c r="Y17" s="96">
        <f ca="1" t="shared" si="12"/>
        <v>0.999978562571965</v>
      </c>
      <c r="Z17" s="99"/>
      <c r="AA17" s="99"/>
      <c r="AB17" s="99"/>
      <c r="AC17" s="99"/>
      <c r="AD17" s="100"/>
      <c r="AE17" s="101"/>
      <c r="AF17" s="102"/>
      <c r="AG17" s="116"/>
      <c r="AH17" s="116"/>
      <c r="AI17" s="117"/>
      <c r="AJ17" s="118"/>
      <c r="AK17" s="115">
        <f ca="1" t="shared" si="13"/>
        <v>10.736</v>
      </c>
      <c r="AL17" s="115">
        <f ca="1" t="shared" ref="AL17:BP17" si="19">ROUNDUP(RAND()*($N17-$O17)+$O17,3)</f>
        <v>10.738</v>
      </c>
      <c r="AM17" s="115">
        <f ca="1" t="shared" si="19"/>
        <v>10.706</v>
      </c>
      <c r="AN17" s="115">
        <f ca="1" t="shared" si="19"/>
        <v>10.726</v>
      </c>
      <c r="AO17" s="115">
        <f ca="1" t="shared" si="19"/>
        <v>10.721</v>
      </c>
      <c r="AP17" s="115">
        <f ca="1" t="shared" si="19"/>
        <v>10.648</v>
      </c>
      <c r="AQ17" s="115">
        <f ca="1" t="shared" si="19"/>
        <v>10.658</v>
      </c>
      <c r="AR17" s="115">
        <f ca="1" t="shared" si="19"/>
        <v>10.639</v>
      </c>
      <c r="AS17" s="115">
        <f ca="1" t="shared" si="19"/>
        <v>10.679</v>
      </c>
      <c r="AT17" s="115">
        <f ca="1" t="shared" si="19"/>
        <v>10.682</v>
      </c>
      <c r="AU17" s="115">
        <f ca="1" t="shared" si="19"/>
        <v>10.654</v>
      </c>
      <c r="AV17" s="115">
        <f ca="1" t="shared" si="19"/>
        <v>10.714</v>
      </c>
      <c r="AW17" s="115">
        <f ca="1" t="shared" si="19"/>
        <v>10.722</v>
      </c>
      <c r="AX17" s="115">
        <f ca="1" t="shared" si="19"/>
        <v>10.675</v>
      </c>
      <c r="AY17" s="115">
        <f ca="1" t="shared" si="19"/>
        <v>10.632</v>
      </c>
      <c r="AZ17" s="115">
        <f ca="1" t="shared" si="19"/>
        <v>10.738</v>
      </c>
      <c r="BA17" s="115">
        <f ca="1" t="shared" si="19"/>
        <v>10.652</v>
      </c>
      <c r="BB17" s="115">
        <f ca="1" t="shared" si="19"/>
        <v>10.699</v>
      </c>
      <c r="BC17" s="115">
        <f ca="1" t="shared" si="19"/>
        <v>10.656</v>
      </c>
      <c r="BD17" s="115">
        <f ca="1" t="shared" si="19"/>
        <v>10.67</v>
      </c>
      <c r="BE17" s="115">
        <f ca="1" t="shared" si="19"/>
        <v>10.709</v>
      </c>
      <c r="BF17" s="115">
        <f ca="1" t="shared" si="19"/>
        <v>10.649</v>
      </c>
      <c r="BG17" s="115">
        <f ca="1" t="shared" si="19"/>
        <v>10.674</v>
      </c>
      <c r="BH17" s="115">
        <f ca="1" t="shared" si="19"/>
        <v>10.668</v>
      </c>
      <c r="BI17" s="115">
        <f ca="1" t="shared" si="19"/>
        <v>10.632</v>
      </c>
      <c r="BJ17" s="115">
        <f ca="1" t="shared" si="19"/>
        <v>10.659</v>
      </c>
      <c r="BK17" s="115">
        <f ca="1" t="shared" si="19"/>
        <v>10.739</v>
      </c>
      <c r="BL17" s="115">
        <f ca="1" t="shared" si="19"/>
        <v>10.662</v>
      </c>
      <c r="BM17" s="115">
        <f ca="1" t="shared" si="19"/>
        <v>10.723</v>
      </c>
      <c r="BN17" s="115">
        <f ca="1" t="shared" si="19"/>
        <v>10.701</v>
      </c>
      <c r="BO17" s="115">
        <f ca="1" t="shared" si="19"/>
        <v>10.717</v>
      </c>
      <c r="BP17" s="115">
        <f ca="1" t="shared" si="19"/>
        <v>10.645</v>
      </c>
    </row>
    <row r="18" ht="15" customHeight="1" spans="1:68">
      <c r="A18" s="52"/>
      <c r="B18" s="46" t="s">
        <v>74</v>
      </c>
      <c r="C18" s="47" t="s">
        <v>75</v>
      </c>
      <c r="D18" s="47" t="s">
        <v>73</v>
      </c>
      <c r="E18" s="53"/>
      <c r="F18" s="49" t="s">
        <v>58</v>
      </c>
      <c r="G18" s="50">
        <v>10.68</v>
      </c>
      <c r="H18" s="51">
        <v>0.15</v>
      </c>
      <c r="I18" s="51">
        <v>0.15</v>
      </c>
      <c r="J18" s="75" t="s">
        <v>59</v>
      </c>
      <c r="K18" s="76">
        <f t="shared" si="3"/>
        <v>10.83</v>
      </c>
      <c r="L18" s="76">
        <f t="shared" si="4"/>
        <v>10.53</v>
      </c>
      <c r="M18" s="77"/>
      <c r="N18" s="78">
        <f t="shared" si="0"/>
        <v>10.741</v>
      </c>
      <c r="O18" s="78">
        <f t="shared" si="5"/>
        <v>10.638</v>
      </c>
      <c r="P18" s="53">
        <f t="shared" si="1"/>
        <v>0.103</v>
      </c>
      <c r="Q18" s="53">
        <v>0.061</v>
      </c>
      <c r="R18" s="53">
        <v>0.042</v>
      </c>
      <c r="S18" s="78">
        <f ca="1" t="shared" si="6"/>
        <v>10.69484375</v>
      </c>
      <c r="T18" s="78">
        <f ca="1" t="shared" si="7"/>
        <v>0.0302709371691195</v>
      </c>
      <c r="U18" s="88">
        <f ca="1" t="shared" si="8"/>
        <v>1.65174932380378</v>
      </c>
      <c r="V18" s="88">
        <f ca="1" t="shared" si="9"/>
        <v>1.4882949636357</v>
      </c>
      <c r="W18" s="88">
        <f ca="1" t="shared" si="10"/>
        <v>1.81520368397188</v>
      </c>
      <c r="X18" s="88">
        <f ca="1" t="shared" si="11"/>
        <v>1.4882949636357</v>
      </c>
      <c r="Y18" s="96">
        <f ca="1" t="shared" si="12"/>
        <v>0.999995968595535</v>
      </c>
      <c r="Z18" s="99"/>
      <c r="AA18" s="99"/>
      <c r="AB18" s="99"/>
      <c r="AC18" s="99"/>
      <c r="AD18" s="100"/>
      <c r="AE18" s="101"/>
      <c r="AF18" s="102"/>
      <c r="AG18" s="116"/>
      <c r="AH18" s="116"/>
      <c r="AI18" s="117"/>
      <c r="AJ18" s="118"/>
      <c r="AK18" s="115">
        <f ca="1" t="shared" si="13"/>
        <v>10.735</v>
      </c>
      <c r="AL18" s="115">
        <f ca="1" t="shared" ref="AL18:BP18" si="20">ROUNDUP(RAND()*($N18-$O18)+$O18,3)</f>
        <v>10.676</v>
      </c>
      <c r="AM18" s="115">
        <f ca="1" t="shared" si="20"/>
        <v>10.679</v>
      </c>
      <c r="AN18" s="115">
        <f ca="1" t="shared" si="20"/>
        <v>10.71</v>
      </c>
      <c r="AO18" s="115">
        <f ca="1" t="shared" si="20"/>
        <v>10.696</v>
      </c>
      <c r="AP18" s="115">
        <f ca="1" t="shared" si="20"/>
        <v>10.671</v>
      </c>
      <c r="AQ18" s="115">
        <f ca="1" t="shared" si="20"/>
        <v>10.73</v>
      </c>
      <c r="AR18" s="115">
        <f ca="1" t="shared" si="20"/>
        <v>10.68</v>
      </c>
      <c r="AS18" s="115">
        <f ca="1" t="shared" si="20"/>
        <v>10.736</v>
      </c>
      <c r="AT18" s="115">
        <f ca="1" t="shared" si="20"/>
        <v>10.671</v>
      </c>
      <c r="AU18" s="115">
        <f ca="1" t="shared" si="20"/>
        <v>10.733</v>
      </c>
      <c r="AV18" s="115">
        <f ca="1" t="shared" si="20"/>
        <v>10.736</v>
      </c>
      <c r="AW18" s="115">
        <f ca="1" t="shared" si="20"/>
        <v>10.65</v>
      </c>
      <c r="AX18" s="115">
        <f ca="1" t="shared" si="20"/>
        <v>10.645</v>
      </c>
      <c r="AY18" s="115">
        <f ca="1" t="shared" si="20"/>
        <v>10.734</v>
      </c>
      <c r="AZ18" s="115">
        <f ca="1" t="shared" si="20"/>
        <v>10.706</v>
      </c>
      <c r="BA18" s="115">
        <f ca="1" t="shared" si="20"/>
        <v>10.7</v>
      </c>
      <c r="BB18" s="115">
        <f ca="1" t="shared" si="20"/>
        <v>10.649</v>
      </c>
      <c r="BC18" s="115">
        <f ca="1" t="shared" si="20"/>
        <v>10.699</v>
      </c>
      <c r="BD18" s="115">
        <f ca="1" t="shared" si="20"/>
        <v>10.735</v>
      </c>
      <c r="BE18" s="115">
        <f ca="1" t="shared" si="20"/>
        <v>10.667</v>
      </c>
      <c r="BF18" s="115">
        <f ca="1" t="shared" si="20"/>
        <v>10.721</v>
      </c>
      <c r="BG18" s="115">
        <f ca="1" t="shared" si="20"/>
        <v>10.662</v>
      </c>
      <c r="BH18" s="115">
        <f ca="1" t="shared" si="20"/>
        <v>10.733</v>
      </c>
      <c r="BI18" s="115">
        <f ca="1" t="shared" si="20"/>
        <v>10.687</v>
      </c>
      <c r="BJ18" s="115">
        <f ca="1" t="shared" si="20"/>
        <v>10.717</v>
      </c>
      <c r="BK18" s="115">
        <f ca="1" t="shared" si="20"/>
        <v>10.7</v>
      </c>
      <c r="BL18" s="115">
        <f ca="1" t="shared" si="20"/>
        <v>10.667</v>
      </c>
      <c r="BM18" s="115">
        <f ca="1" t="shared" si="20"/>
        <v>10.716</v>
      </c>
      <c r="BN18" s="115">
        <f ca="1" t="shared" si="20"/>
        <v>10.672</v>
      </c>
      <c r="BO18" s="115">
        <f ca="1" t="shared" si="20"/>
        <v>10.661</v>
      </c>
      <c r="BP18" s="115">
        <f ca="1" t="shared" si="20"/>
        <v>10.661</v>
      </c>
    </row>
    <row r="19" ht="15" customHeight="1" spans="1:68">
      <c r="A19" s="52"/>
      <c r="B19" s="46" t="s">
        <v>76</v>
      </c>
      <c r="C19" s="47" t="s">
        <v>77</v>
      </c>
      <c r="D19" s="55" t="s">
        <v>73</v>
      </c>
      <c r="E19" s="53"/>
      <c r="F19" s="49" t="s">
        <v>58</v>
      </c>
      <c r="G19" s="50">
        <v>10.68</v>
      </c>
      <c r="H19" s="54">
        <v>0.15</v>
      </c>
      <c r="I19" s="54">
        <v>0.15</v>
      </c>
      <c r="J19" s="75" t="s">
        <v>59</v>
      </c>
      <c r="K19" s="76">
        <f t="shared" si="3"/>
        <v>10.83</v>
      </c>
      <c r="L19" s="76">
        <f t="shared" si="4"/>
        <v>10.53</v>
      </c>
      <c r="M19" s="77"/>
      <c r="N19" s="78">
        <f t="shared" si="0"/>
        <v>10.748</v>
      </c>
      <c r="O19" s="78">
        <f t="shared" si="5"/>
        <v>10.654</v>
      </c>
      <c r="P19" s="53">
        <f t="shared" si="1"/>
        <v>0.0939999999999994</v>
      </c>
      <c r="Q19" s="53">
        <v>0.068</v>
      </c>
      <c r="R19" s="53">
        <v>0.026</v>
      </c>
      <c r="S19" s="78">
        <f ca="1" t="shared" si="6"/>
        <v>10.7019375</v>
      </c>
      <c r="T19" s="78">
        <f ca="1" t="shared" si="7"/>
        <v>0.026901178173024</v>
      </c>
      <c r="U19" s="88">
        <f ca="1" t="shared" si="8"/>
        <v>1.85865465365153</v>
      </c>
      <c r="V19" s="88">
        <f ca="1" t="shared" si="9"/>
        <v>1.586826410555</v>
      </c>
      <c r="W19" s="88">
        <f ca="1" t="shared" si="10"/>
        <v>2.13048289674807</v>
      </c>
      <c r="X19" s="88">
        <f ca="1" t="shared" si="11"/>
        <v>1.586826410555</v>
      </c>
      <c r="Y19" s="96">
        <f ca="1" t="shared" si="12"/>
        <v>0.999999034248795</v>
      </c>
      <c r="Z19" s="99"/>
      <c r="AA19" s="99"/>
      <c r="AB19" s="99"/>
      <c r="AC19" s="99"/>
      <c r="AD19" s="100"/>
      <c r="AE19" s="101"/>
      <c r="AF19" s="102"/>
      <c r="AG19" s="116"/>
      <c r="AH19" s="116"/>
      <c r="AI19" s="117"/>
      <c r="AJ19" s="118"/>
      <c r="AK19" s="115">
        <f ca="1" t="shared" si="13"/>
        <v>10.655</v>
      </c>
      <c r="AL19" s="115">
        <f ca="1" t="shared" ref="AL19:BP19" si="21">ROUNDUP(RAND()*($N19-$O19)+$O19,3)</f>
        <v>10.729</v>
      </c>
      <c r="AM19" s="115">
        <f ca="1" t="shared" si="21"/>
        <v>10.708</v>
      </c>
      <c r="AN19" s="115">
        <f ca="1" t="shared" si="21"/>
        <v>10.73</v>
      </c>
      <c r="AO19" s="115">
        <f ca="1" t="shared" si="21"/>
        <v>10.688</v>
      </c>
      <c r="AP19" s="115">
        <f ca="1" t="shared" si="21"/>
        <v>10.705</v>
      </c>
      <c r="AQ19" s="115">
        <f ca="1" t="shared" si="21"/>
        <v>10.707</v>
      </c>
      <c r="AR19" s="115">
        <f ca="1" t="shared" si="21"/>
        <v>10.715</v>
      </c>
      <c r="AS19" s="115">
        <f ca="1" t="shared" si="21"/>
        <v>10.721</v>
      </c>
      <c r="AT19" s="115">
        <f ca="1" t="shared" si="21"/>
        <v>10.673</v>
      </c>
      <c r="AU19" s="115">
        <f ca="1" t="shared" si="21"/>
        <v>10.665</v>
      </c>
      <c r="AV19" s="115">
        <f ca="1" t="shared" si="21"/>
        <v>10.699</v>
      </c>
      <c r="AW19" s="115">
        <f ca="1" t="shared" si="21"/>
        <v>10.716</v>
      </c>
      <c r="AX19" s="115">
        <f ca="1" t="shared" si="21"/>
        <v>10.677</v>
      </c>
      <c r="AY19" s="115">
        <f ca="1" t="shared" si="21"/>
        <v>10.681</v>
      </c>
      <c r="AZ19" s="115">
        <f ca="1" t="shared" si="21"/>
        <v>10.68</v>
      </c>
      <c r="BA19" s="115">
        <f ca="1" t="shared" si="21"/>
        <v>10.746</v>
      </c>
      <c r="BB19" s="115">
        <f ca="1" t="shared" si="21"/>
        <v>10.673</v>
      </c>
      <c r="BC19" s="115">
        <f ca="1" t="shared" si="21"/>
        <v>10.734</v>
      </c>
      <c r="BD19" s="115">
        <f ca="1" t="shared" si="21"/>
        <v>10.72</v>
      </c>
      <c r="BE19" s="115">
        <f ca="1" t="shared" si="21"/>
        <v>10.732</v>
      </c>
      <c r="BF19" s="115">
        <f ca="1" t="shared" si="21"/>
        <v>10.747</v>
      </c>
      <c r="BG19" s="115">
        <f ca="1" t="shared" si="21"/>
        <v>10.708</v>
      </c>
      <c r="BH19" s="115">
        <f ca="1" t="shared" si="21"/>
        <v>10.677</v>
      </c>
      <c r="BI19" s="115">
        <f ca="1" t="shared" si="21"/>
        <v>10.728</v>
      </c>
      <c r="BJ19" s="115">
        <f ca="1" t="shared" si="21"/>
        <v>10.728</v>
      </c>
      <c r="BK19" s="115">
        <f ca="1" t="shared" si="21"/>
        <v>10.705</v>
      </c>
      <c r="BL19" s="115">
        <f ca="1" t="shared" si="21"/>
        <v>10.695</v>
      </c>
      <c r="BM19" s="115">
        <f ca="1" t="shared" si="21"/>
        <v>10.671</v>
      </c>
      <c r="BN19" s="115">
        <f ca="1" t="shared" si="21"/>
        <v>10.664</v>
      </c>
      <c r="BO19" s="115">
        <f ca="1" t="shared" si="21"/>
        <v>10.659</v>
      </c>
      <c r="BP19" s="115">
        <f ca="1" t="shared" si="21"/>
        <v>10.726</v>
      </c>
    </row>
    <row r="20" ht="15" customHeight="1" spans="1:68">
      <c r="A20" s="52"/>
      <c r="B20" s="46" t="s">
        <v>78</v>
      </c>
      <c r="C20" s="47" t="s">
        <v>79</v>
      </c>
      <c r="D20" s="47" t="s">
        <v>73</v>
      </c>
      <c r="E20" s="53"/>
      <c r="F20" s="49" t="s">
        <v>58</v>
      </c>
      <c r="G20" s="50">
        <v>10.68</v>
      </c>
      <c r="H20" s="54">
        <v>0.15</v>
      </c>
      <c r="I20" s="54">
        <v>0.15</v>
      </c>
      <c r="J20" s="75" t="s">
        <v>59</v>
      </c>
      <c r="K20" s="76">
        <f t="shared" si="3"/>
        <v>10.83</v>
      </c>
      <c r="L20" s="76">
        <f t="shared" si="4"/>
        <v>10.53</v>
      </c>
      <c r="M20" s="77"/>
      <c r="N20" s="78">
        <f t="shared" si="0"/>
        <v>10.746</v>
      </c>
      <c r="O20" s="78">
        <f t="shared" si="5"/>
        <v>10.646</v>
      </c>
      <c r="P20" s="53">
        <f t="shared" si="1"/>
        <v>0.100000000000001</v>
      </c>
      <c r="Q20" s="53">
        <v>0.066</v>
      </c>
      <c r="R20" s="53">
        <v>0.034</v>
      </c>
      <c r="S20" s="78">
        <f ca="1" t="shared" si="6"/>
        <v>10.6978125</v>
      </c>
      <c r="T20" s="78">
        <f ca="1" t="shared" si="7"/>
        <v>0.0310623073110139</v>
      </c>
      <c r="U20" s="88">
        <f ca="1" t="shared" si="8"/>
        <v>1.60966793288634</v>
      </c>
      <c r="V20" s="88">
        <f ca="1" t="shared" si="9"/>
        <v>1.41851986585606</v>
      </c>
      <c r="W20" s="88">
        <f ca="1" t="shared" si="10"/>
        <v>1.80081599991663</v>
      </c>
      <c r="X20" s="88">
        <f ca="1" t="shared" si="11"/>
        <v>1.41851986585606</v>
      </c>
      <c r="Y20" s="96">
        <f ca="1" t="shared" si="12"/>
        <v>0.999989540790829</v>
      </c>
      <c r="Z20" s="99"/>
      <c r="AA20" s="99"/>
      <c r="AB20" s="99"/>
      <c r="AC20" s="99"/>
      <c r="AD20" s="100"/>
      <c r="AE20" s="101"/>
      <c r="AF20" s="102"/>
      <c r="AG20" s="116"/>
      <c r="AH20" s="116"/>
      <c r="AI20" s="117"/>
      <c r="AJ20" s="118"/>
      <c r="AK20" s="115">
        <f ca="1" t="shared" si="13"/>
        <v>10.717</v>
      </c>
      <c r="AL20" s="115">
        <f ca="1" t="shared" ref="AL20:BP20" si="22">ROUNDUP(RAND()*($N20-$O20)+$O20,3)</f>
        <v>10.744</v>
      </c>
      <c r="AM20" s="115">
        <f ca="1" t="shared" si="22"/>
        <v>10.721</v>
      </c>
      <c r="AN20" s="115">
        <f ca="1" t="shared" si="22"/>
        <v>10.69</v>
      </c>
      <c r="AO20" s="115">
        <f ca="1" t="shared" si="22"/>
        <v>10.696</v>
      </c>
      <c r="AP20" s="115">
        <f ca="1" t="shared" si="22"/>
        <v>10.661</v>
      </c>
      <c r="AQ20" s="115">
        <f ca="1" t="shared" si="22"/>
        <v>10.716</v>
      </c>
      <c r="AR20" s="115">
        <f ca="1" t="shared" si="22"/>
        <v>10.667</v>
      </c>
      <c r="AS20" s="115">
        <f ca="1" t="shared" si="22"/>
        <v>10.658</v>
      </c>
      <c r="AT20" s="115">
        <f ca="1" t="shared" si="22"/>
        <v>10.684</v>
      </c>
      <c r="AU20" s="115">
        <f ca="1" t="shared" si="22"/>
        <v>10.656</v>
      </c>
      <c r="AV20" s="115">
        <f ca="1" t="shared" si="22"/>
        <v>10.734</v>
      </c>
      <c r="AW20" s="115">
        <f ca="1" t="shared" si="22"/>
        <v>10.745</v>
      </c>
      <c r="AX20" s="115">
        <f ca="1" t="shared" si="22"/>
        <v>10.716</v>
      </c>
      <c r="AY20" s="115">
        <f ca="1" t="shared" si="22"/>
        <v>10.656</v>
      </c>
      <c r="AZ20" s="115">
        <f ca="1" t="shared" si="22"/>
        <v>10.648</v>
      </c>
      <c r="BA20" s="115">
        <f ca="1" t="shared" si="22"/>
        <v>10.655</v>
      </c>
      <c r="BB20" s="115">
        <f ca="1" t="shared" si="22"/>
        <v>10.675</v>
      </c>
      <c r="BC20" s="115">
        <f ca="1" t="shared" si="22"/>
        <v>10.737</v>
      </c>
      <c r="BD20" s="115">
        <f ca="1" t="shared" si="22"/>
        <v>10.691</v>
      </c>
      <c r="BE20" s="115">
        <f ca="1" t="shared" si="22"/>
        <v>10.682</v>
      </c>
      <c r="BF20" s="115">
        <f ca="1" t="shared" si="22"/>
        <v>10.694</v>
      </c>
      <c r="BG20" s="115">
        <f ca="1" t="shared" si="22"/>
        <v>10.71</v>
      </c>
      <c r="BH20" s="115">
        <f ca="1" t="shared" si="22"/>
        <v>10.681</v>
      </c>
      <c r="BI20" s="115">
        <f ca="1" t="shared" si="22"/>
        <v>10.729</v>
      </c>
      <c r="BJ20" s="115">
        <f ca="1" t="shared" si="22"/>
        <v>10.725</v>
      </c>
      <c r="BK20" s="115">
        <f ca="1" t="shared" si="22"/>
        <v>10.675</v>
      </c>
      <c r="BL20" s="115">
        <f ca="1" t="shared" si="22"/>
        <v>10.737</v>
      </c>
      <c r="BM20" s="115">
        <f ca="1" t="shared" si="22"/>
        <v>10.721</v>
      </c>
      <c r="BN20" s="115">
        <f ca="1" t="shared" si="22"/>
        <v>10.705</v>
      </c>
      <c r="BO20" s="115">
        <f ca="1" t="shared" si="22"/>
        <v>10.744</v>
      </c>
      <c r="BP20" s="115">
        <f ca="1" t="shared" si="22"/>
        <v>10.66</v>
      </c>
    </row>
    <row r="21" ht="15" customHeight="1" spans="1:68">
      <c r="A21" s="52"/>
      <c r="B21" s="46" t="s">
        <v>80</v>
      </c>
      <c r="C21" s="47" t="s">
        <v>81</v>
      </c>
      <c r="D21" s="47" t="s">
        <v>82</v>
      </c>
      <c r="E21" s="53"/>
      <c r="F21" s="49" t="s">
        <v>58</v>
      </c>
      <c r="G21" s="50">
        <v>40.78</v>
      </c>
      <c r="H21" s="54">
        <v>0.15</v>
      </c>
      <c r="I21" s="54">
        <v>0.15</v>
      </c>
      <c r="J21" s="75" t="s">
        <v>59</v>
      </c>
      <c r="K21" s="76">
        <f t="shared" si="3"/>
        <v>40.93</v>
      </c>
      <c r="L21" s="76">
        <f t="shared" si="4"/>
        <v>40.63</v>
      </c>
      <c r="M21" s="77"/>
      <c r="N21" s="78">
        <f t="shared" si="0"/>
        <v>40.827</v>
      </c>
      <c r="O21" s="78">
        <f t="shared" si="5"/>
        <v>40.745</v>
      </c>
      <c r="P21" s="53">
        <f t="shared" si="1"/>
        <v>0.0819999999999936</v>
      </c>
      <c r="Q21" s="53">
        <v>0.047</v>
      </c>
      <c r="R21" s="53">
        <v>0.035</v>
      </c>
      <c r="S21" s="78">
        <f ca="1" t="shared" si="6"/>
        <v>40.78596875</v>
      </c>
      <c r="T21" s="78">
        <f ca="1" t="shared" si="7"/>
        <v>0.0250219057253644</v>
      </c>
      <c r="U21" s="88">
        <f ca="1" t="shared" si="8"/>
        <v>1.9982490761811</v>
      </c>
      <c r="V21" s="88">
        <f ca="1" t="shared" si="9"/>
        <v>1.91873541502469</v>
      </c>
      <c r="W21" s="88">
        <f ca="1" t="shared" si="10"/>
        <v>2.07776273733747</v>
      </c>
      <c r="X21" s="88">
        <f ca="1" t="shared" si="11"/>
        <v>1.91873541502469</v>
      </c>
      <c r="Y21" s="96">
        <f ca="1" t="shared" si="12"/>
        <v>0.999999995470364</v>
      </c>
      <c r="Z21" s="99"/>
      <c r="AA21" s="99"/>
      <c r="AB21" s="99"/>
      <c r="AC21" s="99"/>
      <c r="AD21" s="100"/>
      <c r="AE21" s="101"/>
      <c r="AF21" s="102"/>
      <c r="AG21" s="116"/>
      <c r="AH21" s="116"/>
      <c r="AI21" s="117"/>
      <c r="AJ21" s="118"/>
      <c r="AK21" s="115">
        <f ca="1" t="shared" si="13"/>
        <v>40.822</v>
      </c>
      <c r="AL21" s="115">
        <f ca="1" t="shared" ref="AL21:BP21" si="23">ROUNDUP(RAND()*($N21-$O21)+$O21,3)</f>
        <v>40.759</v>
      </c>
      <c r="AM21" s="115">
        <f ca="1" t="shared" si="23"/>
        <v>40.804</v>
      </c>
      <c r="AN21" s="115">
        <f ca="1" t="shared" si="23"/>
        <v>40.746</v>
      </c>
      <c r="AO21" s="115">
        <f ca="1" t="shared" si="23"/>
        <v>40.805</v>
      </c>
      <c r="AP21" s="115">
        <f ca="1" t="shared" si="23"/>
        <v>40.815</v>
      </c>
      <c r="AQ21" s="115">
        <f ca="1" t="shared" si="23"/>
        <v>40.748</v>
      </c>
      <c r="AR21" s="115">
        <f ca="1" t="shared" si="23"/>
        <v>40.824</v>
      </c>
      <c r="AS21" s="115">
        <f ca="1" t="shared" si="23"/>
        <v>40.78</v>
      </c>
      <c r="AT21" s="115">
        <f ca="1" t="shared" si="23"/>
        <v>40.768</v>
      </c>
      <c r="AU21" s="115">
        <f ca="1" t="shared" si="23"/>
        <v>40.808</v>
      </c>
      <c r="AV21" s="115">
        <f ca="1" t="shared" si="23"/>
        <v>40.753</v>
      </c>
      <c r="AW21" s="115">
        <f ca="1" t="shared" si="23"/>
        <v>40.822</v>
      </c>
      <c r="AX21" s="115">
        <f ca="1" t="shared" si="23"/>
        <v>40.768</v>
      </c>
      <c r="AY21" s="115">
        <f ca="1" t="shared" si="23"/>
        <v>40.788</v>
      </c>
      <c r="AZ21" s="115">
        <f ca="1" t="shared" si="23"/>
        <v>40.783</v>
      </c>
      <c r="BA21" s="115">
        <f ca="1" t="shared" si="23"/>
        <v>40.823</v>
      </c>
      <c r="BB21" s="115">
        <f ca="1" t="shared" si="23"/>
        <v>40.821</v>
      </c>
      <c r="BC21" s="115">
        <f ca="1" t="shared" si="23"/>
        <v>40.779</v>
      </c>
      <c r="BD21" s="115">
        <f ca="1" t="shared" si="23"/>
        <v>40.756</v>
      </c>
      <c r="BE21" s="115">
        <f ca="1" t="shared" si="23"/>
        <v>40.794</v>
      </c>
      <c r="BF21" s="115">
        <f ca="1" t="shared" si="23"/>
        <v>40.757</v>
      </c>
      <c r="BG21" s="115">
        <f ca="1" t="shared" si="23"/>
        <v>40.776</v>
      </c>
      <c r="BH21" s="115">
        <f ca="1" t="shared" si="23"/>
        <v>40.783</v>
      </c>
      <c r="BI21" s="115">
        <f ca="1" t="shared" si="23"/>
        <v>40.758</v>
      </c>
      <c r="BJ21" s="115">
        <f ca="1" t="shared" si="23"/>
        <v>40.796</v>
      </c>
      <c r="BK21" s="115">
        <f ca="1" t="shared" si="23"/>
        <v>40.82</v>
      </c>
      <c r="BL21" s="115">
        <f ca="1" t="shared" si="23"/>
        <v>40.773</v>
      </c>
      <c r="BM21" s="115">
        <f ca="1" t="shared" si="23"/>
        <v>40.798</v>
      </c>
      <c r="BN21" s="115">
        <f ca="1" t="shared" si="23"/>
        <v>40.788</v>
      </c>
      <c r="BO21" s="115">
        <f ca="1" t="shared" si="23"/>
        <v>40.757</v>
      </c>
      <c r="BP21" s="115">
        <f ca="1" t="shared" si="23"/>
        <v>40.779</v>
      </c>
    </row>
    <row r="22" ht="15" customHeight="1" spans="1:68">
      <c r="A22" s="52"/>
      <c r="B22" s="46" t="s">
        <v>83</v>
      </c>
      <c r="C22" s="47" t="s">
        <v>84</v>
      </c>
      <c r="D22" s="47" t="s">
        <v>82</v>
      </c>
      <c r="E22" s="53"/>
      <c r="F22" s="49" t="s">
        <v>58</v>
      </c>
      <c r="G22" s="50">
        <v>40.78</v>
      </c>
      <c r="H22" s="54">
        <v>0.15</v>
      </c>
      <c r="I22" s="54">
        <v>0.15</v>
      </c>
      <c r="J22" s="75" t="s">
        <v>59</v>
      </c>
      <c r="K22" s="76">
        <f t="shared" si="3"/>
        <v>40.93</v>
      </c>
      <c r="L22" s="76">
        <f t="shared" si="4"/>
        <v>40.63</v>
      </c>
      <c r="M22" s="77"/>
      <c r="N22" s="78">
        <f t="shared" si="0"/>
        <v>40.836</v>
      </c>
      <c r="O22" s="78">
        <f t="shared" si="5"/>
        <v>40.743</v>
      </c>
      <c r="P22" s="53">
        <f t="shared" si="1"/>
        <v>0.0929999999999964</v>
      </c>
      <c r="Q22" s="53">
        <v>0.056</v>
      </c>
      <c r="R22" s="53">
        <v>0.037</v>
      </c>
      <c r="S22" s="78">
        <f ca="1" t="shared" si="6"/>
        <v>40.78328125</v>
      </c>
      <c r="T22" s="78">
        <f ca="1" t="shared" si="7"/>
        <v>0.0255168943086981</v>
      </c>
      <c r="U22" s="88">
        <f ca="1" t="shared" si="8"/>
        <v>1.95948611124498</v>
      </c>
      <c r="V22" s="88">
        <f ca="1" t="shared" si="9"/>
        <v>1.91662235256147</v>
      </c>
      <c r="W22" s="88">
        <f ca="1" t="shared" si="10"/>
        <v>2.00234986992846</v>
      </c>
      <c r="X22" s="88">
        <f ca="1" t="shared" si="11"/>
        <v>1.91662235256147</v>
      </c>
      <c r="Y22" s="96">
        <f ca="1" t="shared" si="12"/>
        <v>0.999999994589669</v>
      </c>
      <c r="Z22" s="99"/>
      <c r="AA22" s="99"/>
      <c r="AB22" s="99"/>
      <c r="AC22" s="99"/>
      <c r="AD22" s="100"/>
      <c r="AE22" s="101"/>
      <c r="AF22" s="102"/>
      <c r="AG22" s="116"/>
      <c r="AH22" s="116"/>
      <c r="AI22" s="117"/>
      <c r="AJ22" s="118"/>
      <c r="AK22" s="115">
        <f ca="1" t="shared" si="13"/>
        <v>40.771</v>
      </c>
      <c r="AL22" s="115">
        <f ca="1" t="shared" ref="AL22:BP22" si="24">ROUNDUP(RAND()*($N22-$O22)+$O22,3)</f>
        <v>40.811</v>
      </c>
      <c r="AM22" s="115">
        <f ca="1" t="shared" si="24"/>
        <v>40.758</v>
      </c>
      <c r="AN22" s="115">
        <f ca="1" t="shared" si="24"/>
        <v>40.834</v>
      </c>
      <c r="AO22" s="115">
        <f ca="1" t="shared" si="24"/>
        <v>40.766</v>
      </c>
      <c r="AP22" s="115">
        <f ca="1" t="shared" si="24"/>
        <v>40.761</v>
      </c>
      <c r="AQ22" s="115">
        <f ca="1" t="shared" si="24"/>
        <v>40.786</v>
      </c>
      <c r="AR22" s="115">
        <f ca="1" t="shared" si="24"/>
        <v>40.791</v>
      </c>
      <c r="AS22" s="115">
        <f ca="1" t="shared" si="24"/>
        <v>40.767</v>
      </c>
      <c r="AT22" s="115">
        <f ca="1" t="shared" si="24"/>
        <v>40.76</v>
      </c>
      <c r="AU22" s="115">
        <f ca="1" t="shared" si="24"/>
        <v>40.813</v>
      </c>
      <c r="AV22" s="115">
        <f ca="1" t="shared" si="24"/>
        <v>40.768</v>
      </c>
      <c r="AW22" s="115">
        <f ca="1" t="shared" si="24"/>
        <v>40.776</v>
      </c>
      <c r="AX22" s="115">
        <f ca="1" t="shared" si="24"/>
        <v>40.8</v>
      </c>
      <c r="AY22" s="115">
        <f ca="1" t="shared" si="24"/>
        <v>40.77</v>
      </c>
      <c r="AZ22" s="115">
        <f ca="1" t="shared" si="24"/>
        <v>40.811</v>
      </c>
      <c r="BA22" s="115">
        <f ca="1" t="shared" si="24"/>
        <v>40.821</v>
      </c>
      <c r="BB22" s="115">
        <f ca="1" t="shared" si="24"/>
        <v>40.823</v>
      </c>
      <c r="BC22" s="115">
        <f ca="1" t="shared" si="24"/>
        <v>40.772</v>
      </c>
      <c r="BD22" s="115">
        <f ca="1" t="shared" si="24"/>
        <v>40.788</v>
      </c>
      <c r="BE22" s="115">
        <f ca="1" t="shared" si="24"/>
        <v>40.755</v>
      </c>
      <c r="BF22" s="115">
        <f ca="1" t="shared" si="24"/>
        <v>40.755</v>
      </c>
      <c r="BG22" s="115">
        <f ca="1" t="shared" si="24"/>
        <v>40.764</v>
      </c>
      <c r="BH22" s="115">
        <f ca="1" t="shared" si="24"/>
        <v>40.773</v>
      </c>
      <c r="BI22" s="115">
        <f ca="1" t="shared" si="24"/>
        <v>40.761</v>
      </c>
      <c r="BJ22" s="115">
        <f ca="1" t="shared" si="24"/>
        <v>40.805</v>
      </c>
      <c r="BK22" s="115">
        <f ca="1" t="shared" si="24"/>
        <v>40.787</v>
      </c>
      <c r="BL22" s="115">
        <f ca="1" t="shared" si="24"/>
        <v>40.781</v>
      </c>
      <c r="BM22" s="115">
        <f ca="1" t="shared" si="24"/>
        <v>40.746</v>
      </c>
      <c r="BN22" s="115">
        <f ca="1" t="shared" si="24"/>
        <v>40.832</v>
      </c>
      <c r="BO22" s="115">
        <f ca="1" t="shared" si="24"/>
        <v>40.811</v>
      </c>
      <c r="BP22" s="115">
        <f ca="1" t="shared" si="24"/>
        <v>40.748</v>
      </c>
    </row>
    <row r="23" ht="15" customHeight="1" spans="1:68">
      <c r="A23" s="52"/>
      <c r="B23" s="46" t="s">
        <v>85</v>
      </c>
      <c r="C23" s="47" t="s">
        <v>86</v>
      </c>
      <c r="D23" s="47" t="s">
        <v>82</v>
      </c>
      <c r="E23" s="53"/>
      <c r="F23" s="49" t="s">
        <v>58</v>
      </c>
      <c r="G23" s="50">
        <v>7.21</v>
      </c>
      <c r="H23" s="54">
        <v>0.15</v>
      </c>
      <c r="I23" s="54">
        <v>0.15</v>
      </c>
      <c r="J23" s="75" t="s">
        <v>59</v>
      </c>
      <c r="K23" s="76">
        <f t="shared" si="3"/>
        <v>7.36</v>
      </c>
      <c r="L23" s="76">
        <f t="shared" si="4"/>
        <v>7.06</v>
      </c>
      <c r="M23" s="77"/>
      <c r="N23" s="78">
        <f t="shared" si="0"/>
        <v>7.273</v>
      </c>
      <c r="O23" s="78">
        <f t="shared" si="5"/>
        <v>7.174</v>
      </c>
      <c r="P23" s="53">
        <f t="shared" si="1"/>
        <v>0.0989999999999993</v>
      </c>
      <c r="Q23" s="53">
        <v>0.063</v>
      </c>
      <c r="R23" s="53">
        <v>0.036</v>
      </c>
      <c r="S23" s="78">
        <f ca="1" t="shared" si="6"/>
        <v>7.22496875</v>
      </c>
      <c r="T23" s="78">
        <f ca="1" t="shared" si="7"/>
        <v>0.0311805195336302</v>
      </c>
      <c r="U23" s="88">
        <f ca="1" t="shared" si="8"/>
        <v>1.60356532693664</v>
      </c>
      <c r="V23" s="88">
        <f ca="1" t="shared" si="9"/>
        <v>1.44354287035274</v>
      </c>
      <c r="W23" s="88">
        <f ca="1" t="shared" si="10"/>
        <v>1.76358778352054</v>
      </c>
      <c r="X23" s="88">
        <f ca="1" t="shared" si="11"/>
        <v>1.44354287035274</v>
      </c>
      <c r="Y23" s="96">
        <f ca="1" t="shared" si="12"/>
        <v>0.999992504882903</v>
      </c>
      <c r="Z23" s="99"/>
      <c r="AA23" s="99"/>
      <c r="AB23" s="99"/>
      <c r="AC23" s="99"/>
      <c r="AD23" s="100"/>
      <c r="AE23" s="101"/>
      <c r="AF23" s="102"/>
      <c r="AG23" s="116"/>
      <c r="AH23" s="116"/>
      <c r="AI23" s="117"/>
      <c r="AJ23" s="118"/>
      <c r="AK23" s="115">
        <f ca="1" t="shared" si="13"/>
        <v>7.175</v>
      </c>
      <c r="AL23" s="115">
        <f ca="1" t="shared" ref="AL23:BP23" si="25">ROUNDUP(RAND()*($N23-$O23)+$O23,3)</f>
        <v>7.271</v>
      </c>
      <c r="AM23" s="115">
        <f ca="1" t="shared" si="25"/>
        <v>7.261</v>
      </c>
      <c r="AN23" s="115">
        <f ca="1" t="shared" si="25"/>
        <v>7.224</v>
      </c>
      <c r="AO23" s="115">
        <f ca="1" t="shared" si="25"/>
        <v>7.213</v>
      </c>
      <c r="AP23" s="115">
        <f ca="1" t="shared" si="25"/>
        <v>7.176</v>
      </c>
      <c r="AQ23" s="115">
        <f ca="1" t="shared" si="25"/>
        <v>7.195</v>
      </c>
      <c r="AR23" s="115">
        <f ca="1" t="shared" si="25"/>
        <v>7.267</v>
      </c>
      <c r="AS23" s="115">
        <f ca="1" t="shared" si="25"/>
        <v>7.243</v>
      </c>
      <c r="AT23" s="115">
        <f ca="1" t="shared" si="25"/>
        <v>7.178</v>
      </c>
      <c r="AU23" s="115">
        <f ca="1" t="shared" si="25"/>
        <v>7.18</v>
      </c>
      <c r="AV23" s="115">
        <f ca="1" t="shared" si="25"/>
        <v>7.27</v>
      </c>
      <c r="AW23" s="115">
        <f ca="1" t="shared" si="25"/>
        <v>7.206</v>
      </c>
      <c r="AX23" s="115">
        <f ca="1" t="shared" si="25"/>
        <v>7.26</v>
      </c>
      <c r="AY23" s="115">
        <f ca="1" t="shared" si="25"/>
        <v>7.219</v>
      </c>
      <c r="AZ23" s="115">
        <f ca="1" t="shared" si="25"/>
        <v>7.253</v>
      </c>
      <c r="BA23" s="115">
        <f ca="1" t="shared" si="25"/>
        <v>7.239</v>
      </c>
      <c r="BB23" s="115">
        <f ca="1" t="shared" si="25"/>
        <v>7.25</v>
      </c>
      <c r="BC23" s="115">
        <f ca="1" t="shared" si="25"/>
        <v>7.208</v>
      </c>
      <c r="BD23" s="115">
        <f ca="1" t="shared" si="25"/>
        <v>7.247</v>
      </c>
      <c r="BE23" s="115">
        <f ca="1" t="shared" si="25"/>
        <v>7.183</v>
      </c>
      <c r="BF23" s="115">
        <f ca="1" t="shared" si="25"/>
        <v>7.26</v>
      </c>
      <c r="BG23" s="115">
        <f ca="1" t="shared" si="25"/>
        <v>7.209</v>
      </c>
      <c r="BH23" s="115">
        <f ca="1" t="shared" si="25"/>
        <v>7.239</v>
      </c>
      <c r="BI23" s="115">
        <f ca="1" t="shared" si="25"/>
        <v>7.198</v>
      </c>
      <c r="BJ23" s="115">
        <f ca="1" t="shared" si="25"/>
        <v>7.187</v>
      </c>
      <c r="BK23" s="115">
        <f ca="1" t="shared" si="25"/>
        <v>7.245</v>
      </c>
      <c r="BL23" s="115">
        <f ca="1" t="shared" si="25"/>
        <v>7.238</v>
      </c>
      <c r="BM23" s="115">
        <f ca="1" t="shared" si="25"/>
        <v>7.226</v>
      </c>
      <c r="BN23" s="115">
        <f ca="1" t="shared" si="25"/>
        <v>7.226</v>
      </c>
      <c r="BO23" s="115">
        <f ca="1" t="shared" si="25"/>
        <v>7.193</v>
      </c>
      <c r="BP23" s="115">
        <f ca="1" t="shared" si="25"/>
        <v>7.26</v>
      </c>
    </row>
    <row r="24" ht="15" customHeight="1" spans="1:68">
      <c r="A24" s="52"/>
      <c r="B24" s="46" t="s">
        <v>87</v>
      </c>
      <c r="C24" s="47" t="s">
        <v>88</v>
      </c>
      <c r="D24" s="47" t="s">
        <v>82</v>
      </c>
      <c r="E24" s="53"/>
      <c r="F24" s="49" t="s">
        <v>58</v>
      </c>
      <c r="G24" s="50">
        <v>19.31</v>
      </c>
      <c r="H24" s="54">
        <v>0.15</v>
      </c>
      <c r="I24" s="54">
        <v>0.15</v>
      </c>
      <c r="J24" s="75" t="s">
        <v>59</v>
      </c>
      <c r="K24" s="76">
        <f t="shared" si="3"/>
        <v>19.46</v>
      </c>
      <c r="L24" s="76">
        <f t="shared" si="4"/>
        <v>19.16</v>
      </c>
      <c r="M24" s="77"/>
      <c r="N24" s="78">
        <f t="shared" si="0"/>
        <v>19.371</v>
      </c>
      <c r="O24" s="78">
        <f t="shared" si="5"/>
        <v>19.264</v>
      </c>
      <c r="P24" s="53">
        <f t="shared" si="1"/>
        <v>0.106999999999999</v>
      </c>
      <c r="Q24" s="53">
        <v>0.061</v>
      </c>
      <c r="R24" s="53">
        <v>0.046</v>
      </c>
      <c r="S24" s="78">
        <f ca="1" t="shared" si="6"/>
        <v>19.316625</v>
      </c>
      <c r="T24" s="78">
        <f ca="1" t="shared" si="7"/>
        <v>0.0315765838108128</v>
      </c>
      <c r="U24" s="88">
        <f ca="1" t="shared" si="8"/>
        <v>1.58345184835601</v>
      </c>
      <c r="V24" s="88">
        <f ca="1" t="shared" si="9"/>
        <v>1.51351605838698</v>
      </c>
      <c r="W24" s="88">
        <f ca="1" t="shared" si="10"/>
        <v>1.65338763832505</v>
      </c>
      <c r="X24" s="88">
        <f ca="1" t="shared" si="11"/>
        <v>1.51351605838698</v>
      </c>
      <c r="Y24" s="96">
        <f ca="1" t="shared" si="12"/>
        <v>0.999996842421769</v>
      </c>
      <c r="Z24" s="99"/>
      <c r="AA24" s="99"/>
      <c r="AB24" s="99"/>
      <c r="AC24" s="99"/>
      <c r="AD24" s="100"/>
      <c r="AE24" s="101"/>
      <c r="AF24" s="102"/>
      <c r="AG24" s="116"/>
      <c r="AH24" s="116"/>
      <c r="AI24" s="117"/>
      <c r="AJ24" s="118"/>
      <c r="AK24" s="115">
        <f ca="1" t="shared" si="13"/>
        <v>19.301</v>
      </c>
      <c r="AL24" s="115">
        <f ca="1" t="shared" ref="AL24:BP24" si="26">ROUNDUP(RAND()*($N24-$O24)+$O24,3)</f>
        <v>19.265</v>
      </c>
      <c r="AM24" s="115">
        <f ca="1" t="shared" si="26"/>
        <v>19.314</v>
      </c>
      <c r="AN24" s="115">
        <f ca="1" t="shared" si="26"/>
        <v>19.29</v>
      </c>
      <c r="AO24" s="115">
        <f ca="1" t="shared" si="26"/>
        <v>19.362</v>
      </c>
      <c r="AP24" s="115">
        <f ca="1" t="shared" si="26"/>
        <v>19.349</v>
      </c>
      <c r="AQ24" s="115">
        <f ca="1" t="shared" si="26"/>
        <v>19.332</v>
      </c>
      <c r="AR24" s="115">
        <f ca="1" t="shared" si="26"/>
        <v>19.355</v>
      </c>
      <c r="AS24" s="115">
        <f ca="1" t="shared" si="26"/>
        <v>19.312</v>
      </c>
      <c r="AT24" s="115">
        <f ca="1" t="shared" si="26"/>
        <v>19.3</v>
      </c>
      <c r="AU24" s="115">
        <f ca="1" t="shared" si="26"/>
        <v>19.294</v>
      </c>
      <c r="AV24" s="115">
        <f ca="1" t="shared" si="26"/>
        <v>19.363</v>
      </c>
      <c r="AW24" s="115">
        <f ca="1" t="shared" si="26"/>
        <v>19.313</v>
      </c>
      <c r="AX24" s="115">
        <f ca="1" t="shared" si="26"/>
        <v>19.365</v>
      </c>
      <c r="AY24" s="115">
        <f ca="1" t="shared" si="26"/>
        <v>19.31</v>
      </c>
      <c r="AZ24" s="115">
        <f ca="1" t="shared" si="26"/>
        <v>19.369</v>
      </c>
      <c r="BA24" s="115">
        <f ca="1" t="shared" si="26"/>
        <v>19.322</v>
      </c>
      <c r="BB24" s="115">
        <f ca="1" t="shared" si="26"/>
        <v>19.333</v>
      </c>
      <c r="BC24" s="115">
        <f ca="1" t="shared" si="26"/>
        <v>19.332</v>
      </c>
      <c r="BD24" s="115">
        <f ca="1" t="shared" si="26"/>
        <v>19.266</v>
      </c>
      <c r="BE24" s="115">
        <f ca="1" t="shared" si="26"/>
        <v>19.289</v>
      </c>
      <c r="BF24" s="115">
        <f ca="1" t="shared" si="26"/>
        <v>19.343</v>
      </c>
      <c r="BG24" s="115">
        <f ca="1" t="shared" si="26"/>
        <v>19.273</v>
      </c>
      <c r="BH24" s="115">
        <f ca="1" t="shared" si="26"/>
        <v>19.337</v>
      </c>
      <c r="BI24" s="115">
        <f ca="1" t="shared" si="26"/>
        <v>19.322</v>
      </c>
      <c r="BJ24" s="115">
        <f ca="1" t="shared" si="26"/>
        <v>19.274</v>
      </c>
      <c r="BK24" s="115">
        <f ca="1" t="shared" si="26"/>
        <v>19.266</v>
      </c>
      <c r="BL24" s="115">
        <f ca="1" t="shared" si="26"/>
        <v>19.338</v>
      </c>
      <c r="BM24" s="115">
        <f ca="1" t="shared" si="26"/>
        <v>19.283</v>
      </c>
      <c r="BN24" s="115">
        <f ca="1" t="shared" si="26"/>
        <v>19.322</v>
      </c>
      <c r="BO24" s="115">
        <f ca="1" t="shared" si="26"/>
        <v>19.292</v>
      </c>
      <c r="BP24" s="115">
        <f ca="1" t="shared" si="26"/>
        <v>19.346</v>
      </c>
    </row>
    <row r="25" ht="15" customHeight="1" spans="1:68">
      <c r="A25" s="52"/>
      <c r="B25" s="53" t="s">
        <v>89</v>
      </c>
      <c r="C25" s="47" t="s">
        <v>90</v>
      </c>
      <c r="D25" s="53" t="s">
        <v>91</v>
      </c>
      <c r="E25" s="53"/>
      <c r="F25" s="49" t="s">
        <v>58</v>
      </c>
      <c r="G25" s="50">
        <v>0</v>
      </c>
      <c r="H25" s="54">
        <v>0.2</v>
      </c>
      <c r="I25" s="54">
        <v>0</v>
      </c>
      <c r="J25" s="75" t="s">
        <v>59</v>
      </c>
      <c r="K25" s="76">
        <f t="shared" si="3"/>
        <v>0.2</v>
      </c>
      <c r="L25" s="76">
        <f t="shared" si="4"/>
        <v>0</v>
      </c>
      <c r="M25" s="77"/>
      <c r="N25" s="78">
        <f t="shared" si="0"/>
        <v>0.08</v>
      </c>
      <c r="O25" s="78">
        <f>G25+R25</f>
        <v>0.085</v>
      </c>
      <c r="P25" s="53">
        <f t="shared" si="1"/>
        <v>-0.005</v>
      </c>
      <c r="Q25" s="53">
        <v>0.08</v>
      </c>
      <c r="R25" s="53">
        <v>0.085</v>
      </c>
      <c r="S25" s="78">
        <f ca="1" t="shared" si="6"/>
        <v>0.08325</v>
      </c>
      <c r="T25" s="78">
        <f ca="1" t="shared" si="7"/>
        <v>0.00148106326235471</v>
      </c>
      <c r="U25" s="88">
        <f ca="1" t="shared" si="8"/>
        <v>26.2761677072416</v>
      </c>
      <c r="V25" s="88">
        <f ca="1" t="shared" si="9"/>
        <v>26.2761677072416</v>
      </c>
      <c r="W25" s="88">
        <f ca="1" t="shared" si="10"/>
        <v>18.7365392858917</v>
      </c>
      <c r="X25" s="88">
        <f ca="1" t="shared" si="11"/>
        <v>26.2761677072416</v>
      </c>
      <c r="Y25" s="96">
        <f ca="1" t="shared" si="12"/>
        <v>1</v>
      </c>
      <c r="Z25" s="99"/>
      <c r="AA25" s="99"/>
      <c r="AB25" s="99"/>
      <c r="AC25" s="99"/>
      <c r="AD25" s="100"/>
      <c r="AE25" s="101"/>
      <c r="AF25" s="102"/>
      <c r="AG25" s="116"/>
      <c r="AH25" s="116"/>
      <c r="AI25" s="117"/>
      <c r="AJ25" s="118"/>
      <c r="AK25" s="115">
        <f ca="1" t="shared" si="13"/>
        <v>0.084</v>
      </c>
      <c r="AL25" s="115">
        <f ca="1" t="shared" ref="AL25:BP25" si="27">ROUNDUP(RAND()*($N25-$O25)+$O25,3)</f>
        <v>0.085</v>
      </c>
      <c r="AM25" s="115">
        <f ca="1" t="shared" si="27"/>
        <v>0.085</v>
      </c>
      <c r="AN25" s="115">
        <f ca="1" t="shared" si="27"/>
        <v>0.082</v>
      </c>
      <c r="AO25" s="115">
        <f ca="1" t="shared" si="27"/>
        <v>0.085</v>
      </c>
      <c r="AP25" s="115">
        <f ca="1" t="shared" si="27"/>
        <v>0.082</v>
      </c>
      <c r="AQ25" s="115">
        <f ca="1" t="shared" si="27"/>
        <v>0.085</v>
      </c>
      <c r="AR25" s="115">
        <f ca="1" t="shared" si="27"/>
        <v>0.083</v>
      </c>
      <c r="AS25" s="115">
        <f ca="1" t="shared" si="27"/>
        <v>0.082</v>
      </c>
      <c r="AT25" s="115">
        <f ca="1" t="shared" si="27"/>
        <v>0.085</v>
      </c>
      <c r="AU25" s="115">
        <f ca="1" t="shared" si="27"/>
        <v>0.082</v>
      </c>
      <c r="AV25" s="115">
        <f ca="1" t="shared" si="27"/>
        <v>0.081</v>
      </c>
      <c r="AW25" s="115">
        <f ca="1" t="shared" si="27"/>
        <v>0.085</v>
      </c>
      <c r="AX25" s="115">
        <f ca="1" t="shared" si="27"/>
        <v>0.084</v>
      </c>
      <c r="AY25" s="115">
        <f ca="1" t="shared" si="27"/>
        <v>0.085</v>
      </c>
      <c r="AZ25" s="115">
        <f ca="1" t="shared" si="27"/>
        <v>0.084</v>
      </c>
      <c r="BA25" s="115">
        <f ca="1" t="shared" si="27"/>
        <v>0.085</v>
      </c>
      <c r="BB25" s="115">
        <f ca="1" t="shared" si="27"/>
        <v>0.084</v>
      </c>
      <c r="BC25" s="115">
        <f ca="1" t="shared" si="27"/>
        <v>0.082</v>
      </c>
      <c r="BD25" s="115">
        <f ca="1" t="shared" si="27"/>
        <v>0.081</v>
      </c>
      <c r="BE25" s="115">
        <f ca="1" t="shared" si="27"/>
        <v>0.082</v>
      </c>
      <c r="BF25" s="115">
        <f ca="1" t="shared" si="27"/>
        <v>0.081</v>
      </c>
      <c r="BG25" s="115">
        <f ca="1" t="shared" si="27"/>
        <v>0.082</v>
      </c>
      <c r="BH25" s="115">
        <f ca="1" t="shared" si="27"/>
        <v>0.083</v>
      </c>
      <c r="BI25" s="115">
        <f ca="1" t="shared" si="27"/>
        <v>0.084</v>
      </c>
      <c r="BJ25" s="115">
        <f ca="1" t="shared" si="27"/>
        <v>0.082</v>
      </c>
      <c r="BK25" s="115">
        <f ca="1" t="shared" si="27"/>
        <v>0.082</v>
      </c>
      <c r="BL25" s="115">
        <f ca="1" t="shared" si="27"/>
        <v>0.083</v>
      </c>
      <c r="BM25" s="115">
        <f ca="1" t="shared" si="27"/>
        <v>0.085</v>
      </c>
      <c r="BN25" s="115">
        <f ca="1" t="shared" si="27"/>
        <v>0.085</v>
      </c>
      <c r="BO25" s="115">
        <f ca="1" t="shared" si="27"/>
        <v>0.081</v>
      </c>
      <c r="BP25" s="115">
        <f ca="1" t="shared" si="27"/>
        <v>0.083</v>
      </c>
    </row>
    <row r="26" ht="15" customHeight="1" spans="1:68">
      <c r="A26" s="52"/>
      <c r="B26" s="53" t="s">
        <v>92</v>
      </c>
      <c r="C26" s="47" t="s">
        <v>93</v>
      </c>
      <c r="D26" s="53" t="s">
        <v>91</v>
      </c>
      <c r="E26" s="53"/>
      <c r="F26" s="49" t="s">
        <v>58</v>
      </c>
      <c r="G26" s="50">
        <v>0</v>
      </c>
      <c r="H26" s="54">
        <v>0.2</v>
      </c>
      <c r="I26" s="54">
        <v>0</v>
      </c>
      <c r="J26" s="75" t="s">
        <v>59</v>
      </c>
      <c r="K26" s="76">
        <f t="shared" si="3"/>
        <v>0.2</v>
      </c>
      <c r="L26" s="76">
        <f t="shared" si="4"/>
        <v>0</v>
      </c>
      <c r="M26" s="77"/>
      <c r="N26" s="78">
        <f t="shared" si="0"/>
        <v>0.084</v>
      </c>
      <c r="O26" s="78">
        <f>G26+R26</f>
        <v>0.076</v>
      </c>
      <c r="P26" s="53">
        <f t="shared" si="1"/>
        <v>0.00800000000000001</v>
      </c>
      <c r="Q26" s="53">
        <v>0.084</v>
      </c>
      <c r="R26" s="53">
        <v>0.076</v>
      </c>
      <c r="S26" s="78">
        <f ca="1" t="shared" si="6"/>
        <v>0.08053125</v>
      </c>
      <c r="T26" s="78">
        <f ca="1" t="shared" si="7"/>
        <v>0.00212488140086499</v>
      </c>
      <c r="U26" s="88">
        <f ca="1" t="shared" si="8"/>
        <v>18.7412420525944</v>
      </c>
      <c r="V26" s="88">
        <f ca="1" t="shared" si="9"/>
        <v>18.7412420525944</v>
      </c>
      <c r="W26" s="88">
        <f ca="1" t="shared" si="10"/>
        <v>12.6330580092953</v>
      </c>
      <c r="X26" s="88">
        <f ca="1" t="shared" si="11"/>
        <v>18.7412420525944</v>
      </c>
      <c r="Y26" s="96">
        <f ca="1" t="shared" si="12"/>
        <v>1</v>
      </c>
      <c r="Z26" s="99"/>
      <c r="AA26" s="99"/>
      <c r="AB26" s="99"/>
      <c r="AC26" s="99"/>
      <c r="AD26" s="100"/>
      <c r="AE26" s="101"/>
      <c r="AF26" s="102"/>
      <c r="AG26" s="116"/>
      <c r="AH26" s="116"/>
      <c r="AI26" s="117"/>
      <c r="AJ26" s="118"/>
      <c r="AK26" s="115">
        <f ca="1" t="shared" si="13"/>
        <v>0.08</v>
      </c>
      <c r="AL26" s="115">
        <f ca="1" t="shared" ref="AL26:BP26" si="28">ROUNDUP(RAND()*($N26-$O26)+$O26,3)</f>
        <v>0.081</v>
      </c>
      <c r="AM26" s="115">
        <f ca="1" t="shared" si="28"/>
        <v>0.084</v>
      </c>
      <c r="AN26" s="115">
        <f ca="1" t="shared" si="28"/>
        <v>0.078</v>
      </c>
      <c r="AO26" s="115">
        <f ca="1" t="shared" si="28"/>
        <v>0.084</v>
      </c>
      <c r="AP26" s="115">
        <f ca="1" t="shared" si="28"/>
        <v>0.081</v>
      </c>
      <c r="AQ26" s="115">
        <f ca="1" t="shared" si="28"/>
        <v>0.077</v>
      </c>
      <c r="AR26" s="115">
        <f ca="1" t="shared" si="28"/>
        <v>0.079</v>
      </c>
      <c r="AS26" s="115">
        <f ca="1" t="shared" si="28"/>
        <v>0.08</v>
      </c>
      <c r="AT26" s="115">
        <f ca="1" t="shared" si="28"/>
        <v>0.078</v>
      </c>
      <c r="AU26" s="115">
        <f ca="1" t="shared" si="28"/>
        <v>0.083</v>
      </c>
      <c r="AV26" s="115">
        <f ca="1" t="shared" si="28"/>
        <v>0.08</v>
      </c>
      <c r="AW26" s="115">
        <f ca="1" t="shared" si="28"/>
        <v>0.084</v>
      </c>
      <c r="AX26" s="115">
        <f ca="1" t="shared" si="28"/>
        <v>0.084</v>
      </c>
      <c r="AY26" s="115">
        <f ca="1" t="shared" si="28"/>
        <v>0.084</v>
      </c>
      <c r="AZ26" s="115">
        <f ca="1" t="shared" si="28"/>
        <v>0.079</v>
      </c>
      <c r="BA26" s="115">
        <f ca="1" t="shared" si="28"/>
        <v>0.081</v>
      </c>
      <c r="BB26" s="115">
        <f ca="1" t="shared" si="28"/>
        <v>0.078</v>
      </c>
      <c r="BC26" s="115">
        <f ca="1" t="shared" si="28"/>
        <v>0.079</v>
      </c>
      <c r="BD26" s="115">
        <f ca="1" t="shared" si="28"/>
        <v>0.078</v>
      </c>
      <c r="BE26" s="115">
        <f ca="1" t="shared" si="28"/>
        <v>0.078</v>
      </c>
      <c r="BF26" s="115">
        <f ca="1" t="shared" si="28"/>
        <v>0.081</v>
      </c>
      <c r="BG26" s="115">
        <f ca="1" t="shared" si="28"/>
        <v>0.082</v>
      </c>
      <c r="BH26" s="115">
        <f ca="1" t="shared" si="28"/>
        <v>0.08</v>
      </c>
      <c r="BI26" s="115">
        <f ca="1" t="shared" si="28"/>
        <v>0.08</v>
      </c>
      <c r="BJ26" s="115">
        <f ca="1" t="shared" si="28"/>
        <v>0.081</v>
      </c>
      <c r="BK26" s="115">
        <f ca="1" t="shared" si="28"/>
        <v>0.083</v>
      </c>
      <c r="BL26" s="115">
        <f ca="1" t="shared" si="28"/>
        <v>0.082</v>
      </c>
      <c r="BM26" s="115">
        <f ca="1" t="shared" si="28"/>
        <v>0.079</v>
      </c>
      <c r="BN26" s="115">
        <f ca="1" t="shared" si="28"/>
        <v>0.081</v>
      </c>
      <c r="BO26" s="115">
        <f ca="1" t="shared" si="28"/>
        <v>0.078</v>
      </c>
      <c r="BP26" s="115">
        <f ca="1" t="shared" si="28"/>
        <v>0.08</v>
      </c>
    </row>
    <row r="27" ht="15" customHeight="1" spans="1:68">
      <c r="A27" s="52"/>
      <c r="B27" s="53" t="s">
        <v>94</v>
      </c>
      <c r="C27" s="47" t="s">
        <v>95</v>
      </c>
      <c r="D27" s="53" t="s">
        <v>91</v>
      </c>
      <c r="E27" s="53"/>
      <c r="F27" s="49" t="s">
        <v>58</v>
      </c>
      <c r="G27" s="50">
        <v>0</v>
      </c>
      <c r="H27" s="54">
        <v>0.1</v>
      </c>
      <c r="I27" s="54">
        <v>0</v>
      </c>
      <c r="J27" s="75" t="s">
        <v>59</v>
      </c>
      <c r="K27" s="76">
        <f t="shared" si="3"/>
        <v>0.1</v>
      </c>
      <c r="L27" s="76">
        <f t="shared" si="4"/>
        <v>0</v>
      </c>
      <c r="M27" s="77"/>
      <c r="N27" s="78">
        <f t="shared" si="0"/>
        <v>0.063</v>
      </c>
      <c r="O27" s="78">
        <f>G27+R27</f>
        <v>0.067</v>
      </c>
      <c r="P27" s="53">
        <f t="shared" si="1"/>
        <v>-0.004</v>
      </c>
      <c r="Q27" s="53">
        <v>0.063</v>
      </c>
      <c r="R27" s="53">
        <v>0.067</v>
      </c>
      <c r="S27" s="78">
        <f ca="1" t="shared" si="6"/>
        <v>0.06546875</v>
      </c>
      <c r="T27" s="78">
        <f ca="1" t="shared" si="7"/>
        <v>0.00121772858356278</v>
      </c>
      <c r="U27" s="88">
        <f ca="1" t="shared" si="8"/>
        <v>9.45236633354699</v>
      </c>
      <c r="V27" s="88">
        <f ca="1" t="shared" si="9"/>
        <v>9.45236633354699</v>
      </c>
      <c r="W27" s="88">
        <f ca="1" t="shared" si="10"/>
        <v>17.9210022341909</v>
      </c>
      <c r="X27" s="88">
        <f ca="1" t="shared" si="11"/>
        <v>9.45236633354699</v>
      </c>
      <c r="Y27" s="96">
        <f ca="1" t="shared" si="12"/>
        <v>1</v>
      </c>
      <c r="Z27" s="99"/>
      <c r="AA27" s="99"/>
      <c r="AB27" s="99"/>
      <c r="AC27" s="99"/>
      <c r="AD27" s="100"/>
      <c r="AE27" s="101"/>
      <c r="AF27" s="102"/>
      <c r="AG27" s="116"/>
      <c r="AH27" s="116"/>
      <c r="AI27" s="117"/>
      <c r="AJ27" s="118"/>
      <c r="AK27" s="115">
        <f ca="1" t="shared" si="13"/>
        <v>0.065</v>
      </c>
      <c r="AL27" s="115">
        <f ca="1" t="shared" ref="AL27:BP27" si="29">ROUNDUP(RAND()*($N27-$O27)+$O27,3)</f>
        <v>0.067</v>
      </c>
      <c r="AM27" s="115">
        <f ca="1" t="shared" si="29"/>
        <v>0.067</v>
      </c>
      <c r="AN27" s="115">
        <f ca="1" t="shared" si="29"/>
        <v>0.067</v>
      </c>
      <c r="AO27" s="115">
        <f ca="1" t="shared" si="29"/>
        <v>0.067</v>
      </c>
      <c r="AP27" s="115">
        <f ca="1" t="shared" si="29"/>
        <v>0.066</v>
      </c>
      <c r="AQ27" s="115">
        <f ca="1" t="shared" si="29"/>
        <v>0.064</v>
      </c>
      <c r="AR27" s="115">
        <f ca="1" t="shared" si="29"/>
        <v>0.066</v>
      </c>
      <c r="AS27" s="115">
        <f ca="1" t="shared" si="29"/>
        <v>0.065</v>
      </c>
      <c r="AT27" s="115">
        <f ca="1" t="shared" si="29"/>
        <v>0.066</v>
      </c>
      <c r="AU27" s="115">
        <f ca="1" t="shared" si="29"/>
        <v>0.065</v>
      </c>
      <c r="AV27" s="115">
        <f ca="1" t="shared" si="29"/>
        <v>0.067</v>
      </c>
      <c r="AW27" s="115">
        <f ca="1" t="shared" si="29"/>
        <v>0.066</v>
      </c>
      <c r="AX27" s="115">
        <f ca="1" t="shared" si="29"/>
        <v>0.064</v>
      </c>
      <c r="AY27" s="115">
        <f ca="1" t="shared" si="29"/>
        <v>0.067</v>
      </c>
      <c r="AZ27" s="115">
        <f ca="1" t="shared" si="29"/>
        <v>0.065</v>
      </c>
      <c r="BA27" s="115">
        <f ca="1" t="shared" si="29"/>
        <v>0.066</v>
      </c>
      <c r="BB27" s="115">
        <f ca="1" t="shared" si="29"/>
        <v>0.064</v>
      </c>
      <c r="BC27" s="115">
        <f ca="1" t="shared" si="29"/>
        <v>0.067</v>
      </c>
      <c r="BD27" s="115">
        <f ca="1" t="shared" si="29"/>
        <v>0.064</v>
      </c>
      <c r="BE27" s="115">
        <f ca="1" t="shared" si="29"/>
        <v>0.066</v>
      </c>
      <c r="BF27" s="115">
        <f ca="1" t="shared" si="29"/>
        <v>0.067</v>
      </c>
      <c r="BG27" s="115">
        <f ca="1" t="shared" si="29"/>
        <v>0.064</v>
      </c>
      <c r="BH27" s="115">
        <f ca="1" t="shared" si="29"/>
        <v>0.067</v>
      </c>
      <c r="BI27" s="115">
        <f ca="1" t="shared" si="29"/>
        <v>0.064</v>
      </c>
      <c r="BJ27" s="115">
        <f ca="1" t="shared" si="29"/>
        <v>0.065</v>
      </c>
      <c r="BK27" s="115">
        <f ca="1" t="shared" si="29"/>
        <v>0.064</v>
      </c>
      <c r="BL27" s="115">
        <f ca="1" t="shared" si="29"/>
        <v>0.066</v>
      </c>
      <c r="BM27" s="115">
        <f ca="1" t="shared" si="29"/>
        <v>0.064</v>
      </c>
      <c r="BN27" s="115">
        <f ca="1" t="shared" si="29"/>
        <v>0.064</v>
      </c>
      <c r="BO27" s="115">
        <f ca="1" t="shared" si="29"/>
        <v>0.064</v>
      </c>
      <c r="BP27" s="115">
        <f ca="1" t="shared" si="29"/>
        <v>0.065</v>
      </c>
    </row>
    <row r="28" ht="15" customHeight="1" spans="1:68">
      <c r="A28" s="52"/>
      <c r="B28" s="53" t="s">
        <v>96</v>
      </c>
      <c r="C28" s="56" t="s">
        <v>97</v>
      </c>
      <c r="D28" s="53" t="s">
        <v>98</v>
      </c>
      <c r="E28" s="53"/>
      <c r="F28" s="49" t="s">
        <v>58</v>
      </c>
      <c r="G28" s="50">
        <v>0</v>
      </c>
      <c r="H28" s="54">
        <v>0.12</v>
      </c>
      <c r="I28" s="54">
        <v>0</v>
      </c>
      <c r="J28" s="75" t="s">
        <v>59</v>
      </c>
      <c r="K28" s="76">
        <f t="shared" si="3"/>
        <v>0.12</v>
      </c>
      <c r="L28" s="76">
        <f t="shared" si="4"/>
        <v>0</v>
      </c>
      <c r="M28" s="77"/>
      <c r="N28" s="78">
        <f t="shared" si="0"/>
        <v>0</v>
      </c>
      <c r="O28" s="78">
        <f>G28+R28</f>
        <v>0</v>
      </c>
      <c r="P28" s="53">
        <f t="shared" si="1"/>
        <v>0</v>
      </c>
      <c r="Q28" s="53"/>
      <c r="R28" s="53"/>
      <c r="S28" s="78">
        <f ca="1" t="shared" si="6"/>
        <v>0.0473125</v>
      </c>
      <c r="T28" s="78">
        <f ca="1" t="shared" si="7"/>
        <v>0.0169219031569033</v>
      </c>
      <c r="U28" s="88">
        <f ca="1" t="shared" si="8"/>
        <v>1.4318227945172</v>
      </c>
      <c r="V28" s="88">
        <f ca="1" t="shared" si="9"/>
        <v>1.4318227945172</v>
      </c>
      <c r="W28" s="88">
        <f ca="1" t="shared" si="10"/>
        <v>0.931977519733036</v>
      </c>
      <c r="X28" s="88">
        <f ca="1" t="shared" si="11"/>
        <v>1.4318227945172</v>
      </c>
      <c r="Y28" s="96">
        <f ca="1" t="shared" si="12"/>
        <v>0.999991283755915</v>
      </c>
      <c r="Z28" s="99"/>
      <c r="AA28" s="99"/>
      <c r="AB28" s="99"/>
      <c r="AC28" s="99"/>
      <c r="AD28" s="100"/>
      <c r="AE28" s="101"/>
      <c r="AF28" s="102"/>
      <c r="AG28" s="116"/>
      <c r="AH28" s="116"/>
      <c r="AI28" s="117"/>
      <c r="AJ28" s="118"/>
      <c r="AK28" s="119">
        <f ca="1">MAX(ABS(AK29),ABS(AK30))*2</f>
        <v>0.036</v>
      </c>
      <c r="AL28" s="119">
        <f ca="1" t="shared" ref="AL28:BP28" si="30">MAX(ABS(AL29),ABS(AL30))*2</f>
        <v>0.05</v>
      </c>
      <c r="AM28" s="119">
        <f ca="1" t="shared" si="30"/>
        <v>0.048</v>
      </c>
      <c r="AN28" s="119">
        <f ca="1" t="shared" si="30"/>
        <v>0.044</v>
      </c>
      <c r="AO28" s="119">
        <f ca="1" t="shared" si="30"/>
        <v>0.03</v>
      </c>
      <c r="AP28" s="119">
        <f ca="1" t="shared" si="30"/>
        <v>0.04</v>
      </c>
      <c r="AQ28" s="119">
        <f ca="1" t="shared" si="30"/>
        <v>0.066</v>
      </c>
      <c r="AR28" s="119">
        <f ca="1" t="shared" si="30"/>
        <v>0.048</v>
      </c>
      <c r="AS28" s="119">
        <f ca="1" t="shared" si="30"/>
        <v>0.08</v>
      </c>
      <c r="AT28" s="119">
        <f ca="1" t="shared" si="30"/>
        <v>0.046</v>
      </c>
      <c r="AU28" s="119">
        <f ca="1" t="shared" si="30"/>
        <v>0.058</v>
      </c>
      <c r="AV28" s="119">
        <f ca="1" t="shared" si="30"/>
        <v>0.04</v>
      </c>
      <c r="AW28" s="119">
        <f ca="1" t="shared" si="30"/>
        <v>0.052</v>
      </c>
      <c r="AX28" s="119">
        <f ca="1" t="shared" si="30"/>
        <v>0.082</v>
      </c>
      <c r="AY28" s="119">
        <f ca="1" t="shared" si="30"/>
        <v>0.044</v>
      </c>
      <c r="AZ28" s="119">
        <f ca="1" t="shared" si="30"/>
        <v>0.044</v>
      </c>
      <c r="BA28" s="119">
        <f ca="1" t="shared" si="30"/>
        <v>0.044</v>
      </c>
      <c r="BB28" s="119">
        <f ca="1" t="shared" si="30"/>
        <v>0.076</v>
      </c>
      <c r="BC28" s="119">
        <f ca="1" t="shared" si="30"/>
        <v>0.082</v>
      </c>
      <c r="BD28" s="119">
        <f ca="1" t="shared" si="30"/>
        <v>0.066</v>
      </c>
      <c r="BE28" s="119">
        <f ca="1" t="shared" si="30"/>
        <v>0.036</v>
      </c>
      <c r="BF28" s="119">
        <f ca="1" t="shared" si="30"/>
        <v>0.036</v>
      </c>
      <c r="BG28" s="119">
        <f ca="1" t="shared" si="30"/>
        <v>0.052</v>
      </c>
      <c r="BH28" s="119">
        <f ca="1" t="shared" si="30"/>
        <v>0.03</v>
      </c>
      <c r="BI28" s="119">
        <f ca="1" t="shared" si="30"/>
        <v>0.02</v>
      </c>
      <c r="BJ28" s="119">
        <f ca="1" t="shared" si="30"/>
        <v>0.026</v>
      </c>
      <c r="BK28" s="119">
        <f ca="1" t="shared" si="30"/>
        <v>0.06</v>
      </c>
      <c r="BL28" s="119">
        <f ca="1" t="shared" si="30"/>
        <v>0.042</v>
      </c>
      <c r="BM28" s="119">
        <f ca="1" t="shared" si="30"/>
        <v>0.05</v>
      </c>
      <c r="BN28" s="119">
        <f ca="1" t="shared" si="30"/>
        <v>0.026</v>
      </c>
      <c r="BO28" s="119">
        <f ca="1" t="shared" si="30"/>
        <v>0.038</v>
      </c>
      <c r="BP28" s="119">
        <f ca="1" t="shared" si="30"/>
        <v>0.022</v>
      </c>
    </row>
    <row r="29" ht="15" customHeight="1" spans="1:68">
      <c r="A29" s="52"/>
      <c r="B29" s="53" t="s">
        <v>99</v>
      </c>
      <c r="C29" s="47" t="s">
        <v>100</v>
      </c>
      <c r="D29" s="53" t="s">
        <v>101</v>
      </c>
      <c r="E29" s="53"/>
      <c r="F29" s="49" t="s">
        <v>58</v>
      </c>
      <c r="G29" s="50">
        <v>0</v>
      </c>
      <c r="H29" s="54">
        <v>0.06</v>
      </c>
      <c r="I29" s="54">
        <v>0.06</v>
      </c>
      <c r="J29" s="75" t="s">
        <v>59</v>
      </c>
      <c r="K29" s="76">
        <f t="shared" si="3"/>
        <v>0.06</v>
      </c>
      <c r="L29" s="76">
        <f t="shared" si="4"/>
        <v>-0.06</v>
      </c>
      <c r="M29" s="77"/>
      <c r="N29" s="78">
        <f t="shared" si="0"/>
        <v>0.033</v>
      </c>
      <c r="O29" s="78">
        <f>G29-R29</f>
        <v>0.002</v>
      </c>
      <c r="P29" s="53">
        <f t="shared" si="1"/>
        <v>0.031</v>
      </c>
      <c r="Q29" s="53">
        <v>0.033</v>
      </c>
      <c r="R29" s="53">
        <v>-0.002</v>
      </c>
      <c r="S29" s="78">
        <f ca="1" t="shared" si="6"/>
        <v>0.01721875</v>
      </c>
      <c r="T29" s="78">
        <f ca="1" t="shared" si="7"/>
        <v>0.00848807275135281</v>
      </c>
      <c r="U29" s="88">
        <f ca="1" t="shared" si="8"/>
        <v>2.35624747641477</v>
      </c>
      <c r="V29" s="88">
        <f ca="1" t="shared" si="9"/>
        <v>1.68005353917282</v>
      </c>
      <c r="W29" s="88">
        <f ca="1" t="shared" si="10"/>
        <v>3.03244141365671</v>
      </c>
      <c r="X29" s="88">
        <f ca="1" t="shared" si="11"/>
        <v>1.68005353917282</v>
      </c>
      <c r="Y29" s="96">
        <f ca="1" t="shared" si="12"/>
        <v>0.999999767429349</v>
      </c>
      <c r="Z29" s="99"/>
      <c r="AA29" s="99"/>
      <c r="AB29" s="99"/>
      <c r="AC29" s="99"/>
      <c r="AD29" s="100"/>
      <c r="AE29" s="101"/>
      <c r="AF29" s="102"/>
      <c r="AG29" s="116"/>
      <c r="AH29" s="116"/>
      <c r="AI29" s="117"/>
      <c r="AJ29" s="118"/>
      <c r="AK29" s="115">
        <f ca="1">ROUNDUP(RAND()*($N29-$O29)+$O29,3)</f>
        <v>0.014</v>
      </c>
      <c r="AL29" s="115">
        <f ca="1" t="shared" ref="AL29:BP29" si="31">ROUNDUP(RAND()*($N29-$O29)+$O29,3)</f>
        <v>0.025</v>
      </c>
      <c r="AM29" s="115">
        <f ca="1" t="shared" si="31"/>
        <v>0.015</v>
      </c>
      <c r="AN29" s="115">
        <f ca="1" t="shared" si="31"/>
        <v>0.022</v>
      </c>
      <c r="AO29" s="115">
        <f ca="1" t="shared" si="31"/>
        <v>0.01</v>
      </c>
      <c r="AP29" s="115">
        <f ca="1" t="shared" si="31"/>
        <v>0.005</v>
      </c>
      <c r="AQ29" s="115">
        <f ca="1" t="shared" si="31"/>
        <v>0.033</v>
      </c>
      <c r="AR29" s="115">
        <f ca="1" t="shared" si="31"/>
        <v>0.019</v>
      </c>
      <c r="AS29" s="115">
        <f ca="1" t="shared" si="31"/>
        <v>0.033</v>
      </c>
      <c r="AT29" s="115">
        <f ca="1" t="shared" si="31"/>
        <v>0.023</v>
      </c>
      <c r="AU29" s="115">
        <f ca="1" t="shared" si="31"/>
        <v>0.027</v>
      </c>
      <c r="AV29" s="115">
        <f ca="1" t="shared" si="31"/>
        <v>0.01</v>
      </c>
      <c r="AW29" s="115">
        <f ca="1" t="shared" si="31"/>
        <v>0.012</v>
      </c>
      <c r="AX29" s="115">
        <f ca="1" t="shared" si="31"/>
        <v>0.017</v>
      </c>
      <c r="AY29" s="115">
        <f ca="1" t="shared" si="31"/>
        <v>0.011</v>
      </c>
      <c r="AZ29" s="115">
        <f ca="1" t="shared" si="31"/>
        <v>0.02</v>
      </c>
      <c r="BA29" s="115">
        <f ca="1" t="shared" si="31"/>
        <v>0.01</v>
      </c>
      <c r="BB29" s="115">
        <f ca="1" t="shared" si="31"/>
        <v>0.027</v>
      </c>
      <c r="BC29" s="115">
        <f ca="1" t="shared" si="31"/>
        <v>0.023</v>
      </c>
      <c r="BD29" s="115">
        <f ca="1" t="shared" si="31"/>
        <v>0.033</v>
      </c>
      <c r="BE29" s="115">
        <f ca="1" t="shared" si="31"/>
        <v>0.005</v>
      </c>
      <c r="BF29" s="115">
        <f ca="1" t="shared" si="31"/>
        <v>0.006</v>
      </c>
      <c r="BG29" s="115">
        <f ca="1" t="shared" si="31"/>
        <v>0.026</v>
      </c>
      <c r="BH29" s="115">
        <f ca="1" t="shared" si="31"/>
        <v>0.01</v>
      </c>
      <c r="BI29" s="115">
        <f ca="1" t="shared" si="31"/>
        <v>0.006</v>
      </c>
      <c r="BJ29" s="115">
        <f ca="1" t="shared" si="31"/>
        <v>0.012</v>
      </c>
      <c r="BK29" s="115">
        <f ca="1" t="shared" si="31"/>
        <v>0.019</v>
      </c>
      <c r="BL29" s="115">
        <f ca="1" t="shared" si="31"/>
        <v>0.014</v>
      </c>
      <c r="BM29" s="115">
        <f ca="1" t="shared" si="31"/>
        <v>0.025</v>
      </c>
      <c r="BN29" s="115">
        <f ca="1" t="shared" si="31"/>
        <v>0.012</v>
      </c>
      <c r="BO29" s="115">
        <f ca="1" t="shared" si="31"/>
        <v>0.019</v>
      </c>
      <c r="BP29" s="115">
        <f ca="1" t="shared" si="31"/>
        <v>0.008</v>
      </c>
    </row>
    <row r="30" ht="15" customHeight="1" spans="1:68">
      <c r="A30" s="52"/>
      <c r="B30" s="53" t="s">
        <v>102</v>
      </c>
      <c r="C30" s="47" t="s">
        <v>103</v>
      </c>
      <c r="D30" s="53" t="s">
        <v>104</v>
      </c>
      <c r="E30" s="53"/>
      <c r="F30" s="49" t="s">
        <v>58</v>
      </c>
      <c r="G30" s="50">
        <v>0</v>
      </c>
      <c r="H30" s="54">
        <v>0.06</v>
      </c>
      <c r="I30" s="54">
        <v>0.06</v>
      </c>
      <c r="J30" s="75" t="s">
        <v>59</v>
      </c>
      <c r="K30" s="76">
        <f t="shared" si="3"/>
        <v>0.06</v>
      </c>
      <c r="L30" s="76">
        <f t="shared" si="4"/>
        <v>-0.06</v>
      </c>
      <c r="M30" s="77"/>
      <c r="N30" s="78">
        <f t="shared" si="0"/>
        <v>-0.008</v>
      </c>
      <c r="O30" s="78">
        <f>G30-R30</f>
        <v>-0.042</v>
      </c>
      <c r="P30" s="53">
        <f t="shared" si="1"/>
        <v>0.034</v>
      </c>
      <c r="Q30" s="53">
        <v>-0.008</v>
      </c>
      <c r="R30" s="53">
        <v>0.042</v>
      </c>
      <c r="S30" s="78">
        <f ca="1" t="shared" si="6"/>
        <v>-0.0215625</v>
      </c>
      <c r="T30" s="78">
        <f ca="1" t="shared" si="7"/>
        <v>0.00901231236662092</v>
      </c>
      <c r="U30" s="88">
        <f ca="1" t="shared" si="8"/>
        <v>2.21918628498435</v>
      </c>
      <c r="V30" s="88">
        <f ca="1" t="shared" si="9"/>
        <v>3.0167063561506</v>
      </c>
      <c r="W30" s="88">
        <f ca="1" t="shared" si="10"/>
        <v>1.4216662138181</v>
      </c>
      <c r="X30" s="88">
        <f ca="1" t="shared" si="11"/>
        <v>1.4216662138181</v>
      </c>
      <c r="Y30" s="96">
        <f ca="1" t="shared" si="12"/>
        <v>0.999990004829092</v>
      </c>
      <c r="Z30" s="99"/>
      <c r="AA30" s="99"/>
      <c r="AB30" s="99"/>
      <c r="AC30" s="99"/>
      <c r="AD30" s="100"/>
      <c r="AE30" s="101"/>
      <c r="AF30" s="102"/>
      <c r="AG30" s="116"/>
      <c r="AH30" s="116"/>
      <c r="AI30" s="117"/>
      <c r="AJ30" s="118"/>
      <c r="AK30" s="115">
        <f ca="1">ROUNDUP(RAND()*($N30-$O30)+$O30,3)</f>
        <v>-0.018</v>
      </c>
      <c r="AL30" s="115">
        <f ca="1" t="shared" ref="AL30:BP30" si="32">ROUNDUP(RAND()*($N30-$O30)+$O30,3)</f>
        <v>-0.019</v>
      </c>
      <c r="AM30" s="115">
        <f ca="1" t="shared" si="32"/>
        <v>-0.024</v>
      </c>
      <c r="AN30" s="115">
        <f ca="1" t="shared" si="32"/>
        <v>-0.02</v>
      </c>
      <c r="AO30" s="115">
        <f ca="1" t="shared" si="32"/>
        <v>-0.015</v>
      </c>
      <c r="AP30" s="115">
        <f ca="1" t="shared" si="32"/>
        <v>-0.02</v>
      </c>
      <c r="AQ30" s="115">
        <f ca="1" t="shared" si="32"/>
        <v>-0.03</v>
      </c>
      <c r="AR30" s="115">
        <f ca="1" t="shared" si="32"/>
        <v>-0.024</v>
      </c>
      <c r="AS30" s="115">
        <f ca="1" t="shared" si="32"/>
        <v>-0.04</v>
      </c>
      <c r="AT30" s="115">
        <f ca="1" t="shared" si="32"/>
        <v>-0.018</v>
      </c>
      <c r="AU30" s="115">
        <f ca="1" t="shared" si="32"/>
        <v>-0.029</v>
      </c>
      <c r="AV30" s="115">
        <f ca="1" t="shared" si="32"/>
        <v>-0.02</v>
      </c>
      <c r="AW30" s="115">
        <f ca="1" t="shared" si="32"/>
        <v>-0.026</v>
      </c>
      <c r="AX30" s="115">
        <f ca="1" t="shared" si="32"/>
        <v>-0.041</v>
      </c>
      <c r="AY30" s="115">
        <f ca="1" t="shared" si="32"/>
        <v>-0.022</v>
      </c>
      <c r="AZ30" s="115">
        <f ca="1" t="shared" si="32"/>
        <v>-0.022</v>
      </c>
      <c r="BA30" s="115">
        <f ca="1" t="shared" si="32"/>
        <v>-0.022</v>
      </c>
      <c r="BB30" s="115">
        <f ca="1" t="shared" si="32"/>
        <v>-0.038</v>
      </c>
      <c r="BC30" s="115">
        <f ca="1" t="shared" si="32"/>
        <v>-0.041</v>
      </c>
      <c r="BD30" s="115">
        <f ca="1" t="shared" si="32"/>
        <v>-0.01</v>
      </c>
      <c r="BE30" s="115">
        <f ca="1" t="shared" si="32"/>
        <v>-0.018</v>
      </c>
      <c r="BF30" s="115">
        <f ca="1" t="shared" si="32"/>
        <v>-0.018</v>
      </c>
      <c r="BG30" s="115">
        <f ca="1" t="shared" si="32"/>
        <v>-0.021</v>
      </c>
      <c r="BH30" s="115">
        <f ca="1" t="shared" si="32"/>
        <v>-0.015</v>
      </c>
      <c r="BI30" s="115">
        <f ca="1" t="shared" si="32"/>
        <v>-0.01</v>
      </c>
      <c r="BJ30" s="115">
        <f ca="1" t="shared" si="32"/>
        <v>-0.013</v>
      </c>
      <c r="BK30" s="115">
        <f ca="1" t="shared" si="32"/>
        <v>-0.03</v>
      </c>
      <c r="BL30" s="115">
        <f ca="1" t="shared" si="32"/>
        <v>-0.021</v>
      </c>
      <c r="BM30" s="115">
        <f ca="1" t="shared" si="32"/>
        <v>-0.011</v>
      </c>
      <c r="BN30" s="115">
        <f ca="1" t="shared" si="32"/>
        <v>-0.013</v>
      </c>
      <c r="BO30" s="115">
        <f ca="1" t="shared" si="32"/>
        <v>-0.01</v>
      </c>
      <c r="BP30" s="115">
        <f ca="1" t="shared" si="32"/>
        <v>-0.011</v>
      </c>
    </row>
    <row r="31" ht="15" customHeight="1" spans="1:68">
      <c r="A31" s="52"/>
      <c r="B31" s="46" t="s">
        <v>105</v>
      </c>
      <c r="C31" s="47" t="s">
        <v>106</v>
      </c>
      <c r="D31" s="47" t="s">
        <v>107</v>
      </c>
      <c r="E31" s="53"/>
      <c r="F31" s="49" t="s">
        <v>58</v>
      </c>
      <c r="G31" s="50">
        <v>79.56</v>
      </c>
      <c r="H31" s="54">
        <v>0.15</v>
      </c>
      <c r="I31" s="54">
        <v>0.15</v>
      </c>
      <c r="J31" s="75" t="s">
        <v>59</v>
      </c>
      <c r="K31" s="76">
        <f t="shared" si="3"/>
        <v>79.71</v>
      </c>
      <c r="L31" s="76">
        <f t="shared" si="4"/>
        <v>79.41</v>
      </c>
      <c r="M31" s="77"/>
      <c r="N31" s="78">
        <f t="shared" si="0"/>
        <v>79.62</v>
      </c>
      <c r="O31" s="78">
        <f>G31-R31</f>
        <v>79.512</v>
      </c>
      <c r="P31" s="53">
        <f t="shared" si="1"/>
        <v>0.108000000000004</v>
      </c>
      <c r="Q31" s="53">
        <v>0.06</v>
      </c>
      <c r="R31" s="53">
        <v>0.048</v>
      </c>
      <c r="S31" s="78">
        <f ca="1" t="shared" si="6"/>
        <v>79.56084375</v>
      </c>
      <c r="T31" s="78">
        <f ca="1" t="shared" si="7"/>
        <v>0.0304706197730659</v>
      </c>
      <c r="U31" s="88">
        <f ca="1" t="shared" si="8"/>
        <v>1.64092494253093</v>
      </c>
      <c r="V31" s="88">
        <f ca="1" t="shared" si="9"/>
        <v>1.63169473972909</v>
      </c>
      <c r="W31" s="88">
        <f ca="1" t="shared" si="10"/>
        <v>1.65015514533275</v>
      </c>
      <c r="X31" s="88">
        <f ca="1" t="shared" si="11"/>
        <v>1.63169473972909</v>
      </c>
      <c r="Y31" s="96">
        <f ca="1" t="shared" si="12"/>
        <v>0.999999138500785</v>
      </c>
      <c r="Z31" s="99"/>
      <c r="AA31" s="99"/>
      <c r="AB31" s="99"/>
      <c r="AC31" s="99"/>
      <c r="AD31" s="100"/>
      <c r="AE31" s="101"/>
      <c r="AF31" s="102"/>
      <c r="AG31" s="116"/>
      <c r="AH31" s="116"/>
      <c r="AI31" s="117"/>
      <c r="AJ31" s="118"/>
      <c r="AK31" s="115">
        <f ca="1">ROUNDUP(RAND()*($N31-$O31)+$O31,3)</f>
        <v>79.617</v>
      </c>
      <c r="AL31" s="115">
        <f ca="1" t="shared" ref="AL31:BP31" si="33">ROUNDUP(RAND()*($N31-$O31)+$O31,3)</f>
        <v>79.545</v>
      </c>
      <c r="AM31" s="115">
        <f ca="1" t="shared" si="33"/>
        <v>79.545</v>
      </c>
      <c r="AN31" s="115">
        <f ca="1" t="shared" si="33"/>
        <v>79.533</v>
      </c>
      <c r="AO31" s="115">
        <f ca="1" t="shared" si="33"/>
        <v>79.612</v>
      </c>
      <c r="AP31" s="115">
        <f ca="1" t="shared" si="33"/>
        <v>79.603</v>
      </c>
      <c r="AQ31" s="115">
        <f ca="1" t="shared" si="33"/>
        <v>79.536</v>
      </c>
      <c r="AR31" s="115">
        <f ca="1" t="shared" si="33"/>
        <v>79.53</v>
      </c>
      <c r="AS31" s="115">
        <f ca="1" t="shared" si="33"/>
        <v>79.536</v>
      </c>
      <c r="AT31" s="115">
        <f ca="1" t="shared" si="33"/>
        <v>79.513</v>
      </c>
      <c r="AU31" s="115">
        <f ca="1" t="shared" si="33"/>
        <v>79.519</v>
      </c>
      <c r="AV31" s="115">
        <f ca="1" t="shared" si="33"/>
        <v>79.547</v>
      </c>
      <c r="AW31" s="115">
        <f ca="1" t="shared" si="33"/>
        <v>79.554</v>
      </c>
      <c r="AX31" s="115">
        <f ca="1" t="shared" si="33"/>
        <v>79.582</v>
      </c>
      <c r="AY31" s="115">
        <f ca="1" t="shared" si="33"/>
        <v>79.559</v>
      </c>
      <c r="AZ31" s="115">
        <f ca="1" t="shared" si="33"/>
        <v>79.565</v>
      </c>
      <c r="BA31" s="115">
        <f ca="1" t="shared" si="33"/>
        <v>79.52</v>
      </c>
      <c r="BB31" s="115">
        <f ca="1" t="shared" si="33"/>
        <v>79.531</v>
      </c>
      <c r="BC31" s="115">
        <f ca="1" t="shared" si="33"/>
        <v>79.553</v>
      </c>
      <c r="BD31" s="115">
        <f ca="1" t="shared" si="33"/>
        <v>79.555</v>
      </c>
      <c r="BE31" s="115">
        <f ca="1" t="shared" si="33"/>
        <v>79.53</v>
      </c>
      <c r="BF31" s="115">
        <f ca="1" t="shared" si="33"/>
        <v>79.586</v>
      </c>
      <c r="BG31" s="115">
        <f ca="1" t="shared" si="33"/>
        <v>79.558</v>
      </c>
      <c r="BH31" s="115">
        <f ca="1" t="shared" si="33"/>
        <v>79.611</v>
      </c>
      <c r="BI31" s="115">
        <f ca="1" t="shared" si="33"/>
        <v>79.604</v>
      </c>
      <c r="BJ31" s="115">
        <f ca="1" t="shared" si="33"/>
        <v>79.601</v>
      </c>
      <c r="BK31" s="115">
        <f ca="1" t="shared" si="33"/>
        <v>79.556</v>
      </c>
      <c r="BL31" s="115">
        <f ca="1" t="shared" si="33"/>
        <v>79.56</v>
      </c>
      <c r="BM31" s="115">
        <f ca="1" t="shared" si="33"/>
        <v>79.609</v>
      </c>
      <c r="BN31" s="115">
        <f ca="1" t="shared" si="33"/>
        <v>79.572</v>
      </c>
      <c r="BO31" s="115">
        <f ca="1" t="shared" si="33"/>
        <v>79.543</v>
      </c>
      <c r="BP31" s="115">
        <f ca="1" t="shared" si="33"/>
        <v>79.562</v>
      </c>
    </row>
    <row r="32" ht="15" customHeight="1" spans="1:68">
      <c r="A32" s="52"/>
      <c r="B32" s="53" t="s">
        <v>108</v>
      </c>
      <c r="C32" s="47" t="s">
        <v>109</v>
      </c>
      <c r="D32" s="53" t="s">
        <v>110</v>
      </c>
      <c r="E32" s="53"/>
      <c r="F32" s="49" t="s">
        <v>58</v>
      </c>
      <c r="G32" s="50">
        <v>0</v>
      </c>
      <c r="H32" s="54">
        <v>0.35</v>
      </c>
      <c r="I32" s="54">
        <v>0</v>
      </c>
      <c r="J32" s="75" t="s">
        <v>59</v>
      </c>
      <c r="K32" s="76">
        <f t="shared" si="3"/>
        <v>0.35</v>
      </c>
      <c r="L32" s="76">
        <f t="shared" si="4"/>
        <v>0</v>
      </c>
      <c r="M32" s="77"/>
      <c r="N32" s="78">
        <f t="shared" si="0"/>
        <v>0</v>
      </c>
      <c r="O32" s="78">
        <f>G32+R32</f>
        <v>0</v>
      </c>
      <c r="P32" s="53">
        <f t="shared" si="1"/>
        <v>0</v>
      </c>
      <c r="Q32" s="53"/>
      <c r="R32" s="53"/>
      <c r="S32" s="78">
        <f ca="1" t="shared" si="6"/>
        <v>0.0946875</v>
      </c>
      <c r="T32" s="78">
        <f ca="1" t="shared" si="7"/>
        <v>0.02659424810477</v>
      </c>
      <c r="U32" s="88">
        <f ca="1" t="shared" si="8"/>
        <v>3.20009674014443</v>
      </c>
      <c r="V32" s="88">
        <f ca="1" t="shared" si="9"/>
        <v>3.20009674014443</v>
      </c>
      <c r="W32" s="88">
        <f ca="1" t="shared" si="10"/>
        <v>1.18681678367657</v>
      </c>
      <c r="X32" s="88">
        <f ca="1" t="shared" si="11"/>
        <v>3.20009674014443</v>
      </c>
      <c r="Y32" s="96">
        <f ca="1" t="shared" si="12"/>
        <v>1</v>
      </c>
      <c r="Z32" s="99"/>
      <c r="AA32" s="99"/>
      <c r="AB32" s="99"/>
      <c r="AC32" s="99"/>
      <c r="AD32" s="100"/>
      <c r="AE32" s="101"/>
      <c r="AF32" s="102"/>
      <c r="AG32" s="116"/>
      <c r="AH32" s="116"/>
      <c r="AI32" s="117"/>
      <c r="AJ32" s="118"/>
      <c r="AK32" s="119">
        <f ca="1">MAX(ABS(AK33),ABS(AK34))*2</f>
        <v>0.108</v>
      </c>
      <c r="AL32" s="119">
        <f ca="1" t="shared" ref="AL32:BP32" si="34">MAX(ABS(AL33),ABS(AL34))*2</f>
        <v>0.126</v>
      </c>
      <c r="AM32" s="119">
        <f ca="1" t="shared" si="34"/>
        <v>0.048</v>
      </c>
      <c r="AN32" s="119">
        <f ca="1" t="shared" si="34"/>
        <v>0.138</v>
      </c>
      <c r="AO32" s="119">
        <f ca="1" t="shared" si="34"/>
        <v>0.088</v>
      </c>
      <c r="AP32" s="119">
        <f ca="1" t="shared" si="34"/>
        <v>0.072</v>
      </c>
      <c r="AQ32" s="119">
        <f ca="1" t="shared" si="34"/>
        <v>0.076</v>
      </c>
      <c r="AR32" s="119">
        <f ca="1" t="shared" si="34"/>
        <v>0.068</v>
      </c>
      <c r="AS32" s="119">
        <f ca="1" t="shared" si="34"/>
        <v>0.064</v>
      </c>
      <c r="AT32" s="119">
        <f ca="1" t="shared" si="34"/>
        <v>0.134</v>
      </c>
      <c r="AU32" s="119">
        <f ca="1" t="shared" si="34"/>
        <v>0.1</v>
      </c>
      <c r="AV32" s="119">
        <f ca="1" t="shared" si="34"/>
        <v>0.094</v>
      </c>
      <c r="AW32" s="119">
        <f ca="1" t="shared" si="34"/>
        <v>0.138</v>
      </c>
      <c r="AX32" s="119">
        <f ca="1" t="shared" si="34"/>
        <v>0.06</v>
      </c>
      <c r="AY32" s="119">
        <f ca="1" t="shared" si="34"/>
        <v>0.074</v>
      </c>
      <c r="AZ32" s="119">
        <f ca="1" t="shared" si="34"/>
        <v>0.062</v>
      </c>
      <c r="BA32" s="119">
        <f ca="1" t="shared" si="34"/>
        <v>0.056</v>
      </c>
      <c r="BB32" s="119">
        <f ca="1" t="shared" si="34"/>
        <v>0.116</v>
      </c>
      <c r="BC32" s="119">
        <f ca="1" t="shared" si="34"/>
        <v>0.126</v>
      </c>
      <c r="BD32" s="119">
        <f ca="1" t="shared" si="34"/>
        <v>0.102</v>
      </c>
      <c r="BE32" s="119">
        <f ca="1" t="shared" si="34"/>
        <v>0.092</v>
      </c>
      <c r="BF32" s="119">
        <f ca="1" t="shared" si="34"/>
        <v>0.072</v>
      </c>
      <c r="BG32" s="119">
        <f ca="1" t="shared" si="34"/>
        <v>0.136</v>
      </c>
      <c r="BH32" s="119">
        <f ca="1" t="shared" si="34"/>
        <v>0.138</v>
      </c>
      <c r="BI32" s="119">
        <f ca="1" t="shared" si="34"/>
        <v>0.084</v>
      </c>
      <c r="BJ32" s="119">
        <f ca="1" t="shared" si="34"/>
        <v>0.09</v>
      </c>
      <c r="BK32" s="119">
        <f ca="1" t="shared" si="34"/>
        <v>0.106</v>
      </c>
      <c r="BL32" s="119">
        <f ca="1" t="shared" si="34"/>
        <v>0.108</v>
      </c>
      <c r="BM32" s="119">
        <f ca="1" t="shared" si="34"/>
        <v>0.084</v>
      </c>
      <c r="BN32" s="119">
        <f ca="1" t="shared" si="34"/>
        <v>0.09</v>
      </c>
      <c r="BO32" s="119">
        <f ca="1" t="shared" si="34"/>
        <v>0.102</v>
      </c>
      <c r="BP32" s="119">
        <f ca="1" t="shared" si="34"/>
        <v>0.078</v>
      </c>
    </row>
    <row r="33" ht="15" customHeight="1" spans="1:68">
      <c r="A33" s="52"/>
      <c r="B33" s="53" t="s">
        <v>111</v>
      </c>
      <c r="C33" s="47" t="s">
        <v>112</v>
      </c>
      <c r="D33" s="53" t="s">
        <v>113</v>
      </c>
      <c r="E33" s="53"/>
      <c r="F33" s="49" t="s">
        <v>58</v>
      </c>
      <c r="G33" s="50">
        <v>0</v>
      </c>
      <c r="H33" s="54">
        <v>0.2</v>
      </c>
      <c r="I33" s="54">
        <v>0.15</v>
      </c>
      <c r="J33" s="75" t="s">
        <v>59</v>
      </c>
      <c r="K33" s="76">
        <f t="shared" si="3"/>
        <v>0.2</v>
      </c>
      <c r="L33" s="76">
        <f t="shared" si="4"/>
        <v>-0.15</v>
      </c>
      <c r="M33" s="77"/>
      <c r="N33" s="78">
        <f t="shared" si="0"/>
        <v>0.039</v>
      </c>
      <c r="O33" s="78">
        <f>G33-R33</f>
        <v>0.004</v>
      </c>
      <c r="P33" s="53">
        <f t="shared" si="1"/>
        <v>0.035</v>
      </c>
      <c r="Q33" s="53">
        <v>0.039</v>
      </c>
      <c r="R33" s="53">
        <v>-0.004</v>
      </c>
      <c r="S33" s="78">
        <f ca="1" t="shared" si="6"/>
        <v>0.02453125</v>
      </c>
      <c r="T33" s="78">
        <f ca="1" t="shared" si="7"/>
        <v>0.0106376821844829</v>
      </c>
      <c r="U33" s="88">
        <f ca="1" t="shared" si="8"/>
        <v>5.4836506977454</v>
      </c>
      <c r="V33" s="88">
        <f ca="1" t="shared" si="9"/>
        <v>5.49833904782864</v>
      </c>
      <c r="W33" s="88">
        <f ca="1" t="shared" si="10"/>
        <v>5.46896234766215</v>
      </c>
      <c r="X33" s="88">
        <f ca="1" t="shared" si="11"/>
        <v>5.46896234766215</v>
      </c>
      <c r="Y33" s="96">
        <f ca="1" t="shared" si="12"/>
        <v>1</v>
      </c>
      <c r="Z33" s="99"/>
      <c r="AA33" s="99"/>
      <c r="AB33" s="99"/>
      <c r="AC33" s="99"/>
      <c r="AD33" s="100"/>
      <c r="AE33" s="101"/>
      <c r="AF33" s="102"/>
      <c r="AG33" s="116"/>
      <c r="AH33" s="116"/>
      <c r="AI33" s="117"/>
      <c r="AJ33" s="118"/>
      <c r="AK33" s="115">
        <f ca="1">ROUNDUP(RAND()*($N33-$O33)+$O33,3)</f>
        <v>0.016</v>
      </c>
      <c r="AL33" s="115">
        <f ca="1" t="shared" ref="AL33:BP33" si="35">ROUNDUP(RAND()*($N33-$O33)+$O33,3)</f>
        <v>0.015</v>
      </c>
      <c r="AM33" s="115">
        <f ca="1" t="shared" si="35"/>
        <v>0.013</v>
      </c>
      <c r="AN33" s="115">
        <f ca="1" t="shared" si="35"/>
        <v>0.033</v>
      </c>
      <c r="AO33" s="115">
        <f ca="1" t="shared" si="35"/>
        <v>0.009</v>
      </c>
      <c r="AP33" s="115">
        <f ca="1" t="shared" si="35"/>
        <v>0.005</v>
      </c>
      <c r="AQ33" s="115">
        <f ca="1" t="shared" si="35"/>
        <v>0.038</v>
      </c>
      <c r="AR33" s="115">
        <f ca="1" t="shared" si="35"/>
        <v>0.028</v>
      </c>
      <c r="AS33" s="115">
        <f ca="1" t="shared" si="35"/>
        <v>0.032</v>
      </c>
      <c r="AT33" s="115">
        <f ca="1" t="shared" si="35"/>
        <v>0.039</v>
      </c>
      <c r="AU33" s="115">
        <f ca="1" t="shared" si="35"/>
        <v>0.012</v>
      </c>
      <c r="AV33" s="115">
        <f ca="1" t="shared" si="35"/>
        <v>0.034</v>
      </c>
      <c r="AW33" s="115">
        <f ca="1" t="shared" si="35"/>
        <v>0.025</v>
      </c>
      <c r="AX33" s="115">
        <f ca="1" t="shared" si="35"/>
        <v>0.027</v>
      </c>
      <c r="AY33" s="115">
        <f ca="1" t="shared" si="35"/>
        <v>0.037</v>
      </c>
      <c r="AZ33" s="115">
        <f ca="1" t="shared" si="35"/>
        <v>0.031</v>
      </c>
      <c r="BA33" s="115">
        <f ca="1" t="shared" si="35"/>
        <v>0.028</v>
      </c>
      <c r="BB33" s="115">
        <f ca="1" t="shared" si="35"/>
        <v>0.028</v>
      </c>
      <c r="BC33" s="115">
        <f ca="1" t="shared" si="35"/>
        <v>0.032</v>
      </c>
      <c r="BD33" s="115">
        <f ca="1" t="shared" si="35"/>
        <v>0.038</v>
      </c>
      <c r="BE33" s="115">
        <f ca="1" t="shared" si="35"/>
        <v>0.032</v>
      </c>
      <c r="BF33" s="115">
        <f ca="1" t="shared" si="35"/>
        <v>0.036</v>
      </c>
      <c r="BG33" s="115">
        <f ca="1" t="shared" si="35"/>
        <v>0.005</v>
      </c>
      <c r="BH33" s="115">
        <f ca="1" t="shared" si="35"/>
        <v>0.024</v>
      </c>
      <c r="BI33" s="115">
        <f ca="1" t="shared" si="35"/>
        <v>0.029</v>
      </c>
      <c r="BJ33" s="115">
        <f ca="1" t="shared" si="35"/>
        <v>0.038</v>
      </c>
      <c r="BK33" s="115">
        <f ca="1" t="shared" si="35"/>
        <v>0.008</v>
      </c>
      <c r="BL33" s="115">
        <f ca="1" t="shared" si="35"/>
        <v>0.016</v>
      </c>
      <c r="BM33" s="115">
        <f ca="1" t="shared" si="35"/>
        <v>0.021</v>
      </c>
      <c r="BN33" s="115">
        <f ca="1" t="shared" si="35"/>
        <v>0.024</v>
      </c>
      <c r="BO33" s="115">
        <f ca="1" t="shared" si="35"/>
        <v>0.022</v>
      </c>
      <c r="BP33" s="115">
        <f ca="1" t="shared" si="35"/>
        <v>0.01</v>
      </c>
    </row>
    <row r="34" ht="15" customHeight="1" spans="1:68">
      <c r="A34" s="52"/>
      <c r="B34" s="53" t="s">
        <v>114</v>
      </c>
      <c r="C34" s="56" t="s">
        <v>115</v>
      </c>
      <c r="D34" s="53" t="s">
        <v>116</v>
      </c>
      <c r="E34" s="53"/>
      <c r="F34" s="49" t="s">
        <v>58</v>
      </c>
      <c r="G34" s="50">
        <v>0</v>
      </c>
      <c r="H34" s="54">
        <v>0.2</v>
      </c>
      <c r="I34" s="54">
        <v>0.15</v>
      </c>
      <c r="J34" s="75" t="s">
        <v>59</v>
      </c>
      <c r="K34" s="76">
        <f t="shared" si="3"/>
        <v>0.2</v>
      </c>
      <c r="L34" s="76">
        <f t="shared" si="4"/>
        <v>-0.15</v>
      </c>
      <c r="M34" s="77"/>
      <c r="N34" s="78">
        <f t="shared" si="0"/>
        <v>-0.021</v>
      </c>
      <c r="O34" s="78">
        <f>G34-R34</f>
        <v>-0.069</v>
      </c>
      <c r="P34" s="53">
        <f t="shared" si="1"/>
        <v>0.048</v>
      </c>
      <c r="Q34" s="53">
        <v>-0.021</v>
      </c>
      <c r="R34" s="53">
        <v>0.069</v>
      </c>
      <c r="S34" s="78">
        <f ca="1" t="shared" si="6"/>
        <v>-0.0458125</v>
      </c>
      <c r="T34" s="78">
        <f ca="1" t="shared" si="7"/>
        <v>0.0152070389049961</v>
      </c>
      <c r="U34" s="88">
        <f ca="1" t="shared" si="8"/>
        <v>3.83594292733535</v>
      </c>
      <c r="V34" s="88">
        <f ca="1" t="shared" si="9"/>
        <v>5.38812983328927</v>
      </c>
      <c r="W34" s="88">
        <f ca="1" t="shared" si="10"/>
        <v>2.28375602138144</v>
      </c>
      <c r="X34" s="88">
        <f ca="1" t="shared" si="11"/>
        <v>2.28375602138144</v>
      </c>
      <c r="Y34" s="96">
        <f ca="1" t="shared" si="12"/>
        <v>0.99999999999634</v>
      </c>
      <c r="Z34" s="99"/>
      <c r="AA34" s="99"/>
      <c r="AB34" s="99"/>
      <c r="AC34" s="99"/>
      <c r="AD34" s="100"/>
      <c r="AE34" s="101"/>
      <c r="AF34" s="102"/>
      <c r="AG34" s="116"/>
      <c r="AH34" s="116"/>
      <c r="AI34" s="117"/>
      <c r="AJ34" s="118"/>
      <c r="AK34" s="115">
        <f ca="1">ROUNDUP(RAND()*($N34-$O34)+$O34,3)</f>
        <v>-0.054</v>
      </c>
      <c r="AL34" s="115">
        <f ca="1" t="shared" ref="AL34:BP34" si="36">ROUNDUP(RAND()*($N34-$O34)+$O34,3)</f>
        <v>-0.063</v>
      </c>
      <c r="AM34" s="115">
        <f ca="1" t="shared" si="36"/>
        <v>-0.024</v>
      </c>
      <c r="AN34" s="115">
        <f ca="1" t="shared" si="36"/>
        <v>-0.069</v>
      </c>
      <c r="AO34" s="115">
        <f ca="1" t="shared" si="36"/>
        <v>-0.044</v>
      </c>
      <c r="AP34" s="115">
        <f ca="1" t="shared" si="36"/>
        <v>-0.036</v>
      </c>
      <c r="AQ34" s="115">
        <f ca="1" t="shared" si="36"/>
        <v>-0.024</v>
      </c>
      <c r="AR34" s="115">
        <f ca="1" t="shared" si="36"/>
        <v>-0.034</v>
      </c>
      <c r="AS34" s="115">
        <f ca="1" t="shared" si="36"/>
        <v>-0.022</v>
      </c>
      <c r="AT34" s="115">
        <f ca="1" t="shared" si="36"/>
        <v>-0.067</v>
      </c>
      <c r="AU34" s="115">
        <f ca="1" t="shared" si="36"/>
        <v>-0.05</v>
      </c>
      <c r="AV34" s="115">
        <f ca="1" t="shared" si="36"/>
        <v>-0.047</v>
      </c>
      <c r="AW34" s="115">
        <f ca="1" t="shared" si="36"/>
        <v>-0.069</v>
      </c>
      <c r="AX34" s="115">
        <f ca="1" t="shared" si="36"/>
        <v>-0.03</v>
      </c>
      <c r="AY34" s="115">
        <f ca="1" t="shared" si="36"/>
        <v>-0.034</v>
      </c>
      <c r="AZ34" s="115">
        <f ca="1" t="shared" si="36"/>
        <v>-0.022</v>
      </c>
      <c r="BA34" s="115">
        <f ca="1" t="shared" si="36"/>
        <v>-0.026</v>
      </c>
      <c r="BB34" s="115">
        <f ca="1" t="shared" si="36"/>
        <v>-0.058</v>
      </c>
      <c r="BC34" s="115">
        <f ca="1" t="shared" si="36"/>
        <v>-0.063</v>
      </c>
      <c r="BD34" s="115">
        <f ca="1" t="shared" si="36"/>
        <v>-0.051</v>
      </c>
      <c r="BE34" s="115">
        <f ca="1" t="shared" si="36"/>
        <v>-0.046</v>
      </c>
      <c r="BF34" s="115">
        <f ca="1" t="shared" si="36"/>
        <v>-0.025</v>
      </c>
      <c r="BG34" s="115">
        <f ca="1" t="shared" si="36"/>
        <v>-0.068</v>
      </c>
      <c r="BH34" s="115">
        <f ca="1" t="shared" si="36"/>
        <v>-0.069</v>
      </c>
      <c r="BI34" s="115">
        <f ca="1" t="shared" si="36"/>
        <v>-0.042</v>
      </c>
      <c r="BJ34" s="115">
        <f ca="1" t="shared" si="36"/>
        <v>-0.045</v>
      </c>
      <c r="BK34" s="115">
        <f ca="1" t="shared" si="36"/>
        <v>-0.053</v>
      </c>
      <c r="BL34" s="115">
        <f ca="1" t="shared" si="36"/>
        <v>-0.054</v>
      </c>
      <c r="BM34" s="115">
        <f ca="1" t="shared" si="36"/>
        <v>-0.042</v>
      </c>
      <c r="BN34" s="115">
        <f ca="1" t="shared" si="36"/>
        <v>-0.045</v>
      </c>
      <c r="BO34" s="115">
        <f ca="1" t="shared" si="36"/>
        <v>-0.051</v>
      </c>
      <c r="BP34" s="115">
        <f ca="1" t="shared" si="36"/>
        <v>-0.039</v>
      </c>
    </row>
    <row r="35" ht="15" customHeight="1" spans="1:68">
      <c r="A35" s="52"/>
      <c r="B35" s="53" t="s">
        <v>117</v>
      </c>
      <c r="C35" s="53" t="s">
        <v>118</v>
      </c>
      <c r="D35" s="53" t="s">
        <v>119</v>
      </c>
      <c r="E35" s="53"/>
      <c r="F35" s="49" t="s">
        <v>58</v>
      </c>
      <c r="G35" s="50">
        <v>0</v>
      </c>
      <c r="H35" s="54">
        <v>0.35</v>
      </c>
      <c r="I35" s="54">
        <v>0</v>
      </c>
      <c r="J35" s="75" t="s">
        <v>59</v>
      </c>
      <c r="K35" s="76">
        <f t="shared" si="3"/>
        <v>0.35</v>
      </c>
      <c r="L35" s="76">
        <f t="shared" si="4"/>
        <v>0</v>
      </c>
      <c r="M35" s="77"/>
      <c r="N35" s="78">
        <f t="shared" si="0"/>
        <v>0</v>
      </c>
      <c r="O35" s="78">
        <f>G35+R35</f>
        <v>0</v>
      </c>
      <c r="P35" s="53">
        <f t="shared" si="1"/>
        <v>0</v>
      </c>
      <c r="Q35" s="53"/>
      <c r="R35" s="53"/>
      <c r="S35" s="78">
        <f ca="1" t="shared" si="6"/>
        <v>0.0901875</v>
      </c>
      <c r="T35" s="78">
        <f ca="1" t="shared" si="7"/>
        <v>0.0230699322537702</v>
      </c>
      <c r="U35" s="88">
        <f ca="1" t="shared" si="8"/>
        <v>3.75398443801296</v>
      </c>
      <c r="V35" s="88">
        <f ca="1" t="shared" si="9"/>
        <v>3.75398443801296</v>
      </c>
      <c r="W35" s="88">
        <f ca="1" t="shared" si="10"/>
        <v>1.30310308974085</v>
      </c>
      <c r="X35" s="88">
        <f ca="1" t="shared" si="11"/>
        <v>3.75398443801296</v>
      </c>
      <c r="Y35" s="96">
        <f ca="1" t="shared" si="12"/>
        <v>1</v>
      </c>
      <c r="Z35" s="99" t="str">
        <f ca="1" t="shared" ref="Z35:Z66" si="37">IF($S35="","",IF(F35="Tolerance",IF(($AA$9*3*T35+S35)-G35&lt;H35,"",($AA$9*3*T35+S35)-G35),IF(OR(F35="GD&amp;T",F35="MAX"),IF(($AA$9*3*T35+S35)&lt;H35,"",($AA$9*3*T35+S35)),"")))</f>
        <v/>
      </c>
      <c r="AA35" s="99">
        <f ca="1" t="shared" ref="AA35:AA66" si="38">IF(S35="","",IF(F35="Tolerance",IF(-(($AA$9*3*T35)-S35)-G35&gt;I35,"",-(($AA$9*3*T35)-S35)-G35),IF(F35="MIN",IF(-(($AA$9*3*T35)-S35)&gt;I35,"",-(($AA$9*3*T35)-S35)),"")))</f>
        <v>-0.00186152969254325</v>
      </c>
      <c r="AB35" s="99">
        <f ca="1" t="shared" ref="AB35:AB66" si="39">IF(OR(G35="",S35=""),"",S35-G35)</f>
        <v>0.0901875</v>
      </c>
      <c r="AC35" s="99" t="str">
        <f ca="1" t="shared" ref="AC35:AC66" si="40">IF(OR($U35&gt;$AC$9,$T35=""),"",$AC$9*6*$T35)</f>
        <v/>
      </c>
      <c r="AD35" s="100"/>
      <c r="AE35" s="101" t="str">
        <f t="shared" ref="AE35:AE66" si="41">IF(AD35="","",IF(AD35&gt;=0.966,"Normal","Not Normal"))</f>
        <v/>
      </c>
      <c r="AF35" s="102"/>
      <c r="AG35" s="116"/>
      <c r="AH35" s="116"/>
      <c r="AI35" s="117"/>
      <c r="AJ35" s="118"/>
      <c r="AK35" s="119">
        <f ca="1">MAX(ABS(AK36),ABS(AK37))*2</f>
        <v>0.054</v>
      </c>
      <c r="AL35" s="119">
        <f ca="1" t="shared" ref="AL35:BP35" si="42">MAX(ABS(AL36),ABS(AL37))*2</f>
        <v>0.112</v>
      </c>
      <c r="AM35" s="119">
        <f ca="1" t="shared" si="42"/>
        <v>0.112</v>
      </c>
      <c r="AN35" s="119">
        <f ca="1" t="shared" si="42"/>
        <v>0.108</v>
      </c>
      <c r="AO35" s="119">
        <f ca="1" t="shared" si="42"/>
        <v>0.098</v>
      </c>
      <c r="AP35" s="119">
        <f ca="1" t="shared" si="42"/>
        <v>0.126</v>
      </c>
      <c r="AQ35" s="119">
        <f ca="1" t="shared" si="42"/>
        <v>0.098</v>
      </c>
      <c r="AR35" s="119">
        <f ca="1" t="shared" si="42"/>
        <v>0.092</v>
      </c>
      <c r="AS35" s="119">
        <f ca="1" t="shared" si="42"/>
        <v>0.05</v>
      </c>
      <c r="AT35" s="119">
        <f ca="1" t="shared" si="42"/>
        <v>0.112</v>
      </c>
      <c r="AU35" s="119">
        <f ca="1" t="shared" si="42"/>
        <v>0.126</v>
      </c>
      <c r="AV35" s="119">
        <f ca="1" t="shared" si="42"/>
        <v>0.074</v>
      </c>
      <c r="AW35" s="119">
        <f ca="1" t="shared" si="42"/>
        <v>0.102</v>
      </c>
      <c r="AX35" s="119">
        <f ca="1" t="shared" si="42"/>
        <v>0.106</v>
      </c>
      <c r="AY35" s="119">
        <f ca="1" t="shared" si="42"/>
        <v>0.1</v>
      </c>
      <c r="AZ35" s="119">
        <f ca="1" t="shared" si="42"/>
        <v>0.092</v>
      </c>
      <c r="BA35" s="119">
        <f ca="1" t="shared" si="42"/>
        <v>0.126</v>
      </c>
      <c r="BB35" s="119">
        <f ca="1" t="shared" si="42"/>
        <v>0.11</v>
      </c>
      <c r="BC35" s="119">
        <f ca="1" t="shared" si="42"/>
        <v>0.084</v>
      </c>
      <c r="BD35" s="119">
        <f ca="1" t="shared" si="42"/>
        <v>0.074</v>
      </c>
      <c r="BE35" s="119">
        <f ca="1" t="shared" si="42"/>
        <v>0.066</v>
      </c>
      <c r="BF35" s="119">
        <f ca="1" t="shared" si="42"/>
        <v>0.114</v>
      </c>
      <c r="BG35" s="119">
        <f ca="1" t="shared" si="42"/>
        <v>0.086</v>
      </c>
      <c r="BH35" s="119">
        <f ca="1" t="shared" si="42"/>
        <v>0.086</v>
      </c>
      <c r="BI35" s="119">
        <f ca="1" t="shared" si="42"/>
        <v>0.106</v>
      </c>
      <c r="BJ35" s="119">
        <f ca="1" t="shared" si="42"/>
        <v>0.064</v>
      </c>
      <c r="BK35" s="119">
        <f ca="1" t="shared" si="42"/>
        <v>0.066</v>
      </c>
      <c r="BL35" s="119">
        <f ca="1" t="shared" si="42"/>
        <v>0.05</v>
      </c>
      <c r="BM35" s="119">
        <f ca="1" t="shared" si="42"/>
        <v>0.088</v>
      </c>
      <c r="BN35" s="119">
        <f ca="1" t="shared" si="42"/>
        <v>0.088</v>
      </c>
      <c r="BO35" s="119">
        <f ca="1" t="shared" si="42"/>
        <v>0.06</v>
      </c>
      <c r="BP35" s="119">
        <f ca="1" t="shared" si="42"/>
        <v>0.056</v>
      </c>
    </row>
    <row r="36" ht="15" customHeight="1" spans="1:68">
      <c r="A36" s="52"/>
      <c r="B36" s="53" t="s">
        <v>120</v>
      </c>
      <c r="C36" s="53" t="s">
        <v>121</v>
      </c>
      <c r="D36" s="53" t="s">
        <v>122</v>
      </c>
      <c r="E36" s="53"/>
      <c r="F36" s="49" t="s">
        <v>58</v>
      </c>
      <c r="G36" s="50">
        <v>0</v>
      </c>
      <c r="H36" s="54">
        <v>0.2</v>
      </c>
      <c r="I36" s="54">
        <v>0.15</v>
      </c>
      <c r="J36" s="75" t="s">
        <v>59</v>
      </c>
      <c r="K36" s="76">
        <f t="shared" si="3"/>
        <v>0.2</v>
      </c>
      <c r="L36" s="76">
        <f t="shared" si="4"/>
        <v>-0.15</v>
      </c>
      <c r="M36" s="77"/>
      <c r="N36" s="78">
        <f t="shared" si="0"/>
        <v>0.063</v>
      </c>
      <c r="O36" s="78">
        <f>G36-R36</f>
        <v>0.013</v>
      </c>
      <c r="P36" s="53">
        <f t="shared" si="1"/>
        <v>0.05</v>
      </c>
      <c r="Q36" s="53">
        <v>0.063</v>
      </c>
      <c r="R36" s="53">
        <v>-0.013</v>
      </c>
      <c r="S36" s="78">
        <f ca="1" t="shared" si="6"/>
        <v>0.03734375</v>
      </c>
      <c r="T36" s="78">
        <f ca="1" t="shared" si="7"/>
        <v>0.0158228282921003</v>
      </c>
      <c r="U36" s="88">
        <f ca="1" t="shared" si="8"/>
        <v>3.68665653551058</v>
      </c>
      <c r="V36" s="88">
        <f ca="1" t="shared" si="9"/>
        <v>3.42661558345224</v>
      </c>
      <c r="W36" s="88">
        <f ca="1" t="shared" si="10"/>
        <v>3.94669748756891</v>
      </c>
      <c r="X36" s="88">
        <f ca="1" t="shared" si="11"/>
        <v>3.42661558345224</v>
      </c>
      <c r="Y36" s="96">
        <f ca="1" t="shared" si="12"/>
        <v>1</v>
      </c>
      <c r="Z36" s="99" t="str">
        <f ca="1" t="shared" si="37"/>
        <v/>
      </c>
      <c r="AA36" s="99">
        <f ca="1" t="shared" si="38"/>
        <v>-0.0257893348854803</v>
      </c>
      <c r="AB36" s="99">
        <f ca="1" t="shared" si="39"/>
        <v>0.03734375</v>
      </c>
      <c r="AC36" s="99" t="str">
        <f ca="1" t="shared" si="40"/>
        <v/>
      </c>
      <c r="AD36" s="100"/>
      <c r="AE36" s="101" t="str">
        <f t="shared" si="41"/>
        <v/>
      </c>
      <c r="AF36" s="102"/>
      <c r="AG36" s="116"/>
      <c r="AH36" s="116"/>
      <c r="AI36" s="117"/>
      <c r="AJ36" s="118"/>
      <c r="AK36" s="115">
        <f ca="1">ROUNDUP(RAND()*($N36-$O36)+$O36,3)</f>
        <v>0.027</v>
      </c>
      <c r="AL36" s="115">
        <f ca="1" t="shared" ref="AL36:BP36" si="43">ROUNDUP(RAND()*($N36-$O36)+$O36,3)</f>
        <v>0.056</v>
      </c>
      <c r="AM36" s="115">
        <f ca="1" t="shared" si="43"/>
        <v>0.056</v>
      </c>
      <c r="AN36" s="115">
        <f ca="1" t="shared" si="43"/>
        <v>0.019</v>
      </c>
      <c r="AO36" s="115">
        <f ca="1" t="shared" si="43"/>
        <v>0.049</v>
      </c>
      <c r="AP36" s="115">
        <f ca="1" t="shared" si="43"/>
        <v>0.063</v>
      </c>
      <c r="AQ36" s="115">
        <f ca="1" t="shared" si="43"/>
        <v>0.016</v>
      </c>
      <c r="AR36" s="115">
        <f ca="1" t="shared" si="43"/>
        <v>0.046</v>
      </c>
      <c r="AS36" s="115">
        <f ca="1" t="shared" si="43"/>
        <v>0.025</v>
      </c>
      <c r="AT36" s="115">
        <f ca="1" t="shared" si="43"/>
        <v>0.056</v>
      </c>
      <c r="AU36" s="115">
        <f ca="1" t="shared" si="43"/>
        <v>0.063</v>
      </c>
      <c r="AV36" s="115">
        <f ca="1" t="shared" si="43"/>
        <v>0.036</v>
      </c>
      <c r="AW36" s="115">
        <f ca="1" t="shared" si="43"/>
        <v>0.027</v>
      </c>
      <c r="AX36" s="115">
        <f ca="1" t="shared" si="43"/>
        <v>0.053</v>
      </c>
      <c r="AY36" s="115">
        <f ca="1" t="shared" si="43"/>
        <v>0.015</v>
      </c>
      <c r="AZ36" s="115">
        <f ca="1" t="shared" si="43"/>
        <v>0.046</v>
      </c>
      <c r="BA36" s="115">
        <f ca="1" t="shared" si="43"/>
        <v>0.063</v>
      </c>
      <c r="BB36" s="115">
        <f ca="1" t="shared" si="43"/>
        <v>0.055</v>
      </c>
      <c r="BC36" s="115">
        <f ca="1" t="shared" si="43"/>
        <v>0.042</v>
      </c>
      <c r="BD36" s="115">
        <f ca="1" t="shared" si="43"/>
        <v>0.032</v>
      </c>
      <c r="BE36" s="115">
        <f ca="1" t="shared" si="43"/>
        <v>0.033</v>
      </c>
      <c r="BF36" s="115">
        <f ca="1" t="shared" si="43"/>
        <v>0.057</v>
      </c>
      <c r="BG36" s="115">
        <f ca="1" t="shared" si="43"/>
        <v>0.031</v>
      </c>
      <c r="BH36" s="115">
        <f ca="1" t="shared" si="43"/>
        <v>0.029</v>
      </c>
      <c r="BI36" s="115">
        <f ca="1" t="shared" si="43"/>
        <v>0.034</v>
      </c>
      <c r="BJ36" s="115">
        <f ca="1" t="shared" si="43"/>
        <v>0.032</v>
      </c>
      <c r="BK36" s="115">
        <f ca="1" t="shared" si="43"/>
        <v>0.033</v>
      </c>
      <c r="BL36" s="115">
        <f ca="1" t="shared" si="43"/>
        <v>0.019</v>
      </c>
      <c r="BM36" s="115">
        <f ca="1" t="shared" si="43"/>
        <v>0.021</v>
      </c>
      <c r="BN36" s="115">
        <f ca="1" t="shared" si="43"/>
        <v>0.017</v>
      </c>
      <c r="BO36" s="115">
        <f ca="1" t="shared" si="43"/>
        <v>0.03</v>
      </c>
      <c r="BP36" s="115">
        <f ca="1" t="shared" si="43"/>
        <v>0.014</v>
      </c>
    </row>
    <row r="37" ht="15" customHeight="1" spans="1:68">
      <c r="A37" s="52"/>
      <c r="B37" s="53" t="s">
        <v>123</v>
      </c>
      <c r="C37" s="53" t="s">
        <v>124</v>
      </c>
      <c r="D37" s="53" t="s">
        <v>125</v>
      </c>
      <c r="E37" s="53"/>
      <c r="F37" s="49" t="s">
        <v>58</v>
      </c>
      <c r="G37" s="50">
        <v>0</v>
      </c>
      <c r="H37" s="54">
        <v>0.2</v>
      </c>
      <c r="I37" s="54">
        <v>0.15</v>
      </c>
      <c r="J37" s="75" t="s">
        <v>59</v>
      </c>
      <c r="K37" s="76">
        <f t="shared" si="3"/>
        <v>0.2</v>
      </c>
      <c r="L37" s="76">
        <f t="shared" si="4"/>
        <v>-0.15</v>
      </c>
      <c r="M37" s="77"/>
      <c r="N37" s="78">
        <f t="shared" si="0"/>
        <v>-0.016</v>
      </c>
      <c r="O37" s="78">
        <f>G37-R37</f>
        <v>-0.054</v>
      </c>
      <c r="P37" s="53">
        <f t="shared" si="1"/>
        <v>0.038</v>
      </c>
      <c r="Q37" s="53">
        <v>-0.016</v>
      </c>
      <c r="R37" s="53">
        <v>0.054</v>
      </c>
      <c r="S37" s="78">
        <f ca="1" t="shared" si="6"/>
        <v>-0.03371875</v>
      </c>
      <c r="T37" s="78">
        <f ca="1" t="shared" si="7"/>
        <v>0.0125934810965448</v>
      </c>
      <c r="U37" s="88">
        <f ca="1" t="shared" si="8"/>
        <v>4.63202611622117</v>
      </c>
      <c r="V37" s="88">
        <f ca="1" t="shared" si="9"/>
        <v>6.18623630771753</v>
      </c>
      <c r="W37" s="88">
        <f ca="1" t="shared" si="10"/>
        <v>3.07781592472482</v>
      </c>
      <c r="X37" s="88">
        <f ca="1" t="shared" si="11"/>
        <v>3.07781592472482</v>
      </c>
      <c r="Y37" s="96">
        <f ca="1" t="shared" si="12"/>
        <v>1</v>
      </c>
      <c r="Z37" s="99" t="str">
        <f ca="1" t="shared" si="37"/>
        <v/>
      </c>
      <c r="AA37" s="99">
        <f ca="1" t="shared" si="38"/>
        <v>-0.0839667395752139</v>
      </c>
      <c r="AB37" s="99">
        <f ca="1" t="shared" si="39"/>
        <v>-0.03371875</v>
      </c>
      <c r="AC37" s="99" t="str">
        <f ca="1" t="shared" si="40"/>
        <v/>
      </c>
      <c r="AD37" s="100"/>
      <c r="AE37" s="101" t="str">
        <f t="shared" si="41"/>
        <v/>
      </c>
      <c r="AF37" s="102"/>
      <c r="AG37" s="116"/>
      <c r="AH37" s="116"/>
      <c r="AI37" s="117"/>
      <c r="AJ37" s="118"/>
      <c r="AK37" s="115">
        <f ca="1">ROUNDUP(RAND()*($N37-$O37)+$O37,3)</f>
        <v>-0.022</v>
      </c>
      <c r="AL37" s="115">
        <f ca="1" t="shared" ref="AL37:BP37" si="44">ROUNDUP(RAND()*($N37-$O37)+$O37,3)</f>
        <v>-0.023</v>
      </c>
      <c r="AM37" s="115">
        <f ca="1" t="shared" si="44"/>
        <v>-0.054</v>
      </c>
      <c r="AN37" s="115">
        <f ca="1" t="shared" si="44"/>
        <v>-0.054</v>
      </c>
      <c r="AO37" s="115">
        <f ca="1" t="shared" si="44"/>
        <v>-0.023</v>
      </c>
      <c r="AP37" s="115">
        <f ca="1" t="shared" si="44"/>
        <v>-0.02</v>
      </c>
      <c r="AQ37" s="115">
        <f ca="1" t="shared" si="44"/>
        <v>-0.049</v>
      </c>
      <c r="AR37" s="115">
        <f ca="1" t="shared" si="44"/>
        <v>-0.017</v>
      </c>
      <c r="AS37" s="115">
        <f ca="1" t="shared" si="44"/>
        <v>-0.023</v>
      </c>
      <c r="AT37" s="115">
        <f ca="1" t="shared" si="44"/>
        <v>-0.02</v>
      </c>
      <c r="AU37" s="115">
        <f ca="1" t="shared" si="44"/>
        <v>-0.045</v>
      </c>
      <c r="AV37" s="115">
        <f ca="1" t="shared" si="44"/>
        <v>-0.037</v>
      </c>
      <c r="AW37" s="115">
        <f ca="1" t="shared" si="44"/>
        <v>-0.051</v>
      </c>
      <c r="AX37" s="115">
        <f ca="1" t="shared" si="44"/>
        <v>-0.029</v>
      </c>
      <c r="AY37" s="115">
        <f ca="1" t="shared" si="44"/>
        <v>-0.05</v>
      </c>
      <c r="AZ37" s="115">
        <f ca="1" t="shared" si="44"/>
        <v>-0.019</v>
      </c>
      <c r="BA37" s="115">
        <f ca="1" t="shared" si="44"/>
        <v>-0.043</v>
      </c>
      <c r="BB37" s="115">
        <f ca="1" t="shared" si="44"/>
        <v>-0.018</v>
      </c>
      <c r="BC37" s="115">
        <f ca="1" t="shared" si="44"/>
        <v>-0.026</v>
      </c>
      <c r="BD37" s="115">
        <f ca="1" t="shared" si="44"/>
        <v>-0.037</v>
      </c>
      <c r="BE37" s="115">
        <f ca="1" t="shared" si="44"/>
        <v>-0.021</v>
      </c>
      <c r="BF37" s="115">
        <f ca="1" t="shared" si="44"/>
        <v>-0.042</v>
      </c>
      <c r="BG37" s="115">
        <f ca="1" t="shared" si="44"/>
        <v>-0.043</v>
      </c>
      <c r="BH37" s="115">
        <f ca="1" t="shared" si="44"/>
        <v>-0.043</v>
      </c>
      <c r="BI37" s="115">
        <f ca="1" t="shared" si="44"/>
        <v>-0.053</v>
      </c>
      <c r="BJ37" s="115">
        <f ca="1" t="shared" si="44"/>
        <v>-0.031</v>
      </c>
      <c r="BK37" s="115">
        <f ca="1" t="shared" si="44"/>
        <v>-0.019</v>
      </c>
      <c r="BL37" s="115">
        <f ca="1" t="shared" si="44"/>
        <v>-0.025</v>
      </c>
      <c r="BM37" s="115">
        <f ca="1" t="shared" si="44"/>
        <v>-0.044</v>
      </c>
      <c r="BN37" s="115">
        <f ca="1" t="shared" si="44"/>
        <v>-0.044</v>
      </c>
      <c r="BO37" s="115">
        <f ca="1" t="shared" si="44"/>
        <v>-0.026</v>
      </c>
      <c r="BP37" s="115">
        <f ca="1" t="shared" si="44"/>
        <v>-0.028</v>
      </c>
    </row>
    <row r="38" ht="15" customHeight="1" spans="1:68">
      <c r="A38" s="52"/>
      <c r="B38" s="53" t="s">
        <v>126</v>
      </c>
      <c r="C38" s="53" t="s">
        <v>127</v>
      </c>
      <c r="D38" s="53" t="s">
        <v>128</v>
      </c>
      <c r="E38" s="53"/>
      <c r="F38" s="49" t="s">
        <v>58</v>
      </c>
      <c r="G38" s="50">
        <v>0</v>
      </c>
      <c r="H38" s="54">
        <v>0.35</v>
      </c>
      <c r="I38" s="54">
        <v>0</v>
      </c>
      <c r="J38" s="75" t="s">
        <v>59</v>
      </c>
      <c r="K38" s="76">
        <f t="shared" si="3"/>
        <v>0.35</v>
      </c>
      <c r="L38" s="76">
        <f t="shared" si="4"/>
        <v>0</v>
      </c>
      <c r="M38" s="77"/>
      <c r="N38" s="78">
        <f t="shared" si="0"/>
        <v>0</v>
      </c>
      <c r="O38" s="78">
        <f>G38+R38</f>
        <v>0</v>
      </c>
      <c r="P38" s="53">
        <f t="shared" si="1"/>
        <v>0</v>
      </c>
      <c r="Q38" s="53"/>
      <c r="R38" s="53"/>
      <c r="S38" s="78">
        <f ca="1" t="shared" si="6"/>
        <v>0.0936875</v>
      </c>
      <c r="T38" s="78">
        <f ca="1" t="shared" si="7"/>
        <v>0.0272437474330083</v>
      </c>
      <c r="U38" s="88">
        <f ca="1" t="shared" si="8"/>
        <v>3.13604067172068</v>
      </c>
      <c r="V38" s="88">
        <f ca="1" t="shared" si="9"/>
        <v>3.13604067172068</v>
      </c>
      <c r="W38" s="88">
        <f ca="1" t="shared" si="10"/>
        <v>1.14628748278695</v>
      </c>
      <c r="X38" s="88">
        <f ca="1" t="shared" si="11"/>
        <v>3.13604067172068</v>
      </c>
      <c r="Y38" s="96">
        <f ca="1" t="shared" si="12"/>
        <v>1</v>
      </c>
      <c r="Z38" s="99" t="str">
        <f ca="1" t="shared" si="37"/>
        <v/>
      </c>
      <c r="AA38" s="99">
        <f ca="1" t="shared" si="38"/>
        <v>-0.0150150522577033</v>
      </c>
      <c r="AB38" s="99">
        <f ca="1" t="shared" si="39"/>
        <v>0.0936875</v>
      </c>
      <c r="AC38" s="99" t="str">
        <f ca="1" t="shared" si="40"/>
        <v/>
      </c>
      <c r="AD38" s="100"/>
      <c r="AE38" s="101" t="str">
        <f t="shared" si="41"/>
        <v/>
      </c>
      <c r="AF38" s="102"/>
      <c r="AG38" s="116"/>
      <c r="AH38" s="116"/>
      <c r="AI38" s="117"/>
      <c r="AJ38" s="118"/>
      <c r="AK38" s="119">
        <f ca="1">MAX(ABS(AK39),ABS(AK40))*2</f>
        <v>0.132</v>
      </c>
      <c r="AL38" s="119">
        <f ca="1" t="shared" ref="AL38:BP38" si="45">MAX(ABS(AL39),ABS(AL40))*2</f>
        <v>0.132</v>
      </c>
      <c r="AM38" s="119">
        <f ca="1" t="shared" si="45"/>
        <v>0.076</v>
      </c>
      <c r="AN38" s="119">
        <f ca="1" t="shared" si="45"/>
        <v>0.062</v>
      </c>
      <c r="AO38" s="119">
        <f ca="1" t="shared" si="45"/>
        <v>0.086</v>
      </c>
      <c r="AP38" s="119">
        <f ca="1" t="shared" si="45"/>
        <v>0.076</v>
      </c>
      <c r="AQ38" s="119">
        <f ca="1" t="shared" si="45"/>
        <v>0.07</v>
      </c>
      <c r="AR38" s="119">
        <f ca="1" t="shared" si="45"/>
        <v>0.094</v>
      </c>
      <c r="AS38" s="119">
        <f ca="1" t="shared" si="45"/>
        <v>0.116</v>
      </c>
      <c r="AT38" s="119">
        <f ca="1" t="shared" si="45"/>
        <v>0.124</v>
      </c>
      <c r="AU38" s="119">
        <f ca="1" t="shared" si="45"/>
        <v>0.07</v>
      </c>
      <c r="AV38" s="119">
        <f ca="1" t="shared" si="45"/>
        <v>0.104</v>
      </c>
      <c r="AW38" s="119">
        <f ca="1" t="shared" si="45"/>
        <v>0.1</v>
      </c>
      <c r="AX38" s="119">
        <f ca="1" t="shared" si="45"/>
        <v>0.06</v>
      </c>
      <c r="AY38" s="119">
        <f ca="1" t="shared" si="45"/>
        <v>0.07</v>
      </c>
      <c r="AZ38" s="119">
        <f ca="1" t="shared" si="45"/>
        <v>0.118</v>
      </c>
      <c r="BA38" s="119">
        <f ca="1" t="shared" si="45"/>
        <v>0.132</v>
      </c>
      <c r="BB38" s="119">
        <f ca="1" t="shared" si="45"/>
        <v>0.064</v>
      </c>
      <c r="BC38" s="119">
        <f ca="1" t="shared" si="45"/>
        <v>0.1</v>
      </c>
      <c r="BD38" s="119">
        <f ca="1" t="shared" si="45"/>
        <v>0.122</v>
      </c>
      <c r="BE38" s="119">
        <f ca="1" t="shared" si="45"/>
        <v>0.094</v>
      </c>
      <c r="BF38" s="119">
        <f ca="1" t="shared" si="45"/>
        <v>0.092</v>
      </c>
      <c r="BG38" s="119">
        <f ca="1" t="shared" si="45"/>
        <v>0.132</v>
      </c>
      <c r="BH38" s="119">
        <f ca="1" t="shared" si="45"/>
        <v>0.092</v>
      </c>
      <c r="BI38" s="119">
        <f ca="1" t="shared" si="45"/>
        <v>0.114</v>
      </c>
      <c r="BJ38" s="119">
        <f ca="1" t="shared" si="45"/>
        <v>0.13</v>
      </c>
      <c r="BK38" s="119">
        <f ca="1" t="shared" si="45"/>
        <v>0.062</v>
      </c>
      <c r="BL38" s="119">
        <f ca="1" t="shared" si="45"/>
        <v>0.052</v>
      </c>
      <c r="BM38" s="119">
        <f ca="1" t="shared" si="45"/>
        <v>0.06</v>
      </c>
      <c r="BN38" s="119">
        <f ca="1" t="shared" si="45"/>
        <v>0.054</v>
      </c>
      <c r="BO38" s="119">
        <f ca="1" t="shared" si="45"/>
        <v>0.078</v>
      </c>
      <c r="BP38" s="119">
        <f ca="1" t="shared" si="45"/>
        <v>0.13</v>
      </c>
    </row>
    <row r="39" ht="15" customHeight="1" spans="1:68">
      <c r="A39" s="52"/>
      <c r="B39" s="53" t="s">
        <v>129</v>
      </c>
      <c r="C39" s="53" t="s">
        <v>130</v>
      </c>
      <c r="D39" s="53" t="s">
        <v>131</v>
      </c>
      <c r="E39" s="53"/>
      <c r="F39" s="49" t="s">
        <v>58</v>
      </c>
      <c r="G39" s="50">
        <v>0</v>
      </c>
      <c r="H39" s="54">
        <v>0.2</v>
      </c>
      <c r="I39" s="54">
        <v>0.15</v>
      </c>
      <c r="J39" s="75" t="s">
        <v>59</v>
      </c>
      <c r="K39" s="76">
        <f t="shared" si="3"/>
        <v>0.2</v>
      </c>
      <c r="L39" s="76">
        <f t="shared" si="4"/>
        <v>-0.15</v>
      </c>
      <c r="M39" s="77"/>
      <c r="N39" s="78">
        <f t="shared" si="0"/>
        <v>0.036</v>
      </c>
      <c r="O39" s="78">
        <f>G39-R39</f>
        <v>0.018</v>
      </c>
      <c r="P39" s="53">
        <f t="shared" si="1"/>
        <v>0.018</v>
      </c>
      <c r="Q39" s="53">
        <v>0.036</v>
      </c>
      <c r="R39" s="53">
        <v>-0.018</v>
      </c>
      <c r="S39" s="78">
        <f ca="1" t="shared" si="6"/>
        <v>0.0268125</v>
      </c>
      <c r="T39" s="78">
        <f ca="1" t="shared" si="7"/>
        <v>0.00558475748166671</v>
      </c>
      <c r="U39" s="88">
        <f ca="1" t="shared" si="8"/>
        <v>10.4450969491202</v>
      </c>
      <c r="V39" s="88">
        <f ca="1" t="shared" si="9"/>
        <v>10.3369155878615</v>
      </c>
      <c r="W39" s="88">
        <f ca="1" t="shared" si="10"/>
        <v>10.553278310379</v>
      </c>
      <c r="X39" s="88">
        <f ca="1" t="shared" si="11"/>
        <v>10.3369155878615</v>
      </c>
      <c r="Y39" s="96">
        <f ca="1" t="shared" si="12"/>
        <v>1</v>
      </c>
      <c r="Z39" s="99" t="str">
        <f ca="1" t="shared" si="37"/>
        <v/>
      </c>
      <c r="AA39" s="99">
        <f ca="1" t="shared" si="38"/>
        <v>0.00452931764814985</v>
      </c>
      <c r="AB39" s="99">
        <f ca="1" t="shared" si="39"/>
        <v>0.0268125</v>
      </c>
      <c r="AC39" s="99" t="str">
        <f ca="1" t="shared" si="40"/>
        <v/>
      </c>
      <c r="AD39" s="100"/>
      <c r="AE39" s="101" t="str">
        <f t="shared" si="41"/>
        <v/>
      </c>
      <c r="AF39" s="102"/>
      <c r="AG39" s="116"/>
      <c r="AH39" s="116"/>
      <c r="AI39" s="117"/>
      <c r="AJ39" s="118"/>
      <c r="AK39" s="115">
        <f ca="1">ROUNDUP(RAND()*($N39-$O39)+$O39,3)</f>
        <v>0.029</v>
      </c>
      <c r="AL39" s="115">
        <f ca="1" t="shared" ref="AL39:BP39" si="46">ROUNDUP(RAND()*($N39-$O39)+$O39,3)</f>
        <v>0.028</v>
      </c>
      <c r="AM39" s="115">
        <f ca="1" t="shared" si="46"/>
        <v>0.019</v>
      </c>
      <c r="AN39" s="115">
        <f ca="1" t="shared" si="46"/>
        <v>0.023</v>
      </c>
      <c r="AO39" s="115">
        <f ca="1" t="shared" si="46"/>
        <v>0.022</v>
      </c>
      <c r="AP39" s="115">
        <f ca="1" t="shared" si="46"/>
        <v>0.033</v>
      </c>
      <c r="AQ39" s="115">
        <f ca="1" t="shared" si="46"/>
        <v>0.021</v>
      </c>
      <c r="AR39" s="115">
        <f ca="1" t="shared" si="46"/>
        <v>0.03</v>
      </c>
      <c r="AS39" s="115">
        <f ca="1" t="shared" si="46"/>
        <v>0.036</v>
      </c>
      <c r="AT39" s="115">
        <f ca="1" t="shared" si="46"/>
        <v>0.021</v>
      </c>
      <c r="AU39" s="115">
        <f ca="1" t="shared" si="46"/>
        <v>0.035</v>
      </c>
      <c r="AV39" s="115">
        <f ca="1" t="shared" si="46"/>
        <v>0.029</v>
      </c>
      <c r="AW39" s="115">
        <f ca="1" t="shared" si="46"/>
        <v>0.029</v>
      </c>
      <c r="AX39" s="115">
        <f ca="1" t="shared" si="46"/>
        <v>0.024</v>
      </c>
      <c r="AY39" s="115">
        <f ca="1" t="shared" si="46"/>
        <v>0.035</v>
      </c>
      <c r="AZ39" s="115">
        <f ca="1" t="shared" si="46"/>
        <v>0.026</v>
      </c>
      <c r="BA39" s="115">
        <f ca="1" t="shared" si="46"/>
        <v>0.029</v>
      </c>
      <c r="BB39" s="115">
        <f ca="1" t="shared" si="46"/>
        <v>0.024</v>
      </c>
      <c r="BC39" s="115">
        <f ca="1" t="shared" si="46"/>
        <v>0.022</v>
      </c>
      <c r="BD39" s="115">
        <f ca="1" t="shared" si="46"/>
        <v>0.034</v>
      </c>
      <c r="BE39" s="115">
        <f ca="1" t="shared" si="46"/>
        <v>0.036</v>
      </c>
      <c r="BF39" s="115">
        <f ca="1" t="shared" si="46"/>
        <v>0.026</v>
      </c>
      <c r="BG39" s="115">
        <f ca="1" t="shared" si="46"/>
        <v>0.023</v>
      </c>
      <c r="BH39" s="115">
        <f ca="1" t="shared" si="46"/>
        <v>0.029</v>
      </c>
      <c r="BI39" s="115">
        <f ca="1" t="shared" si="46"/>
        <v>0.031</v>
      </c>
      <c r="BJ39" s="115">
        <f ca="1" t="shared" si="46"/>
        <v>0.019</v>
      </c>
      <c r="BK39" s="115">
        <f ca="1" t="shared" si="46"/>
        <v>0.027</v>
      </c>
      <c r="BL39" s="115">
        <f ca="1" t="shared" si="46"/>
        <v>0.025</v>
      </c>
      <c r="BM39" s="115">
        <f ca="1" t="shared" si="46"/>
        <v>0.02</v>
      </c>
      <c r="BN39" s="115">
        <f ca="1" t="shared" si="46"/>
        <v>0.019</v>
      </c>
      <c r="BO39" s="115">
        <f ca="1" t="shared" si="46"/>
        <v>0.019</v>
      </c>
      <c r="BP39" s="115">
        <f ca="1" t="shared" si="46"/>
        <v>0.035</v>
      </c>
    </row>
    <row r="40" ht="15" customHeight="1" spans="1:68">
      <c r="A40" s="52"/>
      <c r="B40" s="53" t="s">
        <v>132</v>
      </c>
      <c r="C40" s="53" t="s">
        <v>133</v>
      </c>
      <c r="D40" s="53" t="s">
        <v>134</v>
      </c>
      <c r="E40" s="53"/>
      <c r="F40" s="49" t="s">
        <v>58</v>
      </c>
      <c r="G40" s="50">
        <v>0</v>
      </c>
      <c r="H40" s="54">
        <v>0.2</v>
      </c>
      <c r="I40" s="54">
        <v>0.15</v>
      </c>
      <c r="J40" s="75" t="s">
        <v>59</v>
      </c>
      <c r="K40" s="76">
        <f t="shared" si="3"/>
        <v>0.2</v>
      </c>
      <c r="L40" s="76">
        <f t="shared" si="4"/>
        <v>-0.15</v>
      </c>
      <c r="M40" s="77"/>
      <c r="N40" s="78">
        <f t="shared" si="0"/>
        <v>-0.025</v>
      </c>
      <c r="O40" s="78">
        <f>G40-R40</f>
        <v>-0.067</v>
      </c>
      <c r="P40" s="53">
        <f t="shared" si="1"/>
        <v>0.042</v>
      </c>
      <c r="Q40" s="53">
        <v>-0.025</v>
      </c>
      <c r="R40" s="53">
        <v>0.067</v>
      </c>
      <c r="S40" s="78">
        <f ca="1" t="shared" si="6"/>
        <v>-0.04678125</v>
      </c>
      <c r="T40" s="78">
        <f ca="1" t="shared" si="7"/>
        <v>0.0136824219111544</v>
      </c>
      <c r="U40" s="88">
        <f ca="1" t="shared" si="8"/>
        <v>4.26337776397451</v>
      </c>
      <c r="V40" s="88">
        <f ca="1" t="shared" si="9"/>
        <v>6.01212396466191</v>
      </c>
      <c r="W40" s="88">
        <f ca="1" t="shared" si="10"/>
        <v>2.51463156328711</v>
      </c>
      <c r="X40" s="88">
        <f ca="1" t="shared" si="11"/>
        <v>2.51463156328711</v>
      </c>
      <c r="Y40" s="96">
        <f ca="1" t="shared" si="12"/>
        <v>0.999999999999977</v>
      </c>
      <c r="Z40" s="99" t="str">
        <f ca="1" t="shared" si="37"/>
        <v/>
      </c>
      <c r="AA40" s="99">
        <f ca="1" t="shared" si="38"/>
        <v>-0.101374113425506</v>
      </c>
      <c r="AB40" s="99">
        <f ca="1" t="shared" si="39"/>
        <v>-0.04678125</v>
      </c>
      <c r="AC40" s="99" t="str">
        <f ca="1" t="shared" si="40"/>
        <v/>
      </c>
      <c r="AD40" s="100"/>
      <c r="AE40" s="101" t="str">
        <f t="shared" si="41"/>
        <v/>
      </c>
      <c r="AF40" s="102"/>
      <c r="AG40" s="116"/>
      <c r="AH40" s="116"/>
      <c r="AI40" s="117"/>
      <c r="AJ40" s="118"/>
      <c r="AK40" s="115">
        <f ca="1">ROUNDUP(RAND()*($N40-$O40)+$O40,3)</f>
        <v>-0.066</v>
      </c>
      <c r="AL40" s="115">
        <f ca="1" t="shared" ref="AL40:BP40" si="47">ROUNDUP(RAND()*($N40-$O40)+$O40,3)</f>
        <v>-0.066</v>
      </c>
      <c r="AM40" s="115">
        <f ca="1" t="shared" si="47"/>
        <v>-0.038</v>
      </c>
      <c r="AN40" s="115">
        <f ca="1" t="shared" si="47"/>
        <v>-0.031</v>
      </c>
      <c r="AO40" s="115">
        <f ca="1" t="shared" si="47"/>
        <v>-0.043</v>
      </c>
      <c r="AP40" s="115">
        <f ca="1" t="shared" si="47"/>
        <v>-0.038</v>
      </c>
      <c r="AQ40" s="115">
        <f ca="1" t="shared" si="47"/>
        <v>-0.035</v>
      </c>
      <c r="AR40" s="115">
        <f ca="1" t="shared" si="47"/>
        <v>-0.047</v>
      </c>
      <c r="AS40" s="115">
        <f ca="1" t="shared" si="47"/>
        <v>-0.058</v>
      </c>
      <c r="AT40" s="115">
        <f ca="1" t="shared" si="47"/>
        <v>-0.062</v>
      </c>
      <c r="AU40" s="115">
        <f ca="1" t="shared" si="47"/>
        <v>-0.033</v>
      </c>
      <c r="AV40" s="115">
        <f ca="1" t="shared" si="47"/>
        <v>-0.052</v>
      </c>
      <c r="AW40" s="115">
        <f ca="1" t="shared" si="47"/>
        <v>-0.05</v>
      </c>
      <c r="AX40" s="115">
        <f ca="1" t="shared" si="47"/>
        <v>-0.03</v>
      </c>
      <c r="AY40" s="115">
        <f ca="1" t="shared" si="47"/>
        <v>-0.035</v>
      </c>
      <c r="AZ40" s="115">
        <f ca="1" t="shared" si="47"/>
        <v>-0.059</v>
      </c>
      <c r="BA40" s="115">
        <f ca="1" t="shared" si="47"/>
        <v>-0.066</v>
      </c>
      <c r="BB40" s="115">
        <f ca="1" t="shared" si="47"/>
        <v>-0.032</v>
      </c>
      <c r="BC40" s="115">
        <f ca="1" t="shared" si="47"/>
        <v>-0.05</v>
      </c>
      <c r="BD40" s="115">
        <f ca="1" t="shared" si="47"/>
        <v>-0.061</v>
      </c>
      <c r="BE40" s="115">
        <f ca="1" t="shared" si="47"/>
        <v>-0.047</v>
      </c>
      <c r="BF40" s="115">
        <f ca="1" t="shared" si="47"/>
        <v>-0.046</v>
      </c>
      <c r="BG40" s="115">
        <f ca="1" t="shared" si="47"/>
        <v>-0.066</v>
      </c>
      <c r="BH40" s="115">
        <f ca="1" t="shared" si="47"/>
        <v>-0.046</v>
      </c>
      <c r="BI40" s="115">
        <f ca="1" t="shared" si="47"/>
        <v>-0.057</v>
      </c>
      <c r="BJ40" s="115">
        <f ca="1" t="shared" si="47"/>
        <v>-0.065</v>
      </c>
      <c r="BK40" s="115">
        <f ca="1" t="shared" si="47"/>
        <v>-0.031</v>
      </c>
      <c r="BL40" s="115">
        <f ca="1" t="shared" si="47"/>
        <v>-0.026</v>
      </c>
      <c r="BM40" s="115">
        <f ca="1" t="shared" si="47"/>
        <v>-0.03</v>
      </c>
      <c r="BN40" s="115">
        <f ca="1" t="shared" si="47"/>
        <v>-0.027</v>
      </c>
      <c r="BO40" s="115">
        <f ca="1" t="shared" si="47"/>
        <v>-0.039</v>
      </c>
      <c r="BP40" s="115">
        <f ca="1" t="shared" si="47"/>
        <v>-0.065</v>
      </c>
    </row>
    <row r="41" ht="15" customHeight="1" spans="1:68">
      <c r="A41" s="52"/>
      <c r="B41" s="53" t="s">
        <v>135</v>
      </c>
      <c r="C41" s="53" t="s">
        <v>136</v>
      </c>
      <c r="D41" s="53" t="s">
        <v>137</v>
      </c>
      <c r="E41" s="53"/>
      <c r="F41" s="49" t="s">
        <v>58</v>
      </c>
      <c r="G41" s="50">
        <v>4</v>
      </c>
      <c r="H41" s="54">
        <v>0.38</v>
      </c>
      <c r="I41" s="54">
        <v>0.38</v>
      </c>
      <c r="J41" s="75" t="s">
        <v>59</v>
      </c>
      <c r="K41" s="76">
        <f t="shared" ref="K41:K61" si="48">IF(AND(G41="",H41=""),"",IF(G41="",H41,G41+H41))</f>
        <v>4.38</v>
      </c>
      <c r="L41" s="76">
        <f t="shared" ref="L41:L61" si="49">IF(AND(G41="",I41=""),"",IF(G41="",I41,G41-I41))</f>
        <v>3.62</v>
      </c>
      <c r="M41" s="77"/>
      <c r="N41" s="78">
        <f t="shared" ref="N41:N61" si="50">G41+Q41</f>
        <v>4.19</v>
      </c>
      <c r="O41" s="78">
        <f>G41-R41</f>
        <v>3.947</v>
      </c>
      <c r="P41" s="53">
        <f t="shared" ref="P41:P61" si="51">N41-O41</f>
        <v>0.243</v>
      </c>
      <c r="Q41" s="53">
        <v>0.19</v>
      </c>
      <c r="R41" s="53">
        <v>0.053</v>
      </c>
      <c r="S41" s="78">
        <f ca="1" t="shared" ref="S41:S61" si="52">IF(OR($AK41="",ISNUMBER($AK41)=FALSE),"",AVERAGE(AK41:BP41))</f>
        <v>4.0914375</v>
      </c>
      <c r="T41" s="78">
        <f ca="1" t="shared" ref="T41:T61" si="53">IF(OR($AK41="",ISNUMBER($AK41)=FALSE),"",STDEV(AK41:BP41))</f>
        <v>0.0673531556843861</v>
      </c>
      <c r="U41" s="88">
        <f ca="1" t="shared" ref="U41:U61" si="54">IF(OR($AK41="",ISNUMBER($AK41)=FALSE),"",IF(AND(G41=0,I41=0),V41,IF(AND(G41="",H41=""),W41,(H41+ABS(I41))/(6*T41))))</f>
        <v>1.88063447628528</v>
      </c>
      <c r="V41" s="88">
        <f ca="1" t="shared" ref="V41:V61" si="55">IF(OR($AK41="",ISNUMBER($AK41)=FALSE),"",IF(H41="","",(K41-S41)/(3*T41)))</f>
        <v>1.42810680542913</v>
      </c>
      <c r="W41" s="88">
        <f ca="1" t="shared" ref="W41:W61" si="56">IF(OR($AK41="",ISNUMBER($AK41)=FALSE),"",IF(I41="","",(S41-L41)/(3*T41)))</f>
        <v>2.33316214714143</v>
      </c>
      <c r="X41" s="88">
        <f ca="1" t="shared" ref="X41:X61" si="57">IF(OR($AK41="",ISNUMBER($AK41)=FALSE),"",IF(AND(G41=0,I41=0),((H41)-(S41))/(3*T41),MIN(V41:W41)))</f>
        <v>1.42810680542913</v>
      </c>
      <c r="Y41" s="96">
        <f ca="1" t="shared" ref="Y41:Y61" si="58">IF(OR($AK41="",ISNUMBER($AK41)=FALSE),"",IF(AND(G41=0,I41=0),NORMSDIST(3*X41),NORMSDIST(3*X41)+NORMSDIST(6*U41-3*X41)-1))</f>
        <v>0.99999083506907</v>
      </c>
      <c r="Z41" s="99" t="str">
        <f ca="1" t="shared" si="37"/>
        <v/>
      </c>
      <c r="AA41" s="99">
        <f ca="1" t="shared" si="38"/>
        <v>-0.1773015911807</v>
      </c>
      <c r="AB41" s="99">
        <f ca="1" t="shared" si="39"/>
        <v>0.0914375000000005</v>
      </c>
      <c r="AC41" s="99" t="str">
        <f ca="1" t="shared" si="40"/>
        <v/>
      </c>
      <c r="AD41" s="100"/>
      <c r="AE41" s="101" t="str">
        <f t="shared" si="41"/>
        <v/>
      </c>
      <c r="AF41" s="102"/>
      <c r="AG41" s="116"/>
      <c r="AH41" s="116"/>
      <c r="AI41" s="117"/>
      <c r="AJ41" s="118"/>
      <c r="AK41" s="115">
        <f ca="1" t="shared" ref="AK41:AK61" si="59">ROUNDUP(RAND()*($N41-$O41)+$O41,3)</f>
        <v>3.96</v>
      </c>
      <c r="AL41" s="115">
        <f ca="1" t="shared" ref="AL41:BP41" si="60">ROUNDUP(RAND()*($N41-$O41)+$O41,3)</f>
        <v>4.146</v>
      </c>
      <c r="AM41" s="115">
        <f ca="1" t="shared" si="60"/>
        <v>4.121</v>
      </c>
      <c r="AN41" s="115">
        <f ca="1" t="shared" si="60"/>
        <v>4.014</v>
      </c>
      <c r="AO41" s="115">
        <f ca="1" t="shared" si="60"/>
        <v>4.175</v>
      </c>
      <c r="AP41" s="115">
        <f ca="1" t="shared" si="60"/>
        <v>4.048</v>
      </c>
      <c r="AQ41" s="115">
        <f ca="1" t="shared" si="60"/>
        <v>4.161</v>
      </c>
      <c r="AR41" s="115">
        <f ca="1" t="shared" si="60"/>
        <v>4.088</v>
      </c>
      <c r="AS41" s="115">
        <f ca="1" t="shared" si="60"/>
        <v>4.061</v>
      </c>
      <c r="AT41" s="115">
        <f ca="1" t="shared" si="60"/>
        <v>4.106</v>
      </c>
      <c r="AU41" s="115">
        <f ca="1" t="shared" si="60"/>
        <v>4.127</v>
      </c>
      <c r="AV41" s="115">
        <f ca="1" t="shared" si="60"/>
        <v>4.133</v>
      </c>
      <c r="AW41" s="115">
        <f ca="1" t="shared" si="60"/>
        <v>4.106</v>
      </c>
      <c r="AX41" s="115">
        <f ca="1" t="shared" si="60"/>
        <v>4.088</v>
      </c>
      <c r="AY41" s="115">
        <f ca="1" t="shared" si="60"/>
        <v>3.961</v>
      </c>
      <c r="AZ41" s="115">
        <f ca="1" t="shared" si="60"/>
        <v>3.951</v>
      </c>
      <c r="BA41" s="115">
        <f ca="1" t="shared" si="60"/>
        <v>4.075</v>
      </c>
      <c r="BB41" s="115">
        <f ca="1" t="shared" si="60"/>
        <v>4.162</v>
      </c>
      <c r="BC41" s="115">
        <f ca="1" t="shared" si="60"/>
        <v>4.178</v>
      </c>
      <c r="BD41" s="115">
        <f ca="1" t="shared" si="60"/>
        <v>4.113</v>
      </c>
      <c r="BE41" s="115">
        <f ca="1" t="shared" si="60"/>
        <v>3.999</v>
      </c>
      <c r="BF41" s="115">
        <f ca="1" t="shared" si="60"/>
        <v>4.187</v>
      </c>
      <c r="BG41" s="115">
        <f ca="1" t="shared" si="60"/>
        <v>4.106</v>
      </c>
      <c r="BH41" s="115">
        <f ca="1" t="shared" si="60"/>
        <v>4.03</v>
      </c>
      <c r="BI41" s="115">
        <f ca="1" t="shared" si="60"/>
        <v>4.162</v>
      </c>
      <c r="BJ41" s="115">
        <f ca="1" t="shared" si="60"/>
        <v>4.054</v>
      </c>
      <c r="BK41" s="115">
        <f ca="1" t="shared" si="60"/>
        <v>4.089</v>
      </c>
      <c r="BL41" s="115">
        <f ca="1" t="shared" si="60"/>
        <v>4.017</v>
      </c>
      <c r="BM41" s="115">
        <f ca="1" t="shared" si="60"/>
        <v>4.134</v>
      </c>
      <c r="BN41" s="115">
        <f ca="1" t="shared" si="60"/>
        <v>4.062</v>
      </c>
      <c r="BO41" s="115">
        <f ca="1" t="shared" si="60"/>
        <v>4.135</v>
      </c>
      <c r="BP41" s="115">
        <f ca="1" t="shared" si="60"/>
        <v>4.177</v>
      </c>
    </row>
    <row r="42" ht="15" customHeight="1" spans="1:68">
      <c r="A42" s="52"/>
      <c r="B42" s="53" t="s">
        <v>138</v>
      </c>
      <c r="C42" s="53" t="s">
        <v>139</v>
      </c>
      <c r="D42" s="53" t="s">
        <v>140</v>
      </c>
      <c r="E42" s="53"/>
      <c r="F42" s="49" t="s">
        <v>58</v>
      </c>
      <c r="G42" s="50">
        <v>2.26</v>
      </c>
      <c r="H42" s="54">
        <v>0.8</v>
      </c>
      <c r="I42" s="54">
        <v>0.8</v>
      </c>
      <c r="J42" s="75" t="s">
        <v>59</v>
      </c>
      <c r="K42" s="76">
        <f t="shared" si="48"/>
        <v>3.06</v>
      </c>
      <c r="L42" s="76">
        <f t="shared" si="49"/>
        <v>1.46</v>
      </c>
      <c r="M42" s="77"/>
      <c r="N42" s="78">
        <f t="shared" si="50"/>
        <v>2.549</v>
      </c>
      <c r="O42" s="78">
        <f>G42-R42</f>
        <v>2.175</v>
      </c>
      <c r="P42" s="53">
        <f t="shared" si="51"/>
        <v>0.374</v>
      </c>
      <c r="Q42" s="53">
        <v>0.289</v>
      </c>
      <c r="R42" s="53">
        <v>0.085</v>
      </c>
      <c r="S42" s="78">
        <f ca="1" t="shared" si="52"/>
        <v>2.377</v>
      </c>
      <c r="T42" s="78">
        <f ca="1" t="shared" si="53"/>
        <v>0.11491792302447</v>
      </c>
      <c r="U42" s="88">
        <f ca="1" t="shared" si="54"/>
        <v>2.32049674801278</v>
      </c>
      <c r="V42" s="88">
        <f ca="1" t="shared" si="55"/>
        <v>1.98112409861592</v>
      </c>
      <c r="W42" s="88">
        <f ca="1" t="shared" si="56"/>
        <v>2.65986939740965</v>
      </c>
      <c r="X42" s="88">
        <f ca="1" t="shared" si="57"/>
        <v>1.98112409861592</v>
      </c>
      <c r="Y42" s="96">
        <f ca="1" t="shared" si="58"/>
        <v>0.999999998603913</v>
      </c>
      <c r="Z42" s="99" t="str">
        <f ca="1" t="shared" si="37"/>
        <v/>
      </c>
      <c r="AA42" s="99">
        <f ca="1" t="shared" si="38"/>
        <v>-0.341522512867636</v>
      </c>
      <c r="AB42" s="99">
        <f ca="1" t="shared" si="39"/>
        <v>0.117</v>
      </c>
      <c r="AC42" s="99" t="str">
        <f ca="1" t="shared" si="40"/>
        <v/>
      </c>
      <c r="AD42" s="100"/>
      <c r="AE42" s="101" t="str">
        <f t="shared" si="41"/>
        <v/>
      </c>
      <c r="AF42" s="102"/>
      <c r="AG42" s="116"/>
      <c r="AH42" s="116"/>
      <c r="AI42" s="117"/>
      <c r="AJ42" s="118"/>
      <c r="AK42" s="115">
        <f ca="1" t="shared" si="59"/>
        <v>2.228</v>
      </c>
      <c r="AL42" s="115">
        <f ca="1" t="shared" ref="AL42:BP42" si="61">ROUNDUP(RAND()*($N42-$O42)+$O42,3)</f>
        <v>2.472</v>
      </c>
      <c r="AM42" s="115">
        <f ca="1" t="shared" si="61"/>
        <v>2.344</v>
      </c>
      <c r="AN42" s="115">
        <f ca="1" t="shared" si="61"/>
        <v>2.276</v>
      </c>
      <c r="AO42" s="115">
        <f ca="1" t="shared" si="61"/>
        <v>2.448</v>
      </c>
      <c r="AP42" s="115">
        <f ca="1" t="shared" si="61"/>
        <v>2.29</v>
      </c>
      <c r="AQ42" s="115">
        <f ca="1" t="shared" si="61"/>
        <v>2.409</v>
      </c>
      <c r="AR42" s="115">
        <f ca="1" t="shared" si="61"/>
        <v>2.476</v>
      </c>
      <c r="AS42" s="115">
        <f ca="1" t="shared" si="61"/>
        <v>2.281</v>
      </c>
      <c r="AT42" s="115">
        <f ca="1" t="shared" si="61"/>
        <v>2.398</v>
      </c>
      <c r="AU42" s="115">
        <f ca="1" t="shared" si="61"/>
        <v>2.546</v>
      </c>
      <c r="AV42" s="115">
        <f ca="1" t="shared" si="61"/>
        <v>2.273</v>
      </c>
      <c r="AW42" s="115">
        <f ca="1" t="shared" si="61"/>
        <v>2.498</v>
      </c>
      <c r="AX42" s="115">
        <f ca="1" t="shared" si="61"/>
        <v>2.463</v>
      </c>
      <c r="AY42" s="115">
        <f ca="1" t="shared" si="61"/>
        <v>2.34</v>
      </c>
      <c r="AZ42" s="115">
        <f ca="1" t="shared" si="61"/>
        <v>2.288</v>
      </c>
      <c r="BA42" s="115">
        <f ca="1" t="shared" si="61"/>
        <v>2.544</v>
      </c>
      <c r="BB42" s="115">
        <f ca="1" t="shared" si="61"/>
        <v>2.544</v>
      </c>
      <c r="BC42" s="115">
        <f ca="1" t="shared" si="61"/>
        <v>2.422</v>
      </c>
      <c r="BD42" s="115">
        <f ca="1" t="shared" si="61"/>
        <v>2.28</v>
      </c>
      <c r="BE42" s="115">
        <f ca="1" t="shared" si="61"/>
        <v>2.42</v>
      </c>
      <c r="BF42" s="115">
        <f ca="1" t="shared" si="61"/>
        <v>2.373</v>
      </c>
      <c r="BG42" s="115">
        <f ca="1" t="shared" si="61"/>
        <v>2.335</v>
      </c>
      <c r="BH42" s="115">
        <f ca="1" t="shared" si="61"/>
        <v>2.185</v>
      </c>
      <c r="BI42" s="115">
        <f ca="1" t="shared" si="61"/>
        <v>2.505</v>
      </c>
      <c r="BJ42" s="115">
        <f ca="1" t="shared" si="61"/>
        <v>2.184</v>
      </c>
      <c r="BK42" s="115">
        <f ca="1" t="shared" si="61"/>
        <v>2.266</v>
      </c>
      <c r="BL42" s="115">
        <f ca="1" t="shared" si="61"/>
        <v>2.495</v>
      </c>
      <c r="BM42" s="115">
        <f ca="1" t="shared" si="61"/>
        <v>2.266</v>
      </c>
      <c r="BN42" s="115">
        <f ca="1" t="shared" si="61"/>
        <v>2.204</v>
      </c>
      <c r="BO42" s="115">
        <f ca="1" t="shared" si="61"/>
        <v>2.495</v>
      </c>
      <c r="BP42" s="115">
        <f ca="1" t="shared" si="61"/>
        <v>2.516</v>
      </c>
    </row>
    <row r="43" ht="15" customHeight="1" spans="1:68">
      <c r="A43" s="52"/>
      <c r="B43" s="46" t="s">
        <v>141</v>
      </c>
      <c r="C43" s="47" t="s">
        <v>142</v>
      </c>
      <c r="D43" s="47" t="s">
        <v>140</v>
      </c>
      <c r="E43" s="53"/>
      <c r="F43" s="49" t="s">
        <v>58</v>
      </c>
      <c r="G43" s="50">
        <v>26.51</v>
      </c>
      <c r="H43" s="51">
        <v>0.8</v>
      </c>
      <c r="I43" s="51">
        <v>0.8</v>
      </c>
      <c r="J43" s="75" t="s">
        <v>59</v>
      </c>
      <c r="K43" s="76">
        <f t="shared" si="48"/>
        <v>27.31</v>
      </c>
      <c r="L43" s="76">
        <f t="shared" si="49"/>
        <v>25.71</v>
      </c>
      <c r="M43" s="77"/>
      <c r="N43" s="78">
        <f t="shared" si="50"/>
        <v>26.811</v>
      </c>
      <c r="O43" s="78">
        <f>G43-R43</f>
        <v>26.385</v>
      </c>
      <c r="P43" s="53">
        <f t="shared" si="51"/>
        <v>0.425999999999998</v>
      </c>
      <c r="Q43" s="53">
        <v>0.301</v>
      </c>
      <c r="R43" s="53">
        <v>0.125</v>
      </c>
      <c r="S43" s="78">
        <f ca="1" t="shared" si="52"/>
        <v>26.5886875</v>
      </c>
      <c r="T43" s="78">
        <f ca="1" t="shared" si="53"/>
        <v>0.129809398113964</v>
      </c>
      <c r="U43" s="88">
        <f ca="1" t="shared" si="54"/>
        <v>2.05429399212336</v>
      </c>
      <c r="V43" s="88">
        <f ca="1" t="shared" si="55"/>
        <v>1.85223491899185</v>
      </c>
      <c r="W43" s="88">
        <f ca="1" t="shared" si="56"/>
        <v>2.25635306525487</v>
      </c>
      <c r="X43" s="88">
        <f ca="1" t="shared" si="57"/>
        <v>1.85223491899185</v>
      </c>
      <c r="Y43" s="96">
        <f ca="1" t="shared" si="58"/>
        <v>0.99999998624776</v>
      </c>
      <c r="Z43" s="99"/>
      <c r="AA43" s="99"/>
      <c r="AB43" s="99"/>
      <c r="AC43" s="99"/>
      <c r="AD43" s="100"/>
      <c r="AE43" s="101"/>
      <c r="AF43" s="102"/>
      <c r="AG43" s="116"/>
      <c r="AH43" s="116"/>
      <c r="AI43" s="117"/>
      <c r="AJ43" s="118"/>
      <c r="AK43" s="115">
        <f ca="1" t="shared" si="59"/>
        <v>26.6</v>
      </c>
      <c r="AL43" s="115">
        <f ca="1" t="shared" ref="AL43:BP43" si="62">ROUNDUP(RAND()*($N43-$O43)+$O43,3)</f>
        <v>26.517</v>
      </c>
      <c r="AM43" s="115">
        <f ca="1" t="shared" si="62"/>
        <v>26.72</v>
      </c>
      <c r="AN43" s="115">
        <f ca="1" t="shared" si="62"/>
        <v>26.569</v>
      </c>
      <c r="AO43" s="115">
        <f ca="1" t="shared" si="62"/>
        <v>26.77</v>
      </c>
      <c r="AP43" s="115">
        <f ca="1" t="shared" si="62"/>
        <v>26.798</v>
      </c>
      <c r="AQ43" s="115">
        <f ca="1" t="shared" si="62"/>
        <v>26.61</v>
      </c>
      <c r="AR43" s="115">
        <f ca="1" t="shared" si="62"/>
        <v>26.601</v>
      </c>
      <c r="AS43" s="115">
        <f ca="1" t="shared" si="62"/>
        <v>26.462</v>
      </c>
      <c r="AT43" s="115">
        <f ca="1" t="shared" si="62"/>
        <v>26.743</v>
      </c>
      <c r="AU43" s="115">
        <f ca="1" t="shared" si="62"/>
        <v>26.602</v>
      </c>
      <c r="AV43" s="115">
        <f ca="1" t="shared" si="62"/>
        <v>26.616</v>
      </c>
      <c r="AW43" s="115">
        <f ca="1" t="shared" si="62"/>
        <v>26.809</v>
      </c>
      <c r="AX43" s="115">
        <f ca="1" t="shared" si="62"/>
        <v>26.588</v>
      </c>
      <c r="AY43" s="115">
        <f ca="1" t="shared" si="62"/>
        <v>26.728</v>
      </c>
      <c r="AZ43" s="115">
        <f ca="1" t="shared" si="62"/>
        <v>26.78</v>
      </c>
      <c r="BA43" s="115">
        <f ca="1" t="shared" si="62"/>
        <v>26.488</v>
      </c>
      <c r="BB43" s="115">
        <f ca="1" t="shared" si="62"/>
        <v>26.433</v>
      </c>
      <c r="BC43" s="115">
        <f ca="1" t="shared" si="62"/>
        <v>26.47</v>
      </c>
      <c r="BD43" s="115">
        <f ca="1" t="shared" si="62"/>
        <v>26.447</v>
      </c>
      <c r="BE43" s="115">
        <f ca="1" t="shared" si="62"/>
        <v>26.592</v>
      </c>
      <c r="BF43" s="115">
        <f ca="1" t="shared" si="62"/>
        <v>26.435</v>
      </c>
      <c r="BG43" s="115">
        <f ca="1" t="shared" si="62"/>
        <v>26.419</v>
      </c>
      <c r="BH43" s="115">
        <f ca="1" t="shared" si="62"/>
        <v>26.457</v>
      </c>
      <c r="BI43" s="115">
        <f ca="1" t="shared" si="62"/>
        <v>26.446</v>
      </c>
      <c r="BJ43" s="115">
        <f ca="1" t="shared" si="62"/>
        <v>26.471</v>
      </c>
      <c r="BK43" s="115">
        <f ca="1" t="shared" si="62"/>
        <v>26.686</v>
      </c>
      <c r="BL43" s="115">
        <f ca="1" t="shared" si="62"/>
        <v>26.692</v>
      </c>
      <c r="BM43" s="115">
        <f ca="1" t="shared" si="62"/>
        <v>26.761</v>
      </c>
      <c r="BN43" s="115">
        <f ca="1" t="shared" si="62"/>
        <v>26.4</v>
      </c>
      <c r="BO43" s="115">
        <f ca="1" t="shared" si="62"/>
        <v>26.47</v>
      </c>
      <c r="BP43" s="115">
        <f ca="1" t="shared" si="62"/>
        <v>26.658</v>
      </c>
    </row>
    <row r="44" ht="15" customHeight="1" spans="1:68">
      <c r="A44" s="52"/>
      <c r="B44" s="53" t="s">
        <v>143</v>
      </c>
      <c r="C44" s="47" t="s">
        <v>144</v>
      </c>
      <c r="D44" s="53" t="s">
        <v>145</v>
      </c>
      <c r="E44" s="53"/>
      <c r="F44" s="49" t="s">
        <v>58</v>
      </c>
      <c r="G44" s="50">
        <v>0</v>
      </c>
      <c r="H44" s="54">
        <v>0.14</v>
      </c>
      <c r="I44" s="54">
        <v>0</v>
      </c>
      <c r="J44" s="75" t="s">
        <v>59</v>
      </c>
      <c r="K44" s="76">
        <f t="shared" si="48"/>
        <v>0.14</v>
      </c>
      <c r="L44" s="76">
        <f t="shared" si="49"/>
        <v>0</v>
      </c>
      <c r="M44" s="77"/>
      <c r="N44" s="78">
        <f t="shared" si="50"/>
        <v>0.081</v>
      </c>
      <c r="O44" s="78">
        <f>G44+R44</f>
        <v>0.069</v>
      </c>
      <c r="P44" s="53">
        <f t="shared" si="51"/>
        <v>0.012</v>
      </c>
      <c r="Q44" s="53">
        <v>0.081</v>
      </c>
      <c r="R44" s="53">
        <v>0.069</v>
      </c>
      <c r="S44" s="78">
        <f ca="1" t="shared" si="52"/>
        <v>0.07515625</v>
      </c>
      <c r="T44" s="78">
        <f ca="1" t="shared" si="53"/>
        <v>0.00336115739474635</v>
      </c>
      <c r="U44" s="88">
        <f ca="1" t="shared" si="54"/>
        <v>6.43069657110315</v>
      </c>
      <c r="V44" s="88">
        <f ca="1" t="shared" si="55"/>
        <v>6.43069657110315</v>
      </c>
      <c r="W44" s="88">
        <f ca="1" t="shared" si="56"/>
        <v>7.45340976072437</v>
      </c>
      <c r="X44" s="88">
        <f ca="1" t="shared" si="57"/>
        <v>6.43069657110315</v>
      </c>
      <c r="Y44" s="96">
        <f ca="1" t="shared" si="58"/>
        <v>1</v>
      </c>
      <c r="Z44" s="99"/>
      <c r="AA44" s="99"/>
      <c r="AB44" s="99"/>
      <c r="AC44" s="99"/>
      <c r="AD44" s="100"/>
      <c r="AE44" s="101"/>
      <c r="AF44" s="102"/>
      <c r="AG44" s="116"/>
      <c r="AH44" s="116"/>
      <c r="AI44" s="117"/>
      <c r="AJ44" s="118"/>
      <c r="AK44" s="115">
        <f ca="1" t="shared" si="59"/>
        <v>0.076</v>
      </c>
      <c r="AL44" s="115">
        <f ca="1" t="shared" ref="AL44:BP44" si="63">ROUNDUP(RAND()*($N44-$O44)+$O44,3)</f>
        <v>0.074</v>
      </c>
      <c r="AM44" s="115">
        <f ca="1" t="shared" si="63"/>
        <v>0.075</v>
      </c>
      <c r="AN44" s="115">
        <f ca="1" t="shared" si="63"/>
        <v>0.074</v>
      </c>
      <c r="AO44" s="115">
        <f ca="1" t="shared" si="63"/>
        <v>0.075</v>
      </c>
      <c r="AP44" s="115">
        <f ca="1" t="shared" si="63"/>
        <v>0.08</v>
      </c>
      <c r="AQ44" s="115">
        <f ca="1" t="shared" si="63"/>
        <v>0.073</v>
      </c>
      <c r="AR44" s="115">
        <f ca="1" t="shared" si="63"/>
        <v>0.071</v>
      </c>
      <c r="AS44" s="115">
        <f ca="1" t="shared" si="63"/>
        <v>0.074</v>
      </c>
      <c r="AT44" s="115">
        <f ca="1" t="shared" si="63"/>
        <v>0.071</v>
      </c>
      <c r="AU44" s="115">
        <f ca="1" t="shared" si="63"/>
        <v>0.07</v>
      </c>
      <c r="AV44" s="115">
        <f ca="1" t="shared" si="63"/>
        <v>0.07</v>
      </c>
      <c r="AW44" s="115">
        <f ca="1" t="shared" si="63"/>
        <v>0.076</v>
      </c>
      <c r="AX44" s="115">
        <f ca="1" t="shared" si="63"/>
        <v>0.078</v>
      </c>
      <c r="AY44" s="115">
        <f ca="1" t="shared" si="63"/>
        <v>0.072</v>
      </c>
      <c r="AZ44" s="115">
        <f ca="1" t="shared" si="63"/>
        <v>0.072</v>
      </c>
      <c r="BA44" s="115">
        <f ca="1" t="shared" si="63"/>
        <v>0.078</v>
      </c>
      <c r="BB44" s="115">
        <f ca="1" t="shared" si="63"/>
        <v>0.077</v>
      </c>
      <c r="BC44" s="115">
        <f ca="1" t="shared" si="63"/>
        <v>0.081</v>
      </c>
      <c r="BD44" s="115">
        <f ca="1" t="shared" si="63"/>
        <v>0.078</v>
      </c>
      <c r="BE44" s="115">
        <f ca="1" t="shared" si="63"/>
        <v>0.071</v>
      </c>
      <c r="BF44" s="115">
        <f ca="1" t="shared" si="63"/>
        <v>0.08</v>
      </c>
      <c r="BG44" s="115">
        <f ca="1" t="shared" si="63"/>
        <v>0.081</v>
      </c>
      <c r="BH44" s="115">
        <f ca="1" t="shared" si="63"/>
        <v>0.078</v>
      </c>
      <c r="BI44" s="115">
        <f ca="1" t="shared" si="63"/>
        <v>0.077</v>
      </c>
      <c r="BJ44" s="115">
        <f ca="1" t="shared" si="63"/>
        <v>0.073</v>
      </c>
      <c r="BK44" s="115">
        <f ca="1" t="shared" si="63"/>
        <v>0.076</v>
      </c>
      <c r="BL44" s="115">
        <f ca="1" t="shared" si="63"/>
        <v>0.073</v>
      </c>
      <c r="BM44" s="115">
        <f ca="1" t="shared" si="63"/>
        <v>0.079</v>
      </c>
      <c r="BN44" s="115">
        <f ca="1" t="shared" si="63"/>
        <v>0.078</v>
      </c>
      <c r="BO44" s="115">
        <f ca="1" t="shared" si="63"/>
        <v>0.074</v>
      </c>
      <c r="BP44" s="115">
        <f ca="1" t="shared" si="63"/>
        <v>0.07</v>
      </c>
    </row>
    <row r="45" ht="15" customHeight="1" spans="1:68">
      <c r="A45" s="52"/>
      <c r="B45" s="53" t="s">
        <v>146</v>
      </c>
      <c r="C45" s="53" t="s">
        <v>147</v>
      </c>
      <c r="D45" s="53" t="s">
        <v>82</v>
      </c>
      <c r="E45" s="53"/>
      <c r="F45" s="49" t="s">
        <v>58</v>
      </c>
      <c r="G45" s="50">
        <v>27.14</v>
      </c>
      <c r="H45" s="54">
        <v>0.15</v>
      </c>
      <c r="I45" s="54">
        <v>0.15</v>
      </c>
      <c r="J45" s="75" t="s">
        <v>59</v>
      </c>
      <c r="K45" s="76">
        <f t="shared" si="48"/>
        <v>27.29</v>
      </c>
      <c r="L45" s="76">
        <f t="shared" si="49"/>
        <v>26.99</v>
      </c>
      <c r="M45" s="77"/>
      <c r="N45" s="78">
        <f t="shared" si="50"/>
        <v>27.195</v>
      </c>
      <c r="O45" s="78">
        <f t="shared" ref="O45:O61" si="64">G45-R45</f>
        <v>27.09</v>
      </c>
      <c r="P45" s="53">
        <f t="shared" si="51"/>
        <v>0.105</v>
      </c>
      <c r="Q45" s="53">
        <v>0.055</v>
      </c>
      <c r="R45" s="53">
        <v>0.05</v>
      </c>
      <c r="S45" s="78">
        <f ca="1" t="shared" si="52"/>
        <v>27.1376875</v>
      </c>
      <c r="T45" s="78">
        <f ca="1" t="shared" si="53"/>
        <v>0.0263248165756561</v>
      </c>
      <c r="U45" s="88">
        <f ca="1" t="shared" si="54"/>
        <v>1.89934846673301</v>
      </c>
      <c r="V45" s="88">
        <f ca="1" t="shared" si="55"/>
        <v>1.92863008892839</v>
      </c>
      <c r="W45" s="88">
        <f ca="1" t="shared" si="56"/>
        <v>1.87006684453763</v>
      </c>
      <c r="X45" s="88">
        <f ca="1" t="shared" si="57"/>
        <v>1.87006684453763</v>
      </c>
      <c r="Y45" s="96">
        <f ca="1" t="shared" si="58"/>
        <v>0.999999986288921</v>
      </c>
      <c r="Z45" s="99" t="str">
        <f ca="1" t="shared" ref="Z45:Z61" si="65">IF($S45="","",IF(F45="Tolerance",IF(($AA$9*3*T45+S45)-G45&lt;H45,"",($AA$9*3*T45+S45)-G45),IF(OR(F45="GD&amp;T",F45="MAX"),IF(($AA$9*3*T45+S45)&lt;H45,"",($AA$9*3*T45+S45)),"")))</f>
        <v/>
      </c>
      <c r="AA45" s="99">
        <f ca="1" t="shared" ref="AA45:AA61" si="66">IF(S45="","",IF(F45="Tolerance",IF(-(($AA$9*3*T45)-S45)-G45&gt;I45,"",-(($AA$9*3*T45)-S45)-G45),IF(F45="MIN",IF(-(($AA$9*3*T45)-S45)&gt;I45,"",-(($AA$9*3*T45)-S45)),"")))</f>
        <v>-0.107348518136863</v>
      </c>
      <c r="AB45" s="99">
        <f ca="1" t="shared" ref="AB45:AB61" si="67">IF(OR(G45="",S45=""),"",S45-G45)</f>
        <v>-0.00231249999999505</v>
      </c>
      <c r="AC45" s="99" t="str">
        <f ca="1" t="shared" ref="AC45:AC61" si="68">IF(OR($U45&gt;$AC$9,$T45=""),"",$AC$9*6*$T45)</f>
        <v/>
      </c>
      <c r="AD45" s="100"/>
      <c r="AE45" s="101" t="str">
        <f t="shared" ref="AE45:AE61" si="69">IF(AD45="","",IF(AD45&gt;=0.966,"Normal","Not Normal"))</f>
        <v/>
      </c>
      <c r="AF45" s="102"/>
      <c r="AG45" s="116"/>
      <c r="AH45" s="116"/>
      <c r="AI45" s="117"/>
      <c r="AJ45" s="118"/>
      <c r="AK45" s="115">
        <f ca="1" t="shared" si="59"/>
        <v>27.17</v>
      </c>
      <c r="AL45" s="115">
        <f ca="1" t="shared" ref="AL45:BP45" si="70">ROUNDUP(RAND()*($N45-$O45)+$O45,3)</f>
        <v>27.187</v>
      </c>
      <c r="AM45" s="115">
        <f ca="1" t="shared" si="70"/>
        <v>27.142</v>
      </c>
      <c r="AN45" s="115">
        <f ca="1" t="shared" si="70"/>
        <v>27.178</v>
      </c>
      <c r="AO45" s="115">
        <f ca="1" t="shared" si="70"/>
        <v>27.116</v>
      </c>
      <c r="AP45" s="115">
        <f ca="1" t="shared" si="70"/>
        <v>27.134</v>
      </c>
      <c r="AQ45" s="115">
        <f ca="1" t="shared" si="70"/>
        <v>27.168</v>
      </c>
      <c r="AR45" s="115">
        <f ca="1" t="shared" si="70"/>
        <v>27.153</v>
      </c>
      <c r="AS45" s="115">
        <f ca="1" t="shared" si="70"/>
        <v>27.131</v>
      </c>
      <c r="AT45" s="115">
        <f ca="1" t="shared" si="70"/>
        <v>27.151</v>
      </c>
      <c r="AU45" s="115">
        <f ca="1" t="shared" si="70"/>
        <v>27.099</v>
      </c>
      <c r="AV45" s="115">
        <f ca="1" t="shared" si="70"/>
        <v>27.126</v>
      </c>
      <c r="AW45" s="115">
        <f ca="1" t="shared" si="70"/>
        <v>27.15</v>
      </c>
      <c r="AX45" s="115">
        <f ca="1" t="shared" si="70"/>
        <v>27.113</v>
      </c>
      <c r="AY45" s="115">
        <f ca="1" t="shared" si="70"/>
        <v>27.105</v>
      </c>
      <c r="AZ45" s="115">
        <f ca="1" t="shared" si="70"/>
        <v>27.114</v>
      </c>
      <c r="BA45" s="115">
        <f ca="1" t="shared" si="70"/>
        <v>27.166</v>
      </c>
      <c r="BB45" s="115">
        <f ca="1" t="shared" si="70"/>
        <v>27.101</v>
      </c>
      <c r="BC45" s="115">
        <f ca="1" t="shared" si="70"/>
        <v>27.139</v>
      </c>
      <c r="BD45" s="115">
        <f ca="1" t="shared" si="70"/>
        <v>27.182</v>
      </c>
      <c r="BE45" s="115">
        <f ca="1" t="shared" si="70"/>
        <v>27.146</v>
      </c>
      <c r="BF45" s="115">
        <f ca="1" t="shared" si="70"/>
        <v>27.138</v>
      </c>
      <c r="BG45" s="115">
        <f ca="1" t="shared" si="70"/>
        <v>27.104</v>
      </c>
      <c r="BH45" s="115">
        <f ca="1" t="shared" si="70"/>
        <v>27.119</v>
      </c>
      <c r="BI45" s="115">
        <f ca="1" t="shared" si="70"/>
        <v>27.099</v>
      </c>
      <c r="BJ45" s="115">
        <f ca="1" t="shared" si="70"/>
        <v>27.128</v>
      </c>
      <c r="BK45" s="115">
        <f ca="1" t="shared" si="70"/>
        <v>27.153</v>
      </c>
      <c r="BL45" s="115">
        <f ca="1" t="shared" si="70"/>
        <v>27.114</v>
      </c>
      <c r="BM45" s="115">
        <f ca="1" t="shared" si="70"/>
        <v>27.178</v>
      </c>
      <c r="BN45" s="115">
        <f ca="1" t="shared" si="70"/>
        <v>27.153</v>
      </c>
      <c r="BO45" s="115">
        <f ca="1" t="shared" si="70"/>
        <v>27.135</v>
      </c>
      <c r="BP45" s="115">
        <f ca="1" t="shared" si="70"/>
        <v>27.114</v>
      </c>
    </row>
    <row r="46" ht="15" customHeight="1" spans="1:68">
      <c r="A46" s="52"/>
      <c r="B46" s="53" t="s">
        <v>148</v>
      </c>
      <c r="C46" s="53" t="s">
        <v>149</v>
      </c>
      <c r="D46" s="53" t="s">
        <v>82</v>
      </c>
      <c r="E46" s="53"/>
      <c r="F46" s="49" t="s">
        <v>58</v>
      </c>
      <c r="G46" s="50">
        <v>12.4</v>
      </c>
      <c r="H46" s="54">
        <v>0.15</v>
      </c>
      <c r="I46" s="54">
        <v>0.15</v>
      </c>
      <c r="J46" s="75" t="s">
        <v>59</v>
      </c>
      <c r="K46" s="76">
        <f t="shared" si="48"/>
        <v>12.55</v>
      </c>
      <c r="L46" s="76">
        <f t="shared" si="49"/>
        <v>12.25</v>
      </c>
      <c r="M46" s="77"/>
      <c r="N46" s="78">
        <f t="shared" si="50"/>
        <v>12.45</v>
      </c>
      <c r="O46" s="78">
        <f t="shared" si="64"/>
        <v>12.339</v>
      </c>
      <c r="P46" s="53">
        <f t="shared" si="51"/>
        <v>0.111000000000001</v>
      </c>
      <c r="Q46" s="53">
        <v>0.05</v>
      </c>
      <c r="R46" s="53">
        <v>0.061</v>
      </c>
      <c r="S46" s="78">
        <f ca="1" t="shared" si="52"/>
        <v>12.3873125</v>
      </c>
      <c r="T46" s="78">
        <f ca="1" t="shared" si="53"/>
        <v>0.0291209241921759</v>
      </c>
      <c r="U46" s="88">
        <f ca="1" t="shared" si="54"/>
        <v>1.7169784746541</v>
      </c>
      <c r="V46" s="88">
        <f ca="1" t="shared" si="55"/>
        <v>1.86220623730196</v>
      </c>
      <c r="W46" s="88">
        <f ca="1" t="shared" si="56"/>
        <v>1.57175071200626</v>
      </c>
      <c r="X46" s="88">
        <f ca="1" t="shared" si="57"/>
        <v>1.57175071200626</v>
      </c>
      <c r="Y46" s="96">
        <f ca="1" t="shared" si="58"/>
        <v>0.999998781365265</v>
      </c>
      <c r="Z46" s="99" t="str">
        <f ca="1" t="shared" si="65"/>
        <v/>
      </c>
      <c r="AA46" s="99">
        <f ca="1" t="shared" si="66"/>
        <v>-0.128879987526783</v>
      </c>
      <c r="AB46" s="99">
        <f ca="1" t="shared" si="67"/>
        <v>-0.012687500000002</v>
      </c>
      <c r="AC46" s="99" t="str">
        <f ca="1" t="shared" si="68"/>
        <v/>
      </c>
      <c r="AD46" s="100"/>
      <c r="AE46" s="101" t="str">
        <f t="shared" si="69"/>
        <v/>
      </c>
      <c r="AF46" s="102"/>
      <c r="AG46" s="116"/>
      <c r="AH46" s="116"/>
      <c r="AI46" s="117"/>
      <c r="AJ46" s="118"/>
      <c r="AK46" s="115">
        <f ca="1" t="shared" si="59"/>
        <v>12.392</v>
      </c>
      <c r="AL46" s="115">
        <f ca="1" t="shared" ref="AL46:BP46" si="71">ROUNDUP(RAND()*($N46-$O46)+$O46,3)</f>
        <v>12.411</v>
      </c>
      <c r="AM46" s="115">
        <f ca="1" t="shared" si="71"/>
        <v>12.39</v>
      </c>
      <c r="AN46" s="115">
        <f ca="1" t="shared" si="71"/>
        <v>12.438</v>
      </c>
      <c r="AO46" s="115">
        <f ca="1" t="shared" si="71"/>
        <v>12.388</v>
      </c>
      <c r="AP46" s="115">
        <f ca="1" t="shared" si="71"/>
        <v>12.394</v>
      </c>
      <c r="AQ46" s="115">
        <f ca="1" t="shared" si="71"/>
        <v>12.438</v>
      </c>
      <c r="AR46" s="115">
        <f ca="1" t="shared" si="71"/>
        <v>12.386</v>
      </c>
      <c r="AS46" s="115">
        <f ca="1" t="shared" si="71"/>
        <v>12.393</v>
      </c>
      <c r="AT46" s="115">
        <f ca="1" t="shared" si="71"/>
        <v>12.413</v>
      </c>
      <c r="AU46" s="115">
        <f ca="1" t="shared" si="71"/>
        <v>12.371</v>
      </c>
      <c r="AV46" s="115">
        <f ca="1" t="shared" si="71"/>
        <v>12.361</v>
      </c>
      <c r="AW46" s="115">
        <f ca="1" t="shared" si="71"/>
        <v>12.357</v>
      </c>
      <c r="AX46" s="115">
        <f ca="1" t="shared" si="71"/>
        <v>12.415</v>
      </c>
      <c r="AY46" s="115">
        <f ca="1" t="shared" si="71"/>
        <v>12.341</v>
      </c>
      <c r="AZ46" s="115">
        <f ca="1" t="shared" si="71"/>
        <v>12.358</v>
      </c>
      <c r="BA46" s="115">
        <f ca="1" t="shared" si="71"/>
        <v>12.372</v>
      </c>
      <c r="BB46" s="115">
        <f ca="1" t="shared" si="71"/>
        <v>12.413</v>
      </c>
      <c r="BC46" s="115">
        <f ca="1" t="shared" si="71"/>
        <v>12.363</v>
      </c>
      <c r="BD46" s="115">
        <f ca="1" t="shared" si="71"/>
        <v>12.403</v>
      </c>
      <c r="BE46" s="115">
        <f ca="1" t="shared" si="71"/>
        <v>12.362</v>
      </c>
      <c r="BF46" s="115">
        <f ca="1" t="shared" si="71"/>
        <v>12.37</v>
      </c>
      <c r="BG46" s="115">
        <f ca="1" t="shared" si="71"/>
        <v>12.345</v>
      </c>
      <c r="BH46" s="115">
        <f ca="1" t="shared" si="71"/>
        <v>12.34</v>
      </c>
      <c r="BI46" s="115">
        <f ca="1" t="shared" si="71"/>
        <v>12.342</v>
      </c>
      <c r="BJ46" s="115">
        <f ca="1" t="shared" si="71"/>
        <v>12.409</v>
      </c>
      <c r="BK46" s="115">
        <f ca="1" t="shared" si="71"/>
        <v>12.428</v>
      </c>
      <c r="BL46" s="115">
        <f ca="1" t="shared" si="71"/>
        <v>12.419</v>
      </c>
      <c r="BM46" s="115">
        <f ca="1" t="shared" si="71"/>
        <v>12.416</v>
      </c>
      <c r="BN46" s="115">
        <f ca="1" t="shared" si="71"/>
        <v>12.39</v>
      </c>
      <c r="BO46" s="115">
        <f ca="1" t="shared" si="71"/>
        <v>12.361</v>
      </c>
      <c r="BP46" s="115">
        <f ca="1" t="shared" si="71"/>
        <v>12.415</v>
      </c>
    </row>
    <row r="47" ht="15" customHeight="1" spans="1:68">
      <c r="A47" s="52"/>
      <c r="B47" s="46" t="s">
        <v>150</v>
      </c>
      <c r="C47" s="47" t="s">
        <v>151</v>
      </c>
      <c r="D47" s="47" t="s">
        <v>82</v>
      </c>
      <c r="E47" s="53"/>
      <c r="F47" s="49" t="s">
        <v>58</v>
      </c>
      <c r="G47" s="50">
        <v>21.61</v>
      </c>
      <c r="H47" s="54">
        <v>0.15</v>
      </c>
      <c r="I47" s="54">
        <v>0.15</v>
      </c>
      <c r="J47" s="75" t="s">
        <v>59</v>
      </c>
      <c r="K47" s="76">
        <f t="shared" si="48"/>
        <v>21.76</v>
      </c>
      <c r="L47" s="76">
        <f t="shared" si="49"/>
        <v>21.46</v>
      </c>
      <c r="M47" s="77"/>
      <c r="N47" s="78">
        <f t="shared" si="50"/>
        <v>21.661</v>
      </c>
      <c r="O47" s="78">
        <f t="shared" si="64"/>
        <v>21.565</v>
      </c>
      <c r="P47" s="53">
        <f t="shared" si="51"/>
        <v>0.0960000000000001</v>
      </c>
      <c r="Q47" s="53">
        <v>0.051</v>
      </c>
      <c r="R47" s="53">
        <v>0.045</v>
      </c>
      <c r="S47" s="78">
        <f ca="1" t="shared" si="52"/>
        <v>21.617625</v>
      </c>
      <c r="T47" s="78">
        <f ca="1" t="shared" si="53"/>
        <v>0.0259748637799526</v>
      </c>
      <c r="U47" s="88">
        <f ca="1" t="shared" si="54"/>
        <v>1.924937910111</v>
      </c>
      <c r="V47" s="88">
        <f ca="1" t="shared" si="55"/>
        <v>1.82708689968042</v>
      </c>
      <c r="W47" s="88">
        <f ca="1" t="shared" si="56"/>
        <v>2.02278892054159</v>
      </c>
      <c r="X47" s="88">
        <f ca="1" t="shared" si="57"/>
        <v>1.82708689968042</v>
      </c>
      <c r="Y47" s="96">
        <f ca="1" t="shared" si="58"/>
        <v>0.99999997823863</v>
      </c>
      <c r="Z47" s="99"/>
      <c r="AA47" s="99"/>
      <c r="AB47" s="99"/>
      <c r="AC47" s="99"/>
      <c r="AD47" s="100"/>
      <c r="AE47" s="101"/>
      <c r="AF47" s="102"/>
      <c r="AG47" s="116"/>
      <c r="AH47" s="116"/>
      <c r="AI47" s="117"/>
      <c r="AJ47" s="118"/>
      <c r="AK47" s="115">
        <f ca="1" t="shared" si="59"/>
        <v>21.604</v>
      </c>
      <c r="AL47" s="115">
        <f ca="1" t="shared" ref="AL47:BP47" si="72">ROUNDUP(RAND()*($N47-$O47)+$O47,3)</f>
        <v>21.642</v>
      </c>
      <c r="AM47" s="115">
        <f ca="1" t="shared" si="72"/>
        <v>21.576</v>
      </c>
      <c r="AN47" s="115">
        <f ca="1" t="shared" si="72"/>
        <v>21.627</v>
      </c>
      <c r="AO47" s="115">
        <f ca="1" t="shared" si="72"/>
        <v>21.611</v>
      </c>
      <c r="AP47" s="115">
        <f ca="1" t="shared" si="72"/>
        <v>21.613</v>
      </c>
      <c r="AQ47" s="115">
        <f ca="1" t="shared" si="72"/>
        <v>21.64</v>
      </c>
      <c r="AR47" s="115">
        <f ca="1" t="shared" si="72"/>
        <v>21.596</v>
      </c>
      <c r="AS47" s="115">
        <f ca="1" t="shared" si="72"/>
        <v>21.628</v>
      </c>
      <c r="AT47" s="115">
        <f ca="1" t="shared" si="72"/>
        <v>21.585</v>
      </c>
      <c r="AU47" s="115">
        <f ca="1" t="shared" si="72"/>
        <v>21.658</v>
      </c>
      <c r="AV47" s="115">
        <f ca="1" t="shared" si="72"/>
        <v>21.644</v>
      </c>
      <c r="AW47" s="115">
        <f ca="1" t="shared" si="72"/>
        <v>21.605</v>
      </c>
      <c r="AX47" s="115">
        <f ca="1" t="shared" si="72"/>
        <v>21.619</v>
      </c>
      <c r="AY47" s="115">
        <f ca="1" t="shared" si="72"/>
        <v>21.642</v>
      </c>
      <c r="AZ47" s="115">
        <f ca="1" t="shared" si="72"/>
        <v>21.606</v>
      </c>
      <c r="BA47" s="115">
        <f ca="1" t="shared" si="72"/>
        <v>21.636</v>
      </c>
      <c r="BB47" s="115">
        <f ca="1" t="shared" si="72"/>
        <v>21.64</v>
      </c>
      <c r="BC47" s="115">
        <f ca="1" t="shared" si="72"/>
        <v>21.623</v>
      </c>
      <c r="BD47" s="115">
        <f ca="1" t="shared" si="72"/>
        <v>21.649</v>
      </c>
      <c r="BE47" s="115">
        <f ca="1" t="shared" si="72"/>
        <v>21.612</v>
      </c>
      <c r="BF47" s="115">
        <f ca="1" t="shared" si="72"/>
        <v>21.566</v>
      </c>
      <c r="BG47" s="115">
        <f ca="1" t="shared" si="72"/>
        <v>21.622</v>
      </c>
      <c r="BH47" s="115">
        <f ca="1" t="shared" si="72"/>
        <v>21.601</v>
      </c>
      <c r="BI47" s="115">
        <f ca="1" t="shared" si="72"/>
        <v>21.589</v>
      </c>
      <c r="BJ47" s="115">
        <f ca="1" t="shared" si="72"/>
        <v>21.602</v>
      </c>
      <c r="BK47" s="115">
        <f ca="1" t="shared" si="72"/>
        <v>21.576</v>
      </c>
      <c r="BL47" s="115">
        <f ca="1" t="shared" si="72"/>
        <v>21.629</v>
      </c>
      <c r="BM47" s="115">
        <f ca="1" t="shared" si="72"/>
        <v>21.659</v>
      </c>
      <c r="BN47" s="115">
        <f ca="1" t="shared" si="72"/>
        <v>21.632</v>
      </c>
      <c r="BO47" s="115">
        <f ca="1" t="shared" si="72"/>
        <v>21.656</v>
      </c>
      <c r="BP47" s="115">
        <f ca="1" t="shared" si="72"/>
        <v>21.576</v>
      </c>
    </row>
    <row r="48" ht="15" customHeight="1" spans="1:68">
      <c r="A48" s="52"/>
      <c r="B48" s="46" t="s">
        <v>152</v>
      </c>
      <c r="C48" s="47" t="s">
        <v>153</v>
      </c>
      <c r="D48" s="47" t="s">
        <v>82</v>
      </c>
      <c r="E48" s="53"/>
      <c r="F48" s="49" t="s">
        <v>58</v>
      </c>
      <c r="G48" s="50">
        <v>2.82</v>
      </c>
      <c r="H48" s="54">
        <v>0.15</v>
      </c>
      <c r="I48" s="54">
        <v>0.15</v>
      </c>
      <c r="J48" s="75" t="s">
        <v>59</v>
      </c>
      <c r="K48" s="76">
        <f t="shared" si="48"/>
        <v>2.97</v>
      </c>
      <c r="L48" s="76">
        <f t="shared" si="49"/>
        <v>2.67</v>
      </c>
      <c r="M48" s="77"/>
      <c r="N48" s="78">
        <f t="shared" si="50"/>
        <v>2.869</v>
      </c>
      <c r="O48" s="78">
        <f t="shared" si="64"/>
        <v>2.766</v>
      </c>
      <c r="P48" s="53">
        <f t="shared" si="51"/>
        <v>0.103</v>
      </c>
      <c r="Q48" s="53">
        <v>0.049</v>
      </c>
      <c r="R48" s="53">
        <v>0.054</v>
      </c>
      <c r="S48" s="78">
        <f ca="1" t="shared" si="52"/>
        <v>2.81615625</v>
      </c>
      <c r="T48" s="78">
        <f ca="1" t="shared" si="53"/>
        <v>0.0316911602358887</v>
      </c>
      <c r="U48" s="88">
        <f ca="1" t="shared" si="54"/>
        <v>1.57772702633264</v>
      </c>
      <c r="V48" s="88">
        <f ca="1" t="shared" si="55"/>
        <v>1.61815628138242</v>
      </c>
      <c r="W48" s="88">
        <f ca="1" t="shared" si="56"/>
        <v>1.53729777128287</v>
      </c>
      <c r="X48" s="88">
        <f ca="1" t="shared" si="57"/>
        <v>1.53729777128287</v>
      </c>
      <c r="Y48" s="96">
        <f ca="1" t="shared" si="58"/>
        <v>0.999997401361835</v>
      </c>
      <c r="Z48" s="99"/>
      <c r="AA48" s="99"/>
      <c r="AB48" s="99"/>
      <c r="AC48" s="99"/>
      <c r="AD48" s="100"/>
      <c r="AE48" s="101"/>
      <c r="AF48" s="102"/>
      <c r="AG48" s="116"/>
      <c r="AH48" s="116"/>
      <c r="AI48" s="117"/>
      <c r="AJ48" s="118"/>
      <c r="AK48" s="115">
        <f ca="1" t="shared" si="59"/>
        <v>2.8</v>
      </c>
      <c r="AL48" s="115">
        <f ca="1" t="shared" ref="AL48:BP48" si="73">ROUNDUP(RAND()*($N48-$O48)+$O48,3)</f>
        <v>2.778</v>
      </c>
      <c r="AM48" s="115">
        <f ca="1" t="shared" si="73"/>
        <v>2.781</v>
      </c>
      <c r="AN48" s="115">
        <f ca="1" t="shared" si="73"/>
        <v>2.809</v>
      </c>
      <c r="AO48" s="115">
        <f ca="1" t="shared" si="73"/>
        <v>2.811</v>
      </c>
      <c r="AP48" s="115">
        <f ca="1" t="shared" si="73"/>
        <v>2.856</v>
      </c>
      <c r="AQ48" s="115">
        <f ca="1" t="shared" si="73"/>
        <v>2.783</v>
      </c>
      <c r="AR48" s="115">
        <f ca="1" t="shared" si="73"/>
        <v>2.767</v>
      </c>
      <c r="AS48" s="115">
        <f ca="1" t="shared" si="73"/>
        <v>2.846</v>
      </c>
      <c r="AT48" s="115">
        <f ca="1" t="shared" si="73"/>
        <v>2.783</v>
      </c>
      <c r="AU48" s="115">
        <f ca="1" t="shared" si="73"/>
        <v>2.857</v>
      </c>
      <c r="AV48" s="115">
        <f ca="1" t="shared" si="73"/>
        <v>2.849</v>
      </c>
      <c r="AW48" s="115">
        <f ca="1" t="shared" si="73"/>
        <v>2.769</v>
      </c>
      <c r="AX48" s="115">
        <f ca="1" t="shared" si="73"/>
        <v>2.81</v>
      </c>
      <c r="AY48" s="115">
        <f ca="1" t="shared" si="73"/>
        <v>2.86</v>
      </c>
      <c r="AZ48" s="115">
        <f ca="1" t="shared" si="73"/>
        <v>2.809</v>
      </c>
      <c r="BA48" s="115">
        <f ca="1" t="shared" si="73"/>
        <v>2.841</v>
      </c>
      <c r="BB48" s="115">
        <f ca="1" t="shared" si="73"/>
        <v>2.809</v>
      </c>
      <c r="BC48" s="115">
        <f ca="1" t="shared" si="73"/>
        <v>2.838</v>
      </c>
      <c r="BD48" s="115">
        <f ca="1" t="shared" si="73"/>
        <v>2.816</v>
      </c>
      <c r="BE48" s="115">
        <f ca="1" t="shared" si="73"/>
        <v>2.852</v>
      </c>
      <c r="BF48" s="115">
        <f ca="1" t="shared" si="73"/>
        <v>2.786</v>
      </c>
      <c r="BG48" s="115">
        <f ca="1" t="shared" si="73"/>
        <v>2.832</v>
      </c>
      <c r="BH48" s="115">
        <f ca="1" t="shared" si="73"/>
        <v>2.869</v>
      </c>
      <c r="BI48" s="115">
        <f ca="1" t="shared" si="73"/>
        <v>2.858</v>
      </c>
      <c r="BJ48" s="115">
        <f ca="1" t="shared" si="73"/>
        <v>2.846</v>
      </c>
      <c r="BK48" s="115">
        <f ca="1" t="shared" si="73"/>
        <v>2.805</v>
      </c>
      <c r="BL48" s="115">
        <f ca="1" t="shared" si="73"/>
        <v>2.848</v>
      </c>
      <c r="BM48" s="115">
        <f ca="1" t="shared" si="73"/>
        <v>2.798</v>
      </c>
      <c r="BN48" s="115">
        <f ca="1" t="shared" si="73"/>
        <v>2.791</v>
      </c>
      <c r="BO48" s="115">
        <f ca="1" t="shared" si="73"/>
        <v>2.768</v>
      </c>
      <c r="BP48" s="115">
        <f ca="1" t="shared" si="73"/>
        <v>2.792</v>
      </c>
    </row>
    <row r="49" ht="15" customHeight="1" spans="1:68">
      <c r="A49" s="52"/>
      <c r="B49" s="53" t="s">
        <v>154</v>
      </c>
      <c r="C49" s="53" t="s">
        <v>155</v>
      </c>
      <c r="D49" s="53" t="s">
        <v>82</v>
      </c>
      <c r="E49" s="53"/>
      <c r="F49" s="49" t="s">
        <v>58</v>
      </c>
      <c r="G49" s="50">
        <v>16.63</v>
      </c>
      <c r="H49" s="54">
        <v>0.15</v>
      </c>
      <c r="I49" s="54">
        <v>0.15</v>
      </c>
      <c r="J49" s="75" t="s">
        <v>59</v>
      </c>
      <c r="K49" s="76">
        <f t="shared" si="48"/>
        <v>16.78</v>
      </c>
      <c r="L49" s="76">
        <f t="shared" si="49"/>
        <v>16.48</v>
      </c>
      <c r="M49" s="77"/>
      <c r="N49" s="78">
        <f t="shared" si="50"/>
        <v>16.708</v>
      </c>
      <c r="O49" s="78">
        <f t="shared" si="64"/>
        <v>16.574</v>
      </c>
      <c r="P49" s="53">
        <f t="shared" si="51"/>
        <v>0.134</v>
      </c>
      <c r="Q49" s="53">
        <v>0.078</v>
      </c>
      <c r="R49" s="53">
        <v>0.056</v>
      </c>
      <c r="S49" s="78">
        <f ca="1" t="shared" si="52"/>
        <v>16.647875</v>
      </c>
      <c r="T49" s="78">
        <f ca="1" t="shared" si="53"/>
        <v>0.0412136447809344</v>
      </c>
      <c r="U49" s="88">
        <f ca="1" t="shared" si="54"/>
        <v>1.21319044374183</v>
      </c>
      <c r="V49" s="88">
        <f ca="1" t="shared" si="55"/>
        <v>1.06861858252928</v>
      </c>
      <c r="W49" s="88">
        <f ca="1" t="shared" si="56"/>
        <v>1.35776230495439</v>
      </c>
      <c r="X49" s="88">
        <f ca="1" t="shared" si="57"/>
        <v>1.06861858252928</v>
      </c>
      <c r="Y49" s="96">
        <f ca="1" t="shared" si="58"/>
        <v>0.999303515484696</v>
      </c>
      <c r="Z49" s="99">
        <f ca="1" t="shared" si="65"/>
        <v>0.182317442675927</v>
      </c>
      <c r="AA49" s="99">
        <f ca="1" t="shared" si="66"/>
        <v>-0.146567442675927</v>
      </c>
      <c r="AB49" s="99">
        <f ca="1" t="shared" si="67"/>
        <v>0.0178750000000001</v>
      </c>
      <c r="AC49" s="99">
        <f ca="1" t="shared" si="68"/>
        <v>0.37092280302841</v>
      </c>
      <c r="AD49" s="100"/>
      <c r="AE49" s="101" t="str">
        <f t="shared" si="69"/>
        <v/>
      </c>
      <c r="AF49" s="102"/>
      <c r="AG49" s="116"/>
      <c r="AH49" s="116"/>
      <c r="AI49" s="117"/>
      <c r="AJ49" s="118"/>
      <c r="AK49" s="115">
        <f ca="1" t="shared" si="59"/>
        <v>16.64</v>
      </c>
      <c r="AL49" s="115">
        <f ca="1" t="shared" ref="AL49:BP49" si="74">ROUNDUP(RAND()*($N49-$O49)+$O49,3)</f>
        <v>16.682</v>
      </c>
      <c r="AM49" s="115">
        <f ca="1" t="shared" si="74"/>
        <v>16.637</v>
      </c>
      <c r="AN49" s="115">
        <f ca="1" t="shared" si="74"/>
        <v>16.589</v>
      </c>
      <c r="AO49" s="115">
        <f ca="1" t="shared" si="74"/>
        <v>16.704</v>
      </c>
      <c r="AP49" s="115">
        <f ca="1" t="shared" si="74"/>
        <v>16.693</v>
      </c>
      <c r="AQ49" s="115">
        <f ca="1" t="shared" si="74"/>
        <v>16.603</v>
      </c>
      <c r="AR49" s="115">
        <f ca="1" t="shared" si="74"/>
        <v>16.684</v>
      </c>
      <c r="AS49" s="115">
        <f ca="1" t="shared" si="74"/>
        <v>16.706</v>
      </c>
      <c r="AT49" s="115">
        <f ca="1" t="shared" si="74"/>
        <v>16.675</v>
      </c>
      <c r="AU49" s="115">
        <f ca="1" t="shared" si="74"/>
        <v>16.637</v>
      </c>
      <c r="AV49" s="115">
        <f ca="1" t="shared" si="74"/>
        <v>16.663</v>
      </c>
      <c r="AW49" s="115">
        <f ca="1" t="shared" si="74"/>
        <v>16.667</v>
      </c>
      <c r="AX49" s="115">
        <f ca="1" t="shared" si="74"/>
        <v>16.666</v>
      </c>
      <c r="AY49" s="115">
        <f ca="1" t="shared" si="74"/>
        <v>16.581</v>
      </c>
      <c r="AZ49" s="115">
        <f ca="1" t="shared" si="74"/>
        <v>16.579</v>
      </c>
      <c r="BA49" s="115">
        <f ca="1" t="shared" si="74"/>
        <v>16.623</v>
      </c>
      <c r="BB49" s="115">
        <f ca="1" t="shared" si="74"/>
        <v>16.628</v>
      </c>
      <c r="BC49" s="115">
        <f ca="1" t="shared" si="74"/>
        <v>16.699</v>
      </c>
      <c r="BD49" s="115">
        <f ca="1" t="shared" si="74"/>
        <v>16.591</v>
      </c>
      <c r="BE49" s="115">
        <f ca="1" t="shared" si="74"/>
        <v>16.666</v>
      </c>
      <c r="BF49" s="115">
        <f ca="1" t="shared" si="74"/>
        <v>16.613</v>
      </c>
      <c r="BG49" s="115">
        <f ca="1" t="shared" si="74"/>
        <v>16.681</v>
      </c>
      <c r="BH49" s="115">
        <f ca="1" t="shared" si="74"/>
        <v>16.625</v>
      </c>
      <c r="BI49" s="115">
        <f ca="1" t="shared" si="74"/>
        <v>16.681</v>
      </c>
      <c r="BJ49" s="115">
        <f ca="1" t="shared" si="74"/>
        <v>16.584</v>
      </c>
      <c r="BK49" s="115">
        <f ca="1" t="shared" si="74"/>
        <v>16.687</v>
      </c>
      <c r="BL49" s="115">
        <f ca="1" t="shared" si="74"/>
        <v>16.6</v>
      </c>
      <c r="BM49" s="115">
        <f ca="1" t="shared" si="74"/>
        <v>16.692</v>
      </c>
      <c r="BN49" s="115">
        <f ca="1" t="shared" si="74"/>
        <v>16.682</v>
      </c>
      <c r="BO49" s="115">
        <f ca="1" t="shared" si="74"/>
        <v>16.601</v>
      </c>
      <c r="BP49" s="115">
        <f ca="1" t="shared" si="74"/>
        <v>16.673</v>
      </c>
    </row>
    <row r="50" customHeight="1" spans="2:68">
      <c r="B50" s="57" t="s">
        <v>156</v>
      </c>
      <c r="C50" s="57" t="s">
        <v>157</v>
      </c>
      <c r="D50" s="57" t="s">
        <v>158</v>
      </c>
      <c r="E50" s="58"/>
      <c r="F50" s="59" t="s">
        <v>58</v>
      </c>
      <c r="G50" s="60">
        <v>3.2</v>
      </c>
      <c r="H50" s="61">
        <v>0.15</v>
      </c>
      <c r="I50" s="61">
        <v>0.15</v>
      </c>
      <c r="J50" s="79" t="s">
        <v>59</v>
      </c>
      <c r="K50" s="76">
        <f t="shared" si="48"/>
        <v>3.35</v>
      </c>
      <c r="L50" s="76">
        <f t="shared" si="49"/>
        <v>3.05</v>
      </c>
      <c r="M50" s="77"/>
      <c r="N50" s="78">
        <f t="shared" si="50"/>
        <v>3.255</v>
      </c>
      <c r="O50" s="78">
        <f t="shared" si="64"/>
        <v>3.162</v>
      </c>
      <c r="P50" s="53">
        <f t="shared" si="51"/>
        <v>0.093</v>
      </c>
      <c r="Q50" s="53">
        <v>0.055</v>
      </c>
      <c r="R50" s="53">
        <v>0.038</v>
      </c>
      <c r="S50" s="78">
        <f ca="1" t="shared" si="52"/>
        <v>3.214125</v>
      </c>
      <c r="T50" s="78">
        <f ca="1" t="shared" si="53"/>
        <v>0.0282211885623368</v>
      </c>
      <c r="U50" s="88">
        <f ca="1" t="shared" si="54"/>
        <v>1.77171843381283</v>
      </c>
      <c r="V50" s="88">
        <f ca="1" t="shared" si="55"/>
        <v>1.60488161462879</v>
      </c>
      <c r="W50" s="88">
        <f ca="1" t="shared" si="56"/>
        <v>1.93855525299688</v>
      </c>
      <c r="X50" s="88">
        <f ca="1" t="shared" si="57"/>
        <v>1.60488161462879</v>
      </c>
      <c r="Y50" s="96">
        <f ca="1" t="shared" si="58"/>
        <v>0.99999925967078</v>
      </c>
      <c r="Z50" s="99" t="str">
        <f ca="1" t="shared" si="65"/>
        <v/>
      </c>
      <c r="AA50" s="99">
        <f ca="1" t="shared" si="66"/>
        <v>-0.0984775423637241</v>
      </c>
      <c r="AB50" s="99">
        <f ca="1" t="shared" si="67"/>
        <v>0.0141249999999999</v>
      </c>
      <c r="AC50" s="99" t="str">
        <f ca="1" t="shared" si="68"/>
        <v/>
      </c>
      <c r="AD50" s="100"/>
      <c r="AE50" s="101" t="str">
        <f t="shared" si="69"/>
        <v/>
      </c>
      <c r="AF50" s="102"/>
      <c r="AG50" s="116"/>
      <c r="AH50" s="116"/>
      <c r="AI50" s="117"/>
      <c r="AJ50" s="118"/>
      <c r="AK50" s="115">
        <f ca="1" t="shared" si="59"/>
        <v>3.234</v>
      </c>
      <c r="AL50" s="115">
        <f ca="1" t="shared" ref="AL50:BP50" si="75">ROUNDUP(RAND()*($N50-$O50)+$O50,3)</f>
        <v>3.243</v>
      </c>
      <c r="AM50" s="115">
        <f ca="1" t="shared" si="75"/>
        <v>3.19</v>
      </c>
      <c r="AN50" s="115">
        <f ca="1" t="shared" si="75"/>
        <v>3.182</v>
      </c>
      <c r="AO50" s="115">
        <f ca="1" t="shared" si="75"/>
        <v>3.255</v>
      </c>
      <c r="AP50" s="115">
        <f ca="1" t="shared" si="75"/>
        <v>3.222</v>
      </c>
      <c r="AQ50" s="115">
        <f ca="1" t="shared" si="75"/>
        <v>3.2</v>
      </c>
      <c r="AR50" s="115">
        <f ca="1" t="shared" si="75"/>
        <v>3.186</v>
      </c>
      <c r="AS50" s="115">
        <f ca="1" t="shared" si="75"/>
        <v>3.249</v>
      </c>
      <c r="AT50" s="115">
        <f ca="1" t="shared" si="75"/>
        <v>3.252</v>
      </c>
      <c r="AU50" s="115">
        <f ca="1" t="shared" si="75"/>
        <v>3.186</v>
      </c>
      <c r="AV50" s="115">
        <f ca="1" t="shared" si="75"/>
        <v>3.166</v>
      </c>
      <c r="AW50" s="115">
        <f ca="1" t="shared" si="75"/>
        <v>3.181</v>
      </c>
      <c r="AX50" s="115">
        <f ca="1" t="shared" si="75"/>
        <v>3.187</v>
      </c>
      <c r="AY50" s="115">
        <f ca="1" t="shared" si="75"/>
        <v>3.175</v>
      </c>
      <c r="AZ50" s="115">
        <f ca="1" t="shared" si="75"/>
        <v>3.185</v>
      </c>
      <c r="BA50" s="115">
        <f ca="1" t="shared" si="75"/>
        <v>3.232</v>
      </c>
      <c r="BB50" s="115">
        <f ca="1" t="shared" si="75"/>
        <v>3.223</v>
      </c>
      <c r="BC50" s="115">
        <f ca="1" t="shared" si="75"/>
        <v>3.238</v>
      </c>
      <c r="BD50" s="115">
        <f ca="1" t="shared" si="75"/>
        <v>3.248</v>
      </c>
      <c r="BE50" s="115">
        <f ca="1" t="shared" si="75"/>
        <v>3.204</v>
      </c>
      <c r="BF50" s="115">
        <f ca="1" t="shared" si="75"/>
        <v>3.215</v>
      </c>
      <c r="BG50" s="115">
        <f ca="1" t="shared" si="75"/>
        <v>3.246</v>
      </c>
      <c r="BH50" s="115">
        <f ca="1" t="shared" si="75"/>
        <v>3.232</v>
      </c>
      <c r="BI50" s="115">
        <f ca="1" t="shared" si="75"/>
        <v>3.245</v>
      </c>
      <c r="BJ50" s="115">
        <f ca="1" t="shared" si="75"/>
        <v>3.207</v>
      </c>
      <c r="BK50" s="115">
        <f ca="1" t="shared" si="75"/>
        <v>3.183</v>
      </c>
      <c r="BL50" s="115">
        <f ca="1" t="shared" si="75"/>
        <v>3.19</v>
      </c>
      <c r="BM50" s="115">
        <f ca="1" t="shared" si="75"/>
        <v>3.238</v>
      </c>
      <c r="BN50" s="115">
        <f ca="1" t="shared" si="75"/>
        <v>3.18</v>
      </c>
      <c r="BO50" s="115">
        <f ca="1" t="shared" si="75"/>
        <v>3.233</v>
      </c>
      <c r="BP50" s="115">
        <f ca="1" t="shared" si="75"/>
        <v>3.245</v>
      </c>
    </row>
    <row r="51" customHeight="1" spans="2:68">
      <c r="B51" s="57" t="s">
        <v>156</v>
      </c>
      <c r="C51" s="57" t="s">
        <v>159</v>
      </c>
      <c r="D51" s="57" t="s">
        <v>158</v>
      </c>
      <c r="E51" s="58"/>
      <c r="F51" s="59" t="s">
        <v>58</v>
      </c>
      <c r="G51" s="60">
        <v>3.2</v>
      </c>
      <c r="H51" s="61">
        <v>0.15</v>
      </c>
      <c r="I51" s="61">
        <v>0.15</v>
      </c>
      <c r="J51" s="79" t="s">
        <v>59</v>
      </c>
      <c r="K51" s="76">
        <f t="shared" si="48"/>
        <v>3.35</v>
      </c>
      <c r="L51" s="76">
        <f t="shared" si="49"/>
        <v>3.05</v>
      </c>
      <c r="M51" s="77"/>
      <c r="N51" s="78">
        <f t="shared" si="50"/>
        <v>3.245</v>
      </c>
      <c r="O51" s="78">
        <f t="shared" si="64"/>
        <v>3.139</v>
      </c>
      <c r="P51" s="53">
        <f t="shared" si="51"/>
        <v>0.106</v>
      </c>
      <c r="Q51" s="53">
        <v>0.045</v>
      </c>
      <c r="R51" s="53">
        <v>0.061</v>
      </c>
      <c r="S51" s="78">
        <f ca="1" t="shared" si="52"/>
        <v>3.19925</v>
      </c>
      <c r="T51" s="78">
        <f ca="1" t="shared" si="53"/>
        <v>0.0345197465695479</v>
      </c>
      <c r="U51" s="88">
        <f ca="1" t="shared" si="54"/>
        <v>1.44844632330263</v>
      </c>
      <c r="V51" s="88">
        <f ca="1" t="shared" si="55"/>
        <v>1.45568855491914</v>
      </c>
      <c r="W51" s="88">
        <f ca="1" t="shared" si="56"/>
        <v>1.44120409168611</v>
      </c>
      <c r="X51" s="88">
        <f ca="1" t="shared" si="57"/>
        <v>1.44120409168611</v>
      </c>
      <c r="Y51" s="96">
        <f ca="1" t="shared" si="58"/>
        <v>0.999986028907881</v>
      </c>
      <c r="Z51" s="99" t="str">
        <f ca="1" t="shared" si="65"/>
        <v/>
      </c>
      <c r="AA51" s="99">
        <f ca="1" t="shared" si="66"/>
        <v>-0.138483788812497</v>
      </c>
      <c r="AB51" s="99">
        <f ca="1" t="shared" si="67"/>
        <v>-0.000750000000000473</v>
      </c>
      <c r="AC51" s="99">
        <f ca="1" t="shared" si="68"/>
        <v>0.310677719125931</v>
      </c>
      <c r="AD51" s="100"/>
      <c r="AE51" s="101" t="str">
        <f t="shared" si="69"/>
        <v/>
      </c>
      <c r="AF51" s="102"/>
      <c r="AG51" s="116"/>
      <c r="AH51" s="116"/>
      <c r="AI51" s="117"/>
      <c r="AJ51" s="118"/>
      <c r="AK51" s="115">
        <f ca="1" t="shared" si="59"/>
        <v>3.177</v>
      </c>
      <c r="AL51" s="115">
        <f ca="1" t="shared" ref="AL51:BP51" si="76">ROUNDUP(RAND()*($N51-$O51)+$O51,3)</f>
        <v>3.207</v>
      </c>
      <c r="AM51" s="115">
        <f ca="1" t="shared" si="76"/>
        <v>3.238</v>
      </c>
      <c r="AN51" s="115">
        <f ca="1" t="shared" si="76"/>
        <v>3.215</v>
      </c>
      <c r="AO51" s="115">
        <f ca="1" t="shared" si="76"/>
        <v>3.201</v>
      </c>
      <c r="AP51" s="115">
        <f ca="1" t="shared" si="76"/>
        <v>3.241</v>
      </c>
      <c r="AQ51" s="115">
        <f ca="1" t="shared" si="76"/>
        <v>3.147</v>
      </c>
      <c r="AR51" s="115">
        <f ca="1" t="shared" si="76"/>
        <v>3.175</v>
      </c>
      <c r="AS51" s="115">
        <f ca="1" t="shared" si="76"/>
        <v>3.172</v>
      </c>
      <c r="AT51" s="115">
        <f ca="1" t="shared" si="76"/>
        <v>3.19</v>
      </c>
      <c r="AU51" s="115">
        <f ca="1" t="shared" si="76"/>
        <v>3.234</v>
      </c>
      <c r="AV51" s="115">
        <f ca="1" t="shared" si="76"/>
        <v>3.172</v>
      </c>
      <c r="AW51" s="115">
        <f ca="1" t="shared" si="76"/>
        <v>3.232</v>
      </c>
      <c r="AX51" s="115">
        <f ca="1" t="shared" si="76"/>
        <v>3.244</v>
      </c>
      <c r="AY51" s="115">
        <f ca="1" t="shared" si="76"/>
        <v>3.227</v>
      </c>
      <c r="AZ51" s="115">
        <f ca="1" t="shared" si="76"/>
        <v>3.163</v>
      </c>
      <c r="BA51" s="115">
        <f ca="1" t="shared" si="76"/>
        <v>3.155</v>
      </c>
      <c r="BB51" s="115">
        <f ca="1" t="shared" si="76"/>
        <v>3.23</v>
      </c>
      <c r="BC51" s="115">
        <f ca="1" t="shared" si="76"/>
        <v>3.148</v>
      </c>
      <c r="BD51" s="115">
        <f ca="1" t="shared" si="76"/>
        <v>3.15</v>
      </c>
      <c r="BE51" s="115">
        <f ca="1" t="shared" si="76"/>
        <v>3.214</v>
      </c>
      <c r="BF51" s="115">
        <f ca="1" t="shared" si="76"/>
        <v>3.163</v>
      </c>
      <c r="BG51" s="115">
        <f ca="1" t="shared" si="76"/>
        <v>3.217</v>
      </c>
      <c r="BH51" s="115">
        <f ca="1" t="shared" si="76"/>
        <v>3.197</v>
      </c>
      <c r="BI51" s="115">
        <f ca="1" t="shared" si="76"/>
        <v>3.15</v>
      </c>
      <c r="BJ51" s="115">
        <f ca="1" t="shared" si="76"/>
        <v>3.245</v>
      </c>
      <c r="BK51" s="115">
        <f ca="1" t="shared" si="76"/>
        <v>3.151</v>
      </c>
      <c r="BL51" s="115">
        <f ca="1" t="shared" si="76"/>
        <v>3.189</v>
      </c>
      <c r="BM51" s="115">
        <f ca="1" t="shared" si="76"/>
        <v>3.218</v>
      </c>
      <c r="BN51" s="115">
        <f ca="1" t="shared" si="76"/>
        <v>3.238</v>
      </c>
      <c r="BO51" s="115">
        <f ca="1" t="shared" si="76"/>
        <v>3.235</v>
      </c>
      <c r="BP51" s="115">
        <f ca="1" t="shared" si="76"/>
        <v>3.241</v>
      </c>
    </row>
    <row r="52" customHeight="1" spans="2:68">
      <c r="B52" s="57" t="s">
        <v>160</v>
      </c>
      <c r="C52" s="57" t="s">
        <v>161</v>
      </c>
      <c r="D52" s="57" t="s">
        <v>158</v>
      </c>
      <c r="E52" s="58"/>
      <c r="F52" s="59" t="s">
        <v>58</v>
      </c>
      <c r="G52" s="60">
        <v>2.7</v>
      </c>
      <c r="H52" s="61">
        <v>0.15</v>
      </c>
      <c r="I52" s="61">
        <v>0.15</v>
      </c>
      <c r="J52" s="79" t="s">
        <v>59</v>
      </c>
      <c r="K52" s="76">
        <f t="shared" si="48"/>
        <v>2.85</v>
      </c>
      <c r="L52" s="76">
        <f t="shared" si="49"/>
        <v>2.55</v>
      </c>
      <c r="M52" s="77"/>
      <c r="N52" s="78">
        <f t="shared" si="50"/>
        <v>2.747</v>
      </c>
      <c r="O52" s="78">
        <f t="shared" si="64"/>
        <v>2.635</v>
      </c>
      <c r="P52" s="53">
        <f t="shared" si="51"/>
        <v>0.112</v>
      </c>
      <c r="Q52" s="53">
        <v>0.047</v>
      </c>
      <c r="R52" s="53">
        <v>0.065</v>
      </c>
      <c r="S52" s="78">
        <f ca="1" t="shared" si="52"/>
        <v>2.69365625</v>
      </c>
      <c r="T52" s="78">
        <f ca="1" t="shared" si="53"/>
        <v>0.0292934093380262</v>
      </c>
      <c r="U52" s="88">
        <f ca="1" t="shared" si="54"/>
        <v>1.70686857999469</v>
      </c>
      <c r="V52" s="88">
        <f ca="1" t="shared" si="55"/>
        <v>1.77905489702364</v>
      </c>
      <c r="W52" s="88">
        <f ca="1" t="shared" si="56"/>
        <v>1.63468226296574</v>
      </c>
      <c r="X52" s="88">
        <f ca="1" t="shared" si="57"/>
        <v>1.63468226296574</v>
      </c>
      <c r="Y52" s="96">
        <f ca="1" t="shared" si="58"/>
        <v>0.999999483383803</v>
      </c>
      <c r="Z52" s="99" t="str">
        <f ca="1" t="shared" si="65"/>
        <v/>
      </c>
      <c r="AA52" s="99">
        <f ca="1" t="shared" si="66"/>
        <v>-0.123224453258725</v>
      </c>
      <c r="AB52" s="99">
        <f ca="1" t="shared" si="67"/>
        <v>-0.00634375000000054</v>
      </c>
      <c r="AC52" s="99" t="str">
        <f ca="1" t="shared" si="68"/>
        <v/>
      </c>
      <c r="AD52" s="100"/>
      <c r="AE52" s="101" t="str">
        <f t="shared" si="69"/>
        <v/>
      </c>
      <c r="AF52" s="102"/>
      <c r="AG52" s="116"/>
      <c r="AH52" s="116"/>
      <c r="AI52" s="117"/>
      <c r="AJ52" s="118"/>
      <c r="AK52" s="115">
        <f ca="1" t="shared" si="59"/>
        <v>2.685</v>
      </c>
      <c r="AL52" s="115">
        <f ca="1" t="shared" ref="AL52:BP52" si="77">ROUNDUP(RAND()*($N52-$O52)+$O52,3)</f>
        <v>2.654</v>
      </c>
      <c r="AM52" s="115">
        <f ca="1" t="shared" si="77"/>
        <v>2.684</v>
      </c>
      <c r="AN52" s="115">
        <f ca="1" t="shared" si="77"/>
        <v>2.693</v>
      </c>
      <c r="AO52" s="115">
        <f ca="1" t="shared" si="77"/>
        <v>2.654</v>
      </c>
      <c r="AP52" s="115">
        <f ca="1" t="shared" si="77"/>
        <v>2.74</v>
      </c>
      <c r="AQ52" s="115">
        <f ca="1" t="shared" si="77"/>
        <v>2.688</v>
      </c>
      <c r="AR52" s="115">
        <f ca="1" t="shared" si="77"/>
        <v>2.677</v>
      </c>
      <c r="AS52" s="115">
        <f ca="1" t="shared" si="77"/>
        <v>2.702</v>
      </c>
      <c r="AT52" s="115">
        <f ca="1" t="shared" si="77"/>
        <v>2.709</v>
      </c>
      <c r="AU52" s="115">
        <f ca="1" t="shared" si="77"/>
        <v>2.723</v>
      </c>
      <c r="AV52" s="115">
        <f ca="1" t="shared" si="77"/>
        <v>2.747</v>
      </c>
      <c r="AW52" s="115">
        <f ca="1" t="shared" si="77"/>
        <v>2.717</v>
      </c>
      <c r="AX52" s="115">
        <f ca="1" t="shared" si="77"/>
        <v>2.722</v>
      </c>
      <c r="AY52" s="115">
        <f ca="1" t="shared" si="77"/>
        <v>2.686</v>
      </c>
      <c r="AZ52" s="115">
        <f ca="1" t="shared" si="77"/>
        <v>2.707</v>
      </c>
      <c r="BA52" s="115">
        <f ca="1" t="shared" si="77"/>
        <v>2.683</v>
      </c>
      <c r="BB52" s="115">
        <f ca="1" t="shared" si="77"/>
        <v>2.686</v>
      </c>
      <c r="BC52" s="115">
        <f ca="1" t="shared" si="77"/>
        <v>2.73</v>
      </c>
      <c r="BD52" s="115">
        <f ca="1" t="shared" si="77"/>
        <v>2.685</v>
      </c>
      <c r="BE52" s="115">
        <f ca="1" t="shared" si="77"/>
        <v>2.738</v>
      </c>
      <c r="BF52" s="115">
        <f ca="1" t="shared" si="77"/>
        <v>2.72</v>
      </c>
      <c r="BG52" s="115">
        <f ca="1" t="shared" si="77"/>
        <v>2.683</v>
      </c>
      <c r="BH52" s="115">
        <f ca="1" t="shared" si="77"/>
        <v>2.644</v>
      </c>
      <c r="BI52" s="115">
        <f ca="1" t="shared" si="77"/>
        <v>2.663</v>
      </c>
      <c r="BJ52" s="115">
        <f ca="1" t="shared" si="77"/>
        <v>2.643</v>
      </c>
      <c r="BK52" s="115">
        <f ca="1" t="shared" si="77"/>
        <v>2.737</v>
      </c>
      <c r="BL52" s="115">
        <f ca="1" t="shared" si="77"/>
        <v>2.673</v>
      </c>
      <c r="BM52" s="115">
        <f ca="1" t="shared" si="77"/>
        <v>2.703</v>
      </c>
      <c r="BN52" s="115">
        <f ca="1" t="shared" si="77"/>
        <v>2.697</v>
      </c>
      <c r="BO52" s="115">
        <f ca="1" t="shared" si="77"/>
        <v>2.646</v>
      </c>
      <c r="BP52" s="115">
        <f ca="1" t="shared" si="77"/>
        <v>2.678</v>
      </c>
    </row>
    <row r="53" customHeight="1" spans="2:68">
      <c r="B53" s="57" t="s">
        <v>162</v>
      </c>
      <c r="C53" s="57" t="s">
        <v>163</v>
      </c>
      <c r="D53" s="57" t="s">
        <v>158</v>
      </c>
      <c r="E53" s="58"/>
      <c r="F53" s="59" t="s">
        <v>58</v>
      </c>
      <c r="G53" s="60">
        <v>2.7</v>
      </c>
      <c r="H53" s="61">
        <v>0.15</v>
      </c>
      <c r="I53" s="61">
        <v>0.15</v>
      </c>
      <c r="J53" s="79" t="s">
        <v>59</v>
      </c>
      <c r="K53" s="76">
        <f t="shared" si="48"/>
        <v>2.85</v>
      </c>
      <c r="L53" s="76">
        <f t="shared" si="49"/>
        <v>2.55</v>
      </c>
      <c r="M53" s="77"/>
      <c r="N53" s="78">
        <f t="shared" si="50"/>
        <v>2.747</v>
      </c>
      <c r="O53" s="78">
        <f t="shared" si="64"/>
        <v>2.663</v>
      </c>
      <c r="P53" s="53">
        <f t="shared" si="51"/>
        <v>0.0840000000000001</v>
      </c>
      <c r="Q53" s="53">
        <v>0.047</v>
      </c>
      <c r="R53" s="53">
        <v>0.037</v>
      </c>
      <c r="S53" s="78">
        <f ca="1" t="shared" si="52"/>
        <v>2.70746875</v>
      </c>
      <c r="T53" s="78">
        <f ca="1" t="shared" si="53"/>
        <v>0.0265341950709743</v>
      </c>
      <c r="U53" s="88">
        <f ca="1" t="shared" si="54"/>
        <v>1.88436091112841</v>
      </c>
      <c r="V53" s="88">
        <f ca="1" t="shared" si="55"/>
        <v>1.79053544076181</v>
      </c>
      <c r="W53" s="88">
        <f ca="1" t="shared" si="56"/>
        <v>1.97818638149501</v>
      </c>
      <c r="X53" s="88">
        <f ca="1" t="shared" si="57"/>
        <v>1.79053544076181</v>
      </c>
      <c r="Y53" s="96">
        <f ca="1" t="shared" si="58"/>
        <v>0.999999959507653</v>
      </c>
      <c r="Z53" s="99" t="str">
        <f ca="1" t="shared" si="65"/>
        <v/>
      </c>
      <c r="AA53" s="99">
        <f ca="1" t="shared" si="66"/>
        <v>-0.0984026883331879</v>
      </c>
      <c r="AB53" s="99">
        <f ca="1" t="shared" si="67"/>
        <v>0.00746874999999969</v>
      </c>
      <c r="AC53" s="99" t="str">
        <f ca="1" t="shared" si="68"/>
        <v/>
      </c>
      <c r="AD53" s="100"/>
      <c r="AE53" s="101" t="str">
        <f t="shared" si="69"/>
        <v/>
      </c>
      <c r="AF53" s="102"/>
      <c r="AG53" s="116"/>
      <c r="AH53" s="116"/>
      <c r="AI53" s="117"/>
      <c r="AJ53" s="118"/>
      <c r="AK53" s="115">
        <f ca="1" t="shared" si="59"/>
        <v>2.693</v>
      </c>
      <c r="AL53" s="115">
        <f ca="1" t="shared" ref="AL53:BP53" si="78">ROUNDUP(RAND()*($N53-$O53)+$O53,3)</f>
        <v>2.733</v>
      </c>
      <c r="AM53" s="115">
        <f ca="1" t="shared" si="78"/>
        <v>2.719</v>
      </c>
      <c r="AN53" s="115">
        <f ca="1" t="shared" si="78"/>
        <v>2.715</v>
      </c>
      <c r="AO53" s="115">
        <f ca="1" t="shared" si="78"/>
        <v>2.686</v>
      </c>
      <c r="AP53" s="115">
        <f ca="1" t="shared" si="78"/>
        <v>2.678</v>
      </c>
      <c r="AQ53" s="115">
        <f ca="1" t="shared" si="78"/>
        <v>2.746</v>
      </c>
      <c r="AR53" s="115">
        <f ca="1" t="shared" si="78"/>
        <v>2.67</v>
      </c>
      <c r="AS53" s="115">
        <f ca="1" t="shared" si="78"/>
        <v>2.734</v>
      </c>
      <c r="AT53" s="115">
        <f ca="1" t="shared" si="78"/>
        <v>2.671</v>
      </c>
      <c r="AU53" s="115">
        <f ca="1" t="shared" si="78"/>
        <v>2.709</v>
      </c>
      <c r="AV53" s="115">
        <f ca="1" t="shared" si="78"/>
        <v>2.683</v>
      </c>
      <c r="AW53" s="115">
        <f ca="1" t="shared" si="78"/>
        <v>2.682</v>
      </c>
      <c r="AX53" s="115">
        <f ca="1" t="shared" si="78"/>
        <v>2.664</v>
      </c>
      <c r="AY53" s="115">
        <f ca="1" t="shared" si="78"/>
        <v>2.736</v>
      </c>
      <c r="AZ53" s="115">
        <f ca="1" t="shared" si="78"/>
        <v>2.691</v>
      </c>
      <c r="BA53" s="115">
        <f ca="1" t="shared" si="78"/>
        <v>2.676</v>
      </c>
      <c r="BB53" s="115">
        <f ca="1" t="shared" si="78"/>
        <v>2.741</v>
      </c>
      <c r="BC53" s="115">
        <f ca="1" t="shared" si="78"/>
        <v>2.718</v>
      </c>
      <c r="BD53" s="115">
        <f ca="1" t="shared" si="78"/>
        <v>2.718</v>
      </c>
      <c r="BE53" s="115">
        <f ca="1" t="shared" si="78"/>
        <v>2.739</v>
      </c>
      <c r="BF53" s="115">
        <f ca="1" t="shared" si="78"/>
        <v>2.666</v>
      </c>
      <c r="BG53" s="115">
        <f ca="1" t="shared" si="78"/>
        <v>2.741</v>
      </c>
      <c r="BH53" s="115">
        <f ca="1" t="shared" si="78"/>
        <v>2.709</v>
      </c>
      <c r="BI53" s="115">
        <f ca="1" t="shared" si="78"/>
        <v>2.744</v>
      </c>
      <c r="BJ53" s="115">
        <f ca="1" t="shared" si="78"/>
        <v>2.721</v>
      </c>
      <c r="BK53" s="115">
        <f ca="1" t="shared" si="78"/>
        <v>2.736</v>
      </c>
      <c r="BL53" s="115">
        <f ca="1" t="shared" si="78"/>
        <v>2.717</v>
      </c>
      <c r="BM53" s="115">
        <f ca="1" t="shared" si="78"/>
        <v>2.68</v>
      </c>
      <c r="BN53" s="115">
        <f ca="1" t="shared" si="78"/>
        <v>2.731</v>
      </c>
      <c r="BO53" s="115">
        <f ca="1" t="shared" si="78"/>
        <v>2.704</v>
      </c>
      <c r="BP53" s="115">
        <f ca="1" t="shared" si="78"/>
        <v>2.688</v>
      </c>
    </row>
    <row r="54" customHeight="1" spans="2:68">
      <c r="B54" s="57" t="s">
        <v>164</v>
      </c>
      <c r="C54" s="57" t="s">
        <v>165</v>
      </c>
      <c r="D54" s="57" t="s">
        <v>158</v>
      </c>
      <c r="E54" s="58"/>
      <c r="F54" s="59" t="s">
        <v>58</v>
      </c>
      <c r="G54" s="60">
        <v>2.7</v>
      </c>
      <c r="H54" s="61">
        <v>0.15</v>
      </c>
      <c r="I54" s="61">
        <v>0.15</v>
      </c>
      <c r="J54" s="79" t="s">
        <v>59</v>
      </c>
      <c r="K54" s="76">
        <f t="shared" si="48"/>
        <v>2.85</v>
      </c>
      <c r="L54" s="76">
        <f t="shared" si="49"/>
        <v>2.55</v>
      </c>
      <c r="M54" s="77"/>
      <c r="N54" s="78">
        <f t="shared" si="50"/>
        <v>2.752</v>
      </c>
      <c r="O54" s="78">
        <f t="shared" si="64"/>
        <v>2.651</v>
      </c>
      <c r="P54" s="53">
        <f t="shared" si="51"/>
        <v>0.101</v>
      </c>
      <c r="Q54" s="53">
        <v>0.052</v>
      </c>
      <c r="R54" s="53">
        <v>0.049</v>
      </c>
      <c r="S54" s="78">
        <f ca="1" t="shared" si="52"/>
        <v>2.7029375</v>
      </c>
      <c r="T54" s="78">
        <f ca="1" t="shared" si="53"/>
        <v>0.0309191844611389</v>
      </c>
      <c r="U54" s="88">
        <f ca="1" t="shared" si="54"/>
        <v>1.61711897876359</v>
      </c>
      <c r="V54" s="88">
        <f ca="1" t="shared" si="55"/>
        <v>1.58545039876281</v>
      </c>
      <c r="W54" s="88">
        <f ca="1" t="shared" si="56"/>
        <v>1.64878755876437</v>
      </c>
      <c r="X54" s="88">
        <f ca="1" t="shared" si="57"/>
        <v>1.58545039876281</v>
      </c>
      <c r="Y54" s="96">
        <f ca="1" t="shared" si="58"/>
        <v>0.999998636317783</v>
      </c>
      <c r="Z54" s="99" t="str">
        <f ca="1" t="shared" si="65"/>
        <v/>
      </c>
      <c r="AA54" s="99">
        <f ca="1" t="shared" si="66"/>
        <v>-0.120430045999945</v>
      </c>
      <c r="AB54" s="99">
        <f ca="1" t="shared" si="67"/>
        <v>0.00293749999999937</v>
      </c>
      <c r="AC54" s="99" t="str">
        <f ca="1" t="shared" si="68"/>
        <v/>
      </c>
      <c r="AD54" s="100"/>
      <c r="AE54" s="101" t="str">
        <f t="shared" si="69"/>
        <v/>
      </c>
      <c r="AF54" s="102"/>
      <c r="AG54" s="116"/>
      <c r="AH54" s="116"/>
      <c r="AI54" s="117"/>
      <c r="AJ54" s="118"/>
      <c r="AK54" s="115">
        <f ca="1" t="shared" si="59"/>
        <v>2.712</v>
      </c>
      <c r="AL54" s="115">
        <f ca="1" t="shared" ref="AL54:BP54" si="79">ROUNDUP(RAND()*($N54-$O54)+$O54,3)</f>
        <v>2.671</v>
      </c>
      <c r="AM54" s="115">
        <f ca="1" t="shared" si="79"/>
        <v>2.713</v>
      </c>
      <c r="AN54" s="115">
        <f ca="1" t="shared" si="79"/>
        <v>2.741</v>
      </c>
      <c r="AO54" s="115">
        <f ca="1" t="shared" si="79"/>
        <v>2.739</v>
      </c>
      <c r="AP54" s="115">
        <f ca="1" t="shared" si="79"/>
        <v>2.71</v>
      </c>
      <c r="AQ54" s="115">
        <f ca="1" t="shared" si="79"/>
        <v>2.662</v>
      </c>
      <c r="AR54" s="115">
        <f ca="1" t="shared" si="79"/>
        <v>2.664</v>
      </c>
      <c r="AS54" s="115">
        <f ca="1" t="shared" si="79"/>
        <v>2.726</v>
      </c>
      <c r="AT54" s="115">
        <f ca="1" t="shared" si="79"/>
        <v>2.669</v>
      </c>
      <c r="AU54" s="115">
        <f ca="1" t="shared" si="79"/>
        <v>2.715</v>
      </c>
      <c r="AV54" s="115">
        <f ca="1" t="shared" si="79"/>
        <v>2.68</v>
      </c>
      <c r="AW54" s="115">
        <f ca="1" t="shared" si="79"/>
        <v>2.737</v>
      </c>
      <c r="AX54" s="115">
        <f ca="1" t="shared" si="79"/>
        <v>2.708</v>
      </c>
      <c r="AY54" s="115">
        <f ca="1" t="shared" si="79"/>
        <v>2.663</v>
      </c>
      <c r="AZ54" s="115">
        <f ca="1" t="shared" si="79"/>
        <v>2.708</v>
      </c>
      <c r="BA54" s="115">
        <f ca="1" t="shared" si="79"/>
        <v>2.737</v>
      </c>
      <c r="BB54" s="115">
        <f ca="1" t="shared" si="79"/>
        <v>2.691</v>
      </c>
      <c r="BC54" s="115">
        <f ca="1" t="shared" si="79"/>
        <v>2.743</v>
      </c>
      <c r="BD54" s="115">
        <f ca="1" t="shared" si="79"/>
        <v>2.748</v>
      </c>
      <c r="BE54" s="115">
        <f ca="1" t="shared" si="79"/>
        <v>2.715</v>
      </c>
      <c r="BF54" s="115">
        <f ca="1" t="shared" si="79"/>
        <v>2.657</v>
      </c>
      <c r="BG54" s="115">
        <f ca="1" t="shared" si="79"/>
        <v>2.663</v>
      </c>
      <c r="BH54" s="115">
        <f ca="1" t="shared" si="79"/>
        <v>2.742</v>
      </c>
      <c r="BI54" s="115">
        <f ca="1" t="shared" si="79"/>
        <v>2.714</v>
      </c>
      <c r="BJ54" s="115">
        <f ca="1" t="shared" si="79"/>
        <v>2.672</v>
      </c>
      <c r="BK54" s="115">
        <f ca="1" t="shared" si="79"/>
        <v>2.731</v>
      </c>
      <c r="BL54" s="115">
        <f ca="1" t="shared" si="79"/>
        <v>2.701</v>
      </c>
      <c r="BM54" s="115">
        <f ca="1" t="shared" si="79"/>
        <v>2.656</v>
      </c>
      <c r="BN54" s="115">
        <f ca="1" t="shared" si="79"/>
        <v>2.734</v>
      </c>
      <c r="BO54" s="115">
        <f ca="1" t="shared" si="79"/>
        <v>2.66</v>
      </c>
      <c r="BP54" s="115">
        <f ca="1" t="shared" si="79"/>
        <v>2.712</v>
      </c>
    </row>
    <row r="55" customHeight="1" spans="2:68">
      <c r="B55" s="57" t="s">
        <v>164</v>
      </c>
      <c r="C55" s="57" t="s">
        <v>166</v>
      </c>
      <c r="D55" s="57" t="s">
        <v>158</v>
      </c>
      <c r="E55" s="58"/>
      <c r="F55" s="59" t="s">
        <v>58</v>
      </c>
      <c r="G55" s="60">
        <v>2.7</v>
      </c>
      <c r="H55" s="61">
        <v>0.15</v>
      </c>
      <c r="I55" s="61">
        <v>0.15</v>
      </c>
      <c r="J55" s="79" t="s">
        <v>59</v>
      </c>
      <c r="K55" s="76">
        <f t="shared" si="48"/>
        <v>2.85</v>
      </c>
      <c r="L55" s="76">
        <f t="shared" si="49"/>
        <v>2.55</v>
      </c>
      <c r="M55" s="77"/>
      <c r="N55" s="78">
        <f t="shared" si="50"/>
        <v>2.742</v>
      </c>
      <c r="O55" s="78">
        <f t="shared" si="64"/>
        <v>2.653</v>
      </c>
      <c r="P55" s="53">
        <f t="shared" si="51"/>
        <v>0.089</v>
      </c>
      <c r="Q55" s="53">
        <v>0.042</v>
      </c>
      <c r="R55" s="53">
        <v>0.047</v>
      </c>
      <c r="S55" s="78">
        <f ca="1" t="shared" si="52"/>
        <v>2.70053125</v>
      </c>
      <c r="T55" s="78">
        <f ca="1" t="shared" si="53"/>
        <v>0.0254773579110753</v>
      </c>
      <c r="U55" s="88">
        <f ca="1" t="shared" si="54"/>
        <v>1.9625268905244</v>
      </c>
      <c r="V55" s="88">
        <f ca="1" t="shared" si="55"/>
        <v>1.9555762744538</v>
      </c>
      <c r="W55" s="88">
        <f ca="1" t="shared" si="56"/>
        <v>1.96947750659501</v>
      </c>
      <c r="X55" s="88">
        <f ca="1" t="shared" si="57"/>
        <v>1.9555762744538</v>
      </c>
      <c r="Y55" s="96">
        <f ca="1" t="shared" si="58"/>
        <v>0.999999996050725</v>
      </c>
      <c r="Z55" s="99" t="str">
        <f ca="1" t="shared" si="65"/>
        <v/>
      </c>
      <c r="AA55" s="99">
        <f ca="1" t="shared" si="66"/>
        <v>-0.101123408065191</v>
      </c>
      <c r="AB55" s="99">
        <f ca="1" t="shared" si="67"/>
        <v>0.000531249999999428</v>
      </c>
      <c r="AC55" s="99" t="str">
        <f ca="1" t="shared" si="68"/>
        <v/>
      </c>
      <c r="AD55" s="100"/>
      <c r="AE55" s="101" t="str">
        <f t="shared" si="69"/>
        <v/>
      </c>
      <c r="AF55" s="102"/>
      <c r="AG55" s="116"/>
      <c r="AH55" s="116"/>
      <c r="AI55" s="117"/>
      <c r="AJ55" s="118"/>
      <c r="AK55" s="115">
        <f ca="1" t="shared" si="59"/>
        <v>2.658</v>
      </c>
      <c r="AL55" s="115">
        <f ca="1" t="shared" ref="AL55:BP55" si="80">ROUNDUP(RAND()*($N55-$O55)+$O55,3)</f>
        <v>2.719</v>
      </c>
      <c r="AM55" s="115">
        <f ca="1" t="shared" si="80"/>
        <v>2.739</v>
      </c>
      <c r="AN55" s="115">
        <f ca="1" t="shared" si="80"/>
        <v>2.716</v>
      </c>
      <c r="AO55" s="115">
        <f ca="1" t="shared" si="80"/>
        <v>2.677</v>
      </c>
      <c r="AP55" s="115">
        <f ca="1" t="shared" si="80"/>
        <v>2.734</v>
      </c>
      <c r="AQ55" s="115">
        <f ca="1" t="shared" si="80"/>
        <v>2.704</v>
      </c>
      <c r="AR55" s="115">
        <f ca="1" t="shared" si="80"/>
        <v>2.669</v>
      </c>
      <c r="AS55" s="115">
        <f ca="1" t="shared" si="80"/>
        <v>2.711</v>
      </c>
      <c r="AT55" s="115">
        <f ca="1" t="shared" si="80"/>
        <v>2.688</v>
      </c>
      <c r="AU55" s="115">
        <f ca="1" t="shared" si="80"/>
        <v>2.721</v>
      </c>
      <c r="AV55" s="115">
        <f ca="1" t="shared" si="80"/>
        <v>2.708</v>
      </c>
      <c r="AW55" s="115">
        <f ca="1" t="shared" si="80"/>
        <v>2.691</v>
      </c>
      <c r="AX55" s="115">
        <f ca="1" t="shared" si="80"/>
        <v>2.735</v>
      </c>
      <c r="AY55" s="115">
        <f ca="1" t="shared" si="80"/>
        <v>2.709</v>
      </c>
      <c r="AZ55" s="115">
        <f ca="1" t="shared" si="80"/>
        <v>2.689</v>
      </c>
      <c r="BA55" s="115">
        <f ca="1" t="shared" si="80"/>
        <v>2.711</v>
      </c>
      <c r="BB55" s="115">
        <f ca="1" t="shared" si="80"/>
        <v>2.654</v>
      </c>
      <c r="BC55" s="115">
        <f ca="1" t="shared" si="80"/>
        <v>2.7</v>
      </c>
      <c r="BD55" s="115">
        <f ca="1" t="shared" si="80"/>
        <v>2.72</v>
      </c>
      <c r="BE55" s="115">
        <f ca="1" t="shared" si="80"/>
        <v>2.662</v>
      </c>
      <c r="BF55" s="115">
        <f ca="1" t="shared" si="80"/>
        <v>2.723</v>
      </c>
      <c r="BG55" s="115">
        <f ca="1" t="shared" si="80"/>
        <v>2.666</v>
      </c>
      <c r="BH55" s="115">
        <f ca="1" t="shared" si="80"/>
        <v>2.668</v>
      </c>
      <c r="BI55" s="115">
        <f ca="1" t="shared" si="80"/>
        <v>2.734</v>
      </c>
      <c r="BJ55" s="115">
        <f ca="1" t="shared" si="80"/>
        <v>2.721</v>
      </c>
      <c r="BK55" s="115">
        <f ca="1" t="shared" si="80"/>
        <v>2.683</v>
      </c>
      <c r="BL55" s="115">
        <f ca="1" t="shared" si="80"/>
        <v>2.71</v>
      </c>
      <c r="BM55" s="115">
        <f ca="1" t="shared" si="80"/>
        <v>2.724</v>
      </c>
      <c r="BN55" s="115">
        <f ca="1" t="shared" si="80"/>
        <v>2.658</v>
      </c>
      <c r="BO55" s="115">
        <f ca="1" t="shared" si="80"/>
        <v>2.702</v>
      </c>
      <c r="BP55" s="115">
        <f ca="1" t="shared" si="80"/>
        <v>2.713</v>
      </c>
    </row>
    <row r="56" customHeight="1" spans="2:68">
      <c r="B56" s="57" t="s">
        <v>162</v>
      </c>
      <c r="C56" s="57" t="s">
        <v>167</v>
      </c>
      <c r="D56" s="57" t="s">
        <v>158</v>
      </c>
      <c r="E56" s="58"/>
      <c r="F56" s="59" t="s">
        <v>58</v>
      </c>
      <c r="G56" s="60">
        <v>2.7</v>
      </c>
      <c r="H56" s="61">
        <v>0.15</v>
      </c>
      <c r="I56" s="61">
        <v>0.15</v>
      </c>
      <c r="J56" s="79" t="s">
        <v>59</v>
      </c>
      <c r="K56" s="76">
        <f t="shared" si="48"/>
        <v>2.85</v>
      </c>
      <c r="L56" s="76">
        <f t="shared" si="49"/>
        <v>2.55</v>
      </c>
      <c r="M56" s="77"/>
      <c r="N56" s="78">
        <f t="shared" si="50"/>
        <v>2.765</v>
      </c>
      <c r="O56" s="78">
        <f t="shared" si="64"/>
        <v>2.664</v>
      </c>
      <c r="P56" s="53">
        <f t="shared" si="51"/>
        <v>0.101</v>
      </c>
      <c r="Q56" s="53">
        <v>0.065</v>
      </c>
      <c r="R56" s="53">
        <v>0.036</v>
      </c>
      <c r="S56" s="78">
        <f ca="1" t="shared" si="52"/>
        <v>2.7269375</v>
      </c>
      <c r="T56" s="78">
        <f ca="1" t="shared" si="53"/>
        <v>0.02756568401988</v>
      </c>
      <c r="U56" s="88">
        <f ca="1" t="shared" si="54"/>
        <v>1.81384942103888</v>
      </c>
      <c r="V56" s="88">
        <f ca="1" t="shared" si="55"/>
        <v>1.48811229584398</v>
      </c>
      <c r="W56" s="88">
        <f ca="1" t="shared" si="56"/>
        <v>2.13958654623378</v>
      </c>
      <c r="X56" s="88">
        <f ca="1" t="shared" si="57"/>
        <v>1.48811229584398</v>
      </c>
      <c r="Y56" s="96">
        <f ca="1" t="shared" si="58"/>
        <v>0.999995984075933</v>
      </c>
      <c r="Z56" s="99" t="str">
        <f ca="1" t="shared" si="65"/>
        <v/>
      </c>
      <c r="AA56" s="99">
        <f ca="1" t="shared" si="66"/>
        <v>-0.0830495792393213</v>
      </c>
      <c r="AB56" s="99">
        <f ca="1" t="shared" si="67"/>
        <v>0.0269374999999998</v>
      </c>
      <c r="AC56" s="99" t="str">
        <f ca="1" t="shared" si="68"/>
        <v/>
      </c>
      <c r="AD56" s="100"/>
      <c r="AE56" s="101" t="str">
        <f t="shared" si="69"/>
        <v/>
      </c>
      <c r="AF56" s="102"/>
      <c r="AG56" s="116"/>
      <c r="AH56" s="116"/>
      <c r="AI56" s="117"/>
      <c r="AJ56" s="118"/>
      <c r="AK56" s="115">
        <f ca="1" t="shared" si="59"/>
        <v>2.737</v>
      </c>
      <c r="AL56" s="115">
        <f ca="1" t="shared" ref="AL56:BP56" si="81">ROUNDUP(RAND()*($N56-$O56)+$O56,3)</f>
        <v>2.68</v>
      </c>
      <c r="AM56" s="115">
        <f ca="1" t="shared" si="81"/>
        <v>2.752</v>
      </c>
      <c r="AN56" s="115">
        <f ca="1" t="shared" si="81"/>
        <v>2.68</v>
      </c>
      <c r="AO56" s="115">
        <f ca="1" t="shared" si="81"/>
        <v>2.714</v>
      </c>
      <c r="AP56" s="115">
        <f ca="1" t="shared" si="81"/>
        <v>2.704</v>
      </c>
      <c r="AQ56" s="115">
        <f ca="1" t="shared" si="81"/>
        <v>2.761</v>
      </c>
      <c r="AR56" s="115">
        <f ca="1" t="shared" si="81"/>
        <v>2.691</v>
      </c>
      <c r="AS56" s="115">
        <f ca="1" t="shared" si="81"/>
        <v>2.689</v>
      </c>
      <c r="AT56" s="115">
        <f ca="1" t="shared" si="81"/>
        <v>2.672</v>
      </c>
      <c r="AU56" s="115">
        <f ca="1" t="shared" si="81"/>
        <v>2.75</v>
      </c>
      <c r="AV56" s="115">
        <f ca="1" t="shared" si="81"/>
        <v>2.719</v>
      </c>
      <c r="AW56" s="115">
        <f ca="1" t="shared" si="81"/>
        <v>2.726</v>
      </c>
      <c r="AX56" s="115">
        <f ca="1" t="shared" si="81"/>
        <v>2.756</v>
      </c>
      <c r="AY56" s="115">
        <f ca="1" t="shared" si="81"/>
        <v>2.739</v>
      </c>
      <c r="AZ56" s="115">
        <f ca="1" t="shared" si="81"/>
        <v>2.726</v>
      </c>
      <c r="BA56" s="115">
        <f ca="1" t="shared" si="81"/>
        <v>2.736</v>
      </c>
      <c r="BB56" s="115">
        <f ca="1" t="shared" si="81"/>
        <v>2.758</v>
      </c>
      <c r="BC56" s="115">
        <f ca="1" t="shared" si="81"/>
        <v>2.724</v>
      </c>
      <c r="BD56" s="115">
        <f ca="1" t="shared" si="81"/>
        <v>2.738</v>
      </c>
      <c r="BE56" s="115">
        <f ca="1" t="shared" si="81"/>
        <v>2.735</v>
      </c>
      <c r="BF56" s="115">
        <f ca="1" t="shared" si="81"/>
        <v>2.758</v>
      </c>
      <c r="BG56" s="115">
        <f ca="1" t="shared" si="81"/>
        <v>2.706</v>
      </c>
      <c r="BH56" s="115">
        <f ca="1" t="shared" si="81"/>
        <v>2.759</v>
      </c>
      <c r="BI56" s="115">
        <f ca="1" t="shared" si="81"/>
        <v>2.762</v>
      </c>
      <c r="BJ56" s="115">
        <f ca="1" t="shared" si="81"/>
        <v>2.754</v>
      </c>
      <c r="BK56" s="115">
        <f ca="1" t="shared" si="81"/>
        <v>2.7</v>
      </c>
      <c r="BL56" s="115">
        <f ca="1" t="shared" si="81"/>
        <v>2.736</v>
      </c>
      <c r="BM56" s="115">
        <f ca="1" t="shared" si="81"/>
        <v>2.696</v>
      </c>
      <c r="BN56" s="115">
        <f ca="1" t="shared" si="81"/>
        <v>2.756</v>
      </c>
      <c r="BO56" s="115">
        <f ca="1" t="shared" si="81"/>
        <v>2.746</v>
      </c>
      <c r="BP56" s="115">
        <f ca="1" t="shared" si="81"/>
        <v>2.702</v>
      </c>
    </row>
    <row r="57" customHeight="1" spans="2:68">
      <c r="B57" s="57" t="s">
        <v>168</v>
      </c>
      <c r="C57" s="57" t="s">
        <v>169</v>
      </c>
      <c r="D57" s="57" t="s">
        <v>158</v>
      </c>
      <c r="E57" s="58"/>
      <c r="F57" s="59" t="s">
        <v>58</v>
      </c>
      <c r="G57" s="60">
        <v>1.5</v>
      </c>
      <c r="H57" s="61">
        <v>0.15</v>
      </c>
      <c r="I57" s="61">
        <v>0.15</v>
      </c>
      <c r="J57" s="79" t="s">
        <v>59</v>
      </c>
      <c r="K57" s="76">
        <f t="shared" si="48"/>
        <v>1.65</v>
      </c>
      <c r="L57" s="76">
        <f t="shared" si="49"/>
        <v>1.35</v>
      </c>
      <c r="M57" s="77"/>
      <c r="N57" s="78">
        <f t="shared" si="50"/>
        <v>1.565</v>
      </c>
      <c r="O57" s="78">
        <f t="shared" si="64"/>
        <v>1.437</v>
      </c>
      <c r="P57" s="53">
        <f t="shared" si="51"/>
        <v>0.128</v>
      </c>
      <c r="Q57" s="53">
        <v>0.065</v>
      </c>
      <c r="R57" s="53">
        <v>0.063</v>
      </c>
      <c r="S57" s="78">
        <f ca="1" t="shared" si="52"/>
        <v>1.51840625</v>
      </c>
      <c r="T57" s="78">
        <f ca="1" t="shared" si="53"/>
        <v>0.0360705933083018</v>
      </c>
      <c r="U57" s="88">
        <f ca="1" t="shared" si="54"/>
        <v>1.38617071176626</v>
      </c>
      <c r="V57" s="88">
        <f ca="1" t="shared" si="55"/>
        <v>1.21607601400995</v>
      </c>
      <c r="W57" s="88">
        <f ca="1" t="shared" si="56"/>
        <v>1.55626540952258</v>
      </c>
      <c r="X57" s="88">
        <f ca="1" t="shared" si="57"/>
        <v>1.21607601400995</v>
      </c>
      <c r="Y57" s="96">
        <f ca="1" t="shared" si="58"/>
        <v>0.999866457543729</v>
      </c>
      <c r="Z57" s="99">
        <f ca="1" t="shared" si="65"/>
        <v>0.162327917300124</v>
      </c>
      <c r="AA57" s="99">
        <f ca="1" t="shared" si="66"/>
        <v>-0.125515417300124</v>
      </c>
      <c r="AB57" s="99">
        <f ca="1" t="shared" si="67"/>
        <v>0.0184062499999997</v>
      </c>
      <c r="AC57" s="99">
        <f ca="1" t="shared" si="68"/>
        <v>0.324635339774716</v>
      </c>
      <c r="AD57" s="100"/>
      <c r="AE57" s="101" t="str">
        <f t="shared" si="69"/>
        <v/>
      </c>
      <c r="AF57" s="102"/>
      <c r="AG57" s="116"/>
      <c r="AH57" s="116"/>
      <c r="AI57" s="117"/>
      <c r="AJ57" s="118"/>
      <c r="AK57" s="115">
        <f ca="1" t="shared" si="59"/>
        <v>1.532</v>
      </c>
      <c r="AL57" s="115">
        <f ca="1" t="shared" ref="AL57:BP57" si="82">ROUNDUP(RAND()*($N57-$O57)+$O57,3)</f>
        <v>1.493</v>
      </c>
      <c r="AM57" s="115">
        <f ca="1" t="shared" si="82"/>
        <v>1.549</v>
      </c>
      <c r="AN57" s="115">
        <f ca="1" t="shared" si="82"/>
        <v>1.533</v>
      </c>
      <c r="AO57" s="115">
        <f ca="1" t="shared" si="82"/>
        <v>1.494</v>
      </c>
      <c r="AP57" s="115">
        <f ca="1" t="shared" si="82"/>
        <v>1.452</v>
      </c>
      <c r="AQ57" s="115">
        <f ca="1" t="shared" si="82"/>
        <v>1.479</v>
      </c>
      <c r="AR57" s="115">
        <f ca="1" t="shared" si="82"/>
        <v>1.526</v>
      </c>
      <c r="AS57" s="115">
        <f ca="1" t="shared" si="82"/>
        <v>1.562</v>
      </c>
      <c r="AT57" s="115">
        <f ca="1" t="shared" si="82"/>
        <v>1.553</v>
      </c>
      <c r="AU57" s="115">
        <f ca="1" t="shared" si="82"/>
        <v>1.524</v>
      </c>
      <c r="AV57" s="115">
        <f ca="1" t="shared" si="82"/>
        <v>1.552</v>
      </c>
      <c r="AW57" s="115">
        <f ca="1" t="shared" si="82"/>
        <v>1.534</v>
      </c>
      <c r="AX57" s="115">
        <f ca="1" t="shared" si="82"/>
        <v>1.558</v>
      </c>
      <c r="AY57" s="115">
        <f ca="1" t="shared" si="82"/>
        <v>1.538</v>
      </c>
      <c r="AZ57" s="115">
        <f ca="1" t="shared" si="82"/>
        <v>1.561</v>
      </c>
      <c r="BA57" s="115">
        <f ca="1" t="shared" si="82"/>
        <v>1.486</v>
      </c>
      <c r="BB57" s="115">
        <f ca="1" t="shared" si="82"/>
        <v>1.552</v>
      </c>
      <c r="BC57" s="115">
        <f ca="1" t="shared" si="82"/>
        <v>1.553</v>
      </c>
      <c r="BD57" s="115">
        <f ca="1" t="shared" si="82"/>
        <v>1.488</v>
      </c>
      <c r="BE57" s="115">
        <f ca="1" t="shared" si="82"/>
        <v>1.49</v>
      </c>
      <c r="BF57" s="115">
        <f ca="1" t="shared" si="82"/>
        <v>1.455</v>
      </c>
      <c r="BG57" s="115">
        <f ca="1" t="shared" si="82"/>
        <v>1.56</v>
      </c>
      <c r="BH57" s="115">
        <f ca="1" t="shared" si="82"/>
        <v>1.514</v>
      </c>
      <c r="BI57" s="115">
        <f ca="1" t="shared" si="82"/>
        <v>1.463</v>
      </c>
      <c r="BJ57" s="115">
        <f ca="1" t="shared" si="82"/>
        <v>1.492</v>
      </c>
      <c r="BK57" s="115">
        <f ca="1" t="shared" si="82"/>
        <v>1.51</v>
      </c>
      <c r="BL57" s="115">
        <f ca="1" t="shared" si="82"/>
        <v>1.44</v>
      </c>
      <c r="BM57" s="115">
        <f ca="1" t="shared" si="82"/>
        <v>1.541</v>
      </c>
      <c r="BN57" s="115">
        <f ca="1" t="shared" si="82"/>
        <v>1.531</v>
      </c>
      <c r="BO57" s="115">
        <f ca="1" t="shared" si="82"/>
        <v>1.512</v>
      </c>
      <c r="BP57" s="115">
        <f ca="1" t="shared" si="82"/>
        <v>1.562</v>
      </c>
    </row>
    <row r="58" customHeight="1" spans="2:68">
      <c r="B58" s="57" t="s">
        <v>168</v>
      </c>
      <c r="C58" s="57" t="s">
        <v>170</v>
      </c>
      <c r="D58" s="57" t="s">
        <v>158</v>
      </c>
      <c r="E58" s="58"/>
      <c r="F58" s="59" t="s">
        <v>58</v>
      </c>
      <c r="G58" s="60">
        <v>1.5</v>
      </c>
      <c r="H58" s="61">
        <v>0.15</v>
      </c>
      <c r="I58" s="61">
        <v>0.15</v>
      </c>
      <c r="J58" s="79" t="s">
        <v>59</v>
      </c>
      <c r="K58" s="76">
        <f t="shared" si="48"/>
        <v>1.65</v>
      </c>
      <c r="L58" s="76">
        <f t="shared" si="49"/>
        <v>1.35</v>
      </c>
      <c r="M58" s="77"/>
      <c r="N58" s="78">
        <f t="shared" si="50"/>
        <v>1.557</v>
      </c>
      <c r="O58" s="78">
        <f t="shared" si="64"/>
        <v>1.465</v>
      </c>
      <c r="P58" s="53">
        <f t="shared" si="51"/>
        <v>0.0919999999999999</v>
      </c>
      <c r="Q58" s="53">
        <v>0.057</v>
      </c>
      <c r="R58" s="53">
        <v>0.035</v>
      </c>
      <c r="S58" s="78">
        <f ca="1" t="shared" si="52"/>
        <v>1.50978125</v>
      </c>
      <c r="T58" s="78">
        <f ca="1" t="shared" si="53"/>
        <v>0.0243598484753484</v>
      </c>
      <c r="U58" s="88">
        <f ca="1" t="shared" si="54"/>
        <v>2.05255792336306</v>
      </c>
      <c r="V58" s="88">
        <f ca="1" t="shared" si="55"/>
        <v>1.91871404211043</v>
      </c>
      <c r="W58" s="88">
        <f ca="1" t="shared" si="56"/>
        <v>2.18640180461569</v>
      </c>
      <c r="X58" s="88">
        <f ca="1" t="shared" si="57"/>
        <v>1.91871404211043</v>
      </c>
      <c r="Y58" s="96">
        <f ca="1" t="shared" si="58"/>
        <v>0.999999995670056</v>
      </c>
      <c r="Z58" s="99" t="str">
        <f ca="1" t="shared" si="65"/>
        <v/>
      </c>
      <c r="AA58" s="99">
        <f ca="1" t="shared" si="66"/>
        <v>-0.0874145454166402</v>
      </c>
      <c r="AB58" s="99">
        <f ca="1" t="shared" si="67"/>
        <v>0.00978124999999985</v>
      </c>
      <c r="AC58" s="99" t="str">
        <f ca="1" t="shared" si="68"/>
        <v/>
      </c>
      <c r="AD58" s="100"/>
      <c r="AE58" s="101" t="str">
        <f t="shared" si="69"/>
        <v/>
      </c>
      <c r="AF58" s="102"/>
      <c r="AG58" s="116"/>
      <c r="AH58" s="116"/>
      <c r="AI58" s="117"/>
      <c r="AJ58" s="118"/>
      <c r="AK58" s="115">
        <f ca="1" t="shared" si="59"/>
        <v>1.505</v>
      </c>
      <c r="AL58" s="115">
        <f ca="1" t="shared" ref="AL58:BP58" si="83">ROUNDUP(RAND()*($N58-$O58)+$O58,3)</f>
        <v>1.529</v>
      </c>
      <c r="AM58" s="115">
        <f ca="1" t="shared" si="83"/>
        <v>1.533</v>
      </c>
      <c r="AN58" s="115">
        <f ca="1" t="shared" si="83"/>
        <v>1.512</v>
      </c>
      <c r="AO58" s="115">
        <f ca="1" t="shared" si="83"/>
        <v>1.486</v>
      </c>
      <c r="AP58" s="115">
        <f ca="1" t="shared" si="83"/>
        <v>1.483</v>
      </c>
      <c r="AQ58" s="115">
        <f ca="1" t="shared" si="83"/>
        <v>1.514</v>
      </c>
      <c r="AR58" s="115">
        <f ca="1" t="shared" si="83"/>
        <v>1.543</v>
      </c>
      <c r="AS58" s="115">
        <f ca="1" t="shared" si="83"/>
        <v>1.49</v>
      </c>
      <c r="AT58" s="115">
        <f ca="1" t="shared" si="83"/>
        <v>1.506</v>
      </c>
      <c r="AU58" s="115">
        <f ca="1" t="shared" si="83"/>
        <v>1.541</v>
      </c>
      <c r="AV58" s="115">
        <f ca="1" t="shared" si="83"/>
        <v>1.476</v>
      </c>
      <c r="AW58" s="115">
        <f ca="1" t="shared" si="83"/>
        <v>1.498</v>
      </c>
      <c r="AX58" s="115">
        <f ca="1" t="shared" si="83"/>
        <v>1.514</v>
      </c>
      <c r="AY58" s="115">
        <f ca="1" t="shared" si="83"/>
        <v>1.476</v>
      </c>
      <c r="AZ58" s="115">
        <f ca="1" t="shared" si="83"/>
        <v>1.475</v>
      </c>
      <c r="BA58" s="115">
        <f ca="1" t="shared" si="83"/>
        <v>1.523</v>
      </c>
      <c r="BB58" s="115">
        <f ca="1" t="shared" si="83"/>
        <v>1.526</v>
      </c>
      <c r="BC58" s="115">
        <f ca="1" t="shared" si="83"/>
        <v>1.555</v>
      </c>
      <c r="BD58" s="115">
        <f ca="1" t="shared" si="83"/>
        <v>1.498</v>
      </c>
      <c r="BE58" s="115">
        <f ca="1" t="shared" si="83"/>
        <v>1.521</v>
      </c>
      <c r="BF58" s="115">
        <f ca="1" t="shared" si="83"/>
        <v>1.537</v>
      </c>
      <c r="BG58" s="115">
        <f ca="1" t="shared" si="83"/>
        <v>1.512</v>
      </c>
      <c r="BH58" s="115">
        <f ca="1" t="shared" si="83"/>
        <v>1.488</v>
      </c>
      <c r="BI58" s="115">
        <f ca="1" t="shared" si="83"/>
        <v>1.553</v>
      </c>
      <c r="BJ58" s="115">
        <f ca="1" t="shared" si="83"/>
        <v>1.516</v>
      </c>
      <c r="BK58" s="115">
        <f ca="1" t="shared" si="83"/>
        <v>1.494</v>
      </c>
      <c r="BL58" s="115">
        <f ca="1" t="shared" si="83"/>
        <v>1.549</v>
      </c>
      <c r="BM58" s="115">
        <f ca="1" t="shared" si="83"/>
        <v>1.51</v>
      </c>
      <c r="BN58" s="115">
        <f ca="1" t="shared" si="83"/>
        <v>1.49</v>
      </c>
      <c r="BO58" s="115">
        <f ca="1" t="shared" si="83"/>
        <v>1.49</v>
      </c>
      <c r="BP58" s="115">
        <f ca="1" t="shared" si="83"/>
        <v>1.47</v>
      </c>
    </row>
    <row r="59" customHeight="1" spans="2:68">
      <c r="B59" s="57" t="s">
        <v>168</v>
      </c>
      <c r="C59" s="57" t="s">
        <v>171</v>
      </c>
      <c r="D59" s="57" t="s">
        <v>158</v>
      </c>
      <c r="E59" s="58"/>
      <c r="F59" s="59" t="s">
        <v>58</v>
      </c>
      <c r="G59" s="60">
        <v>1.5</v>
      </c>
      <c r="H59" s="61">
        <v>0.15</v>
      </c>
      <c r="I59" s="61">
        <v>0.15</v>
      </c>
      <c r="J59" s="79" t="s">
        <v>59</v>
      </c>
      <c r="K59" s="76">
        <f t="shared" si="48"/>
        <v>1.65</v>
      </c>
      <c r="L59" s="76">
        <f t="shared" si="49"/>
        <v>1.35</v>
      </c>
      <c r="M59" s="77"/>
      <c r="N59" s="78">
        <f t="shared" si="50"/>
        <v>1.55</v>
      </c>
      <c r="O59" s="78">
        <f t="shared" si="64"/>
        <v>1.452</v>
      </c>
      <c r="P59" s="53">
        <f t="shared" si="51"/>
        <v>0.0980000000000001</v>
      </c>
      <c r="Q59" s="53">
        <v>0.05</v>
      </c>
      <c r="R59" s="53">
        <v>0.048</v>
      </c>
      <c r="S59" s="78">
        <f ca="1" t="shared" si="52"/>
        <v>1.50128125</v>
      </c>
      <c r="T59" s="78">
        <f ca="1" t="shared" si="53"/>
        <v>0.0269374836277175</v>
      </c>
      <c r="U59" s="88">
        <f ca="1" t="shared" si="54"/>
        <v>1.85614962002435</v>
      </c>
      <c r="V59" s="88">
        <f ca="1" t="shared" si="55"/>
        <v>1.84029500868664</v>
      </c>
      <c r="W59" s="88">
        <f ca="1" t="shared" si="56"/>
        <v>1.87200423136206</v>
      </c>
      <c r="X59" s="88">
        <f ca="1" t="shared" si="57"/>
        <v>1.84029500868664</v>
      </c>
      <c r="Y59" s="96">
        <f ca="1" t="shared" si="58"/>
        <v>0.999999973364463</v>
      </c>
      <c r="Z59" s="99" t="str">
        <f ca="1" t="shared" si="65"/>
        <v/>
      </c>
      <c r="AA59" s="99">
        <f ca="1" t="shared" si="66"/>
        <v>-0.106199309674593</v>
      </c>
      <c r="AB59" s="99">
        <f ca="1" t="shared" si="67"/>
        <v>0.00128125000000012</v>
      </c>
      <c r="AC59" s="99" t="str">
        <f ca="1" t="shared" si="68"/>
        <v/>
      </c>
      <c r="AD59" s="100"/>
      <c r="AE59" s="101" t="str">
        <f t="shared" si="69"/>
        <v/>
      </c>
      <c r="AF59" s="102"/>
      <c r="AG59" s="116"/>
      <c r="AH59" s="116"/>
      <c r="AI59" s="117"/>
      <c r="AJ59" s="118"/>
      <c r="AK59" s="115">
        <f ca="1" t="shared" si="59"/>
        <v>1.514</v>
      </c>
      <c r="AL59" s="115">
        <f ca="1" t="shared" ref="AL59:BP59" si="84">ROUNDUP(RAND()*($N59-$O59)+$O59,3)</f>
        <v>1.49</v>
      </c>
      <c r="AM59" s="115">
        <f ca="1" t="shared" si="84"/>
        <v>1.492</v>
      </c>
      <c r="AN59" s="115">
        <f ca="1" t="shared" si="84"/>
        <v>1.518</v>
      </c>
      <c r="AO59" s="115">
        <f ca="1" t="shared" si="84"/>
        <v>1.454</v>
      </c>
      <c r="AP59" s="115">
        <f ca="1" t="shared" si="84"/>
        <v>1.531</v>
      </c>
      <c r="AQ59" s="115">
        <f ca="1" t="shared" si="84"/>
        <v>1.454</v>
      </c>
      <c r="AR59" s="115">
        <f ca="1" t="shared" si="84"/>
        <v>1.494</v>
      </c>
      <c r="AS59" s="115">
        <f ca="1" t="shared" si="84"/>
        <v>1.515</v>
      </c>
      <c r="AT59" s="115">
        <f ca="1" t="shared" si="84"/>
        <v>1.511</v>
      </c>
      <c r="AU59" s="115">
        <f ca="1" t="shared" si="84"/>
        <v>1.502</v>
      </c>
      <c r="AV59" s="115">
        <f ca="1" t="shared" si="84"/>
        <v>1.468</v>
      </c>
      <c r="AW59" s="115">
        <f ca="1" t="shared" si="84"/>
        <v>1.489</v>
      </c>
      <c r="AX59" s="115">
        <f ca="1" t="shared" si="84"/>
        <v>1.505</v>
      </c>
      <c r="AY59" s="115">
        <f ca="1" t="shared" si="84"/>
        <v>1.468</v>
      </c>
      <c r="AZ59" s="115">
        <f ca="1" t="shared" si="84"/>
        <v>1.539</v>
      </c>
      <c r="BA59" s="115">
        <f ca="1" t="shared" si="84"/>
        <v>1.543</v>
      </c>
      <c r="BB59" s="115">
        <f ca="1" t="shared" si="84"/>
        <v>1.462</v>
      </c>
      <c r="BC59" s="115">
        <f ca="1" t="shared" si="84"/>
        <v>1.51</v>
      </c>
      <c r="BD59" s="115">
        <f ca="1" t="shared" si="84"/>
        <v>1.522</v>
      </c>
      <c r="BE59" s="115">
        <f ca="1" t="shared" si="84"/>
        <v>1.501</v>
      </c>
      <c r="BF59" s="115">
        <f ca="1" t="shared" si="84"/>
        <v>1.532</v>
      </c>
      <c r="BG59" s="115">
        <f ca="1" t="shared" si="84"/>
        <v>1.501</v>
      </c>
      <c r="BH59" s="115">
        <f ca="1" t="shared" si="84"/>
        <v>1.462</v>
      </c>
      <c r="BI59" s="115">
        <f ca="1" t="shared" si="84"/>
        <v>1.461</v>
      </c>
      <c r="BJ59" s="115">
        <f ca="1" t="shared" si="84"/>
        <v>1.531</v>
      </c>
      <c r="BK59" s="115">
        <f ca="1" t="shared" si="84"/>
        <v>1.53</v>
      </c>
      <c r="BL59" s="115">
        <f ca="1" t="shared" si="84"/>
        <v>1.497</v>
      </c>
      <c r="BM59" s="115">
        <f ca="1" t="shared" si="84"/>
        <v>1.543</v>
      </c>
      <c r="BN59" s="115">
        <f ca="1" t="shared" si="84"/>
        <v>1.491</v>
      </c>
      <c r="BO59" s="115">
        <f ca="1" t="shared" si="84"/>
        <v>1.485</v>
      </c>
      <c r="BP59" s="115">
        <f ca="1" t="shared" si="84"/>
        <v>1.526</v>
      </c>
    </row>
    <row r="60" customHeight="1" spans="2:68">
      <c r="B60" s="57" t="s">
        <v>168</v>
      </c>
      <c r="C60" s="57" t="s">
        <v>172</v>
      </c>
      <c r="D60" s="57" t="s">
        <v>158</v>
      </c>
      <c r="E60" s="58"/>
      <c r="F60" s="59" t="s">
        <v>58</v>
      </c>
      <c r="G60" s="60">
        <v>1.5</v>
      </c>
      <c r="H60" s="61">
        <v>0.15</v>
      </c>
      <c r="I60" s="61">
        <v>0.15</v>
      </c>
      <c r="J60" s="79" t="s">
        <v>59</v>
      </c>
      <c r="K60" s="76">
        <f t="shared" si="48"/>
        <v>1.65</v>
      </c>
      <c r="L60" s="76">
        <f t="shared" si="49"/>
        <v>1.35</v>
      </c>
      <c r="M60" s="77"/>
      <c r="N60" s="78">
        <f t="shared" si="50"/>
        <v>1.55</v>
      </c>
      <c r="O60" s="78">
        <f t="shared" si="64"/>
        <v>1.476</v>
      </c>
      <c r="P60" s="53">
        <f t="shared" si="51"/>
        <v>0.0740000000000001</v>
      </c>
      <c r="Q60" s="53">
        <v>0.05</v>
      </c>
      <c r="R60" s="53">
        <v>0.024</v>
      </c>
      <c r="S60" s="78">
        <f ca="1" t="shared" si="52"/>
        <v>1.5091875</v>
      </c>
      <c r="T60" s="78">
        <f ca="1" t="shared" si="53"/>
        <v>0.0238901214569078</v>
      </c>
      <c r="U60" s="88">
        <f ca="1" t="shared" si="54"/>
        <v>2.09291527002859</v>
      </c>
      <c r="V60" s="88">
        <f ca="1" t="shared" si="55"/>
        <v>1.96472420973934</v>
      </c>
      <c r="W60" s="88">
        <f ca="1" t="shared" si="56"/>
        <v>2.22110633031784</v>
      </c>
      <c r="X60" s="88">
        <f ca="1" t="shared" si="57"/>
        <v>1.96472420973934</v>
      </c>
      <c r="Y60" s="96">
        <f ca="1" t="shared" si="58"/>
        <v>0.999999998103798</v>
      </c>
      <c r="Z60" s="99" t="str">
        <f ca="1" t="shared" si="65"/>
        <v/>
      </c>
      <c r="AA60" s="99">
        <f ca="1" t="shared" si="66"/>
        <v>-0.0861340846130623</v>
      </c>
      <c r="AB60" s="99">
        <f ca="1" t="shared" si="67"/>
        <v>0.00918749999999968</v>
      </c>
      <c r="AC60" s="99" t="str">
        <f ca="1" t="shared" si="68"/>
        <v/>
      </c>
      <c r="AD60" s="100"/>
      <c r="AE60" s="101" t="str">
        <f t="shared" si="69"/>
        <v/>
      </c>
      <c r="AF60" s="102"/>
      <c r="AG60" s="116"/>
      <c r="AH60" s="116"/>
      <c r="AI60" s="117"/>
      <c r="AJ60" s="118"/>
      <c r="AK60" s="115">
        <f ca="1" t="shared" si="59"/>
        <v>1.491</v>
      </c>
      <c r="AL60" s="115">
        <f ca="1" t="shared" ref="AL60:BP60" si="85">ROUNDUP(RAND()*($N60-$O60)+$O60,3)</f>
        <v>1.501</v>
      </c>
      <c r="AM60" s="115">
        <f ca="1" t="shared" si="85"/>
        <v>1.538</v>
      </c>
      <c r="AN60" s="115">
        <f ca="1" t="shared" si="85"/>
        <v>1.521</v>
      </c>
      <c r="AO60" s="115">
        <f ca="1" t="shared" si="85"/>
        <v>1.482</v>
      </c>
      <c r="AP60" s="115">
        <f ca="1" t="shared" si="85"/>
        <v>1.545</v>
      </c>
      <c r="AQ60" s="115">
        <f ca="1" t="shared" si="85"/>
        <v>1.534</v>
      </c>
      <c r="AR60" s="115">
        <f ca="1" t="shared" si="85"/>
        <v>1.494</v>
      </c>
      <c r="AS60" s="115">
        <f ca="1" t="shared" si="85"/>
        <v>1.529</v>
      </c>
      <c r="AT60" s="115">
        <f ca="1" t="shared" si="85"/>
        <v>1.482</v>
      </c>
      <c r="AU60" s="115">
        <f ca="1" t="shared" si="85"/>
        <v>1.526</v>
      </c>
      <c r="AV60" s="115">
        <f ca="1" t="shared" si="85"/>
        <v>1.513</v>
      </c>
      <c r="AW60" s="115">
        <f ca="1" t="shared" si="85"/>
        <v>1.546</v>
      </c>
      <c r="AX60" s="115">
        <f ca="1" t="shared" si="85"/>
        <v>1.538</v>
      </c>
      <c r="AY60" s="115">
        <f ca="1" t="shared" si="85"/>
        <v>1.482</v>
      </c>
      <c r="AZ60" s="115">
        <f ca="1" t="shared" si="85"/>
        <v>1.534</v>
      </c>
      <c r="BA60" s="115">
        <f ca="1" t="shared" si="85"/>
        <v>1.53</v>
      </c>
      <c r="BB60" s="115">
        <f ca="1" t="shared" si="85"/>
        <v>1.485</v>
      </c>
      <c r="BC60" s="115">
        <f ca="1" t="shared" si="85"/>
        <v>1.504</v>
      </c>
      <c r="BD60" s="115">
        <f ca="1" t="shared" si="85"/>
        <v>1.548</v>
      </c>
      <c r="BE60" s="115">
        <f ca="1" t="shared" si="85"/>
        <v>1.487</v>
      </c>
      <c r="BF60" s="115">
        <f ca="1" t="shared" si="85"/>
        <v>1.537</v>
      </c>
      <c r="BG60" s="115">
        <f ca="1" t="shared" si="85"/>
        <v>1.483</v>
      </c>
      <c r="BH60" s="115">
        <f ca="1" t="shared" si="85"/>
        <v>1.518</v>
      </c>
      <c r="BI60" s="115">
        <f ca="1" t="shared" si="85"/>
        <v>1.489</v>
      </c>
      <c r="BJ60" s="115">
        <f ca="1" t="shared" si="85"/>
        <v>1.489</v>
      </c>
      <c r="BK60" s="115">
        <f ca="1" t="shared" si="85"/>
        <v>1.512</v>
      </c>
      <c r="BL60" s="115">
        <f ca="1" t="shared" si="85"/>
        <v>1.482</v>
      </c>
      <c r="BM60" s="115">
        <f ca="1" t="shared" si="85"/>
        <v>1.524</v>
      </c>
      <c r="BN60" s="115">
        <f ca="1" t="shared" si="85"/>
        <v>1.477</v>
      </c>
      <c r="BO60" s="115">
        <f ca="1" t="shared" si="85"/>
        <v>1.492</v>
      </c>
      <c r="BP60" s="115">
        <f ca="1" t="shared" si="85"/>
        <v>1.481</v>
      </c>
    </row>
    <row r="61" customHeight="1" spans="2:68">
      <c r="B61" s="57" t="s">
        <v>168</v>
      </c>
      <c r="C61" s="57" t="s">
        <v>173</v>
      </c>
      <c r="D61" s="57" t="s">
        <v>158</v>
      </c>
      <c r="E61" s="58"/>
      <c r="F61" s="59" t="s">
        <v>58</v>
      </c>
      <c r="G61" s="60">
        <v>1.5</v>
      </c>
      <c r="H61" s="61">
        <v>0.15</v>
      </c>
      <c r="I61" s="61">
        <v>0.15</v>
      </c>
      <c r="J61" s="79" t="s">
        <v>59</v>
      </c>
      <c r="K61" s="76">
        <f t="shared" si="48"/>
        <v>1.65</v>
      </c>
      <c r="L61" s="76">
        <f t="shared" si="49"/>
        <v>1.35</v>
      </c>
      <c r="M61" s="77"/>
      <c r="N61" s="78">
        <f t="shared" si="50"/>
        <v>1.552</v>
      </c>
      <c r="O61" s="78">
        <f t="shared" si="64"/>
        <v>1.455</v>
      </c>
      <c r="P61" s="53">
        <f t="shared" si="51"/>
        <v>0.097</v>
      </c>
      <c r="Q61" s="53">
        <v>0.052</v>
      </c>
      <c r="R61" s="53">
        <v>0.045</v>
      </c>
      <c r="S61" s="78">
        <f ca="1" t="shared" si="52"/>
        <v>1.5064375</v>
      </c>
      <c r="T61" s="78">
        <f ca="1" t="shared" si="53"/>
        <v>0.0241499849729466</v>
      </c>
      <c r="U61" s="88">
        <f ca="1" t="shared" si="54"/>
        <v>2.07039466301992</v>
      </c>
      <c r="V61" s="88">
        <f ca="1" t="shared" si="55"/>
        <v>1.98154022539865</v>
      </c>
      <c r="W61" s="88">
        <f ca="1" t="shared" si="56"/>
        <v>2.15924910064119</v>
      </c>
      <c r="X61" s="88">
        <f ca="1" t="shared" si="57"/>
        <v>1.98154022539865</v>
      </c>
      <c r="Y61" s="96">
        <f ca="1" t="shared" si="58"/>
        <v>0.99999999856796</v>
      </c>
      <c r="Z61" s="99" t="str">
        <f ca="1" t="shared" si="65"/>
        <v/>
      </c>
      <c r="AA61" s="99">
        <f ca="1" t="shared" si="66"/>
        <v>-0.0899209400420569</v>
      </c>
      <c r="AB61" s="99">
        <f ca="1" t="shared" si="67"/>
        <v>0.0064375000000001</v>
      </c>
      <c r="AC61" s="99" t="str">
        <f ca="1" t="shared" si="68"/>
        <v/>
      </c>
      <c r="AD61" s="100"/>
      <c r="AE61" s="101" t="str">
        <f t="shared" si="69"/>
        <v/>
      </c>
      <c r="AF61" s="102"/>
      <c r="AG61" s="116"/>
      <c r="AH61" s="116"/>
      <c r="AI61" s="117"/>
      <c r="AJ61" s="118"/>
      <c r="AK61" s="115">
        <f ca="1" t="shared" si="59"/>
        <v>1.542</v>
      </c>
      <c r="AL61" s="115">
        <f ca="1" t="shared" ref="AL61:BP61" si="86">ROUNDUP(RAND()*($N61-$O61)+$O61,3)</f>
        <v>1.515</v>
      </c>
      <c r="AM61" s="115">
        <f ca="1" t="shared" si="86"/>
        <v>1.475</v>
      </c>
      <c r="AN61" s="115">
        <f ca="1" t="shared" si="86"/>
        <v>1.463</v>
      </c>
      <c r="AO61" s="115">
        <f ca="1" t="shared" si="86"/>
        <v>1.457</v>
      </c>
      <c r="AP61" s="115">
        <f ca="1" t="shared" si="86"/>
        <v>1.502</v>
      </c>
      <c r="AQ61" s="115">
        <f ca="1" t="shared" si="86"/>
        <v>1.504</v>
      </c>
      <c r="AR61" s="115">
        <f ca="1" t="shared" si="86"/>
        <v>1.522</v>
      </c>
      <c r="AS61" s="115">
        <f ca="1" t="shared" si="86"/>
        <v>1.51</v>
      </c>
      <c r="AT61" s="115">
        <f ca="1" t="shared" si="86"/>
        <v>1.503</v>
      </c>
      <c r="AU61" s="115">
        <f ca="1" t="shared" si="86"/>
        <v>1.512</v>
      </c>
      <c r="AV61" s="115">
        <f ca="1" t="shared" si="86"/>
        <v>1.535</v>
      </c>
      <c r="AW61" s="115">
        <f ca="1" t="shared" si="86"/>
        <v>1.469</v>
      </c>
      <c r="AX61" s="115">
        <f ca="1" t="shared" si="86"/>
        <v>1.526</v>
      </c>
      <c r="AY61" s="115">
        <f ca="1" t="shared" si="86"/>
        <v>1.52</v>
      </c>
      <c r="AZ61" s="115">
        <f ca="1" t="shared" si="86"/>
        <v>1.5</v>
      </c>
      <c r="BA61" s="115">
        <f ca="1" t="shared" si="86"/>
        <v>1.509</v>
      </c>
      <c r="BB61" s="115">
        <f ca="1" t="shared" si="86"/>
        <v>1.546</v>
      </c>
      <c r="BC61" s="115">
        <f ca="1" t="shared" si="86"/>
        <v>1.462</v>
      </c>
      <c r="BD61" s="115">
        <f ca="1" t="shared" si="86"/>
        <v>1.515</v>
      </c>
      <c r="BE61" s="115">
        <f ca="1" t="shared" si="86"/>
        <v>1.51</v>
      </c>
      <c r="BF61" s="115">
        <f ca="1" t="shared" si="86"/>
        <v>1.536</v>
      </c>
      <c r="BG61" s="115">
        <f ca="1" t="shared" si="86"/>
        <v>1.503</v>
      </c>
      <c r="BH61" s="115">
        <f ca="1" t="shared" si="86"/>
        <v>1.491</v>
      </c>
      <c r="BI61" s="115">
        <f ca="1" t="shared" si="86"/>
        <v>1.523</v>
      </c>
      <c r="BJ61" s="115">
        <f ca="1" t="shared" si="86"/>
        <v>1.494</v>
      </c>
      <c r="BK61" s="115">
        <f ca="1" t="shared" si="86"/>
        <v>1.496</v>
      </c>
      <c r="BL61" s="115">
        <f ca="1" t="shared" si="86"/>
        <v>1.496</v>
      </c>
      <c r="BM61" s="115">
        <f ca="1" t="shared" si="86"/>
        <v>1.501</v>
      </c>
      <c r="BN61" s="115">
        <f ca="1" t="shared" si="86"/>
        <v>1.531</v>
      </c>
      <c r="BO61" s="115">
        <f ca="1" t="shared" si="86"/>
        <v>1.55</v>
      </c>
      <c r="BP61" s="115">
        <f ca="1" t="shared" si="86"/>
        <v>1.488</v>
      </c>
    </row>
  </sheetData>
  <autoFilter xmlns:etc="http://www.wps.cn/officeDocument/2017/etCustomData" ref="A10:BP61" etc:filterBottomFollowUsedRange="0">
    <extLst/>
  </autoFilter>
  <mergeCells count="18">
    <mergeCell ref="A1:AE1"/>
    <mergeCell ref="V2:W2"/>
    <mergeCell ref="F4:G4"/>
    <mergeCell ref="H4:L4"/>
    <mergeCell ref="N4:S4"/>
    <mergeCell ref="T4:W4"/>
    <mergeCell ref="F5:G5"/>
    <mergeCell ref="H5:L5"/>
    <mergeCell ref="N5:S5"/>
    <mergeCell ref="T5:W5"/>
    <mergeCell ref="F6:G6"/>
    <mergeCell ref="H6:L6"/>
    <mergeCell ref="N6:S6"/>
    <mergeCell ref="T6:W6"/>
    <mergeCell ref="B8:L8"/>
    <mergeCell ref="N8:AE8"/>
    <mergeCell ref="AG8:AI8"/>
    <mergeCell ref="AK8:BP8"/>
  </mergeCells>
  <conditionalFormatting sqref="G11">
    <cfRule type="expression" dxfId="0" priority="3499">
      <formula>AND($D11&lt;&gt;"Tolerance",$E11&lt;&gt;"")</formula>
    </cfRule>
    <cfRule type="expression" dxfId="1" priority="3500">
      <formula>AND(OR($D11="GD&amp;T",$D11="MAX",$D11="MIN"),$E11="")</formula>
    </cfRule>
    <cfRule type="containsBlanks" dxfId="2" priority="3501">
      <formula>LEN(TRIM(G11))=0</formula>
    </cfRule>
  </conditionalFormatting>
  <conditionalFormatting sqref="H11">
    <cfRule type="expression" dxfId="0" priority="3496">
      <formula>AND($D11="MIN",$F11&lt;&gt;"")</formula>
    </cfRule>
    <cfRule type="expression" dxfId="1" priority="3497">
      <formula>AND($D11="MIN",$F11="")</formula>
    </cfRule>
    <cfRule type="containsBlanks" dxfId="2" priority="3498">
      <formula>LEN(TRIM(H11))=0</formula>
    </cfRule>
  </conditionalFormatting>
  <conditionalFormatting sqref="I11">
    <cfRule type="expression" dxfId="1" priority="3494">
      <formula>AND(OR($D11="GD&amp;T",$D11="MAX"),$G11="")</formula>
    </cfRule>
    <cfRule type="containsBlanks" dxfId="2" priority="3495">
      <formula>LEN(TRIM(I11))=0</formula>
    </cfRule>
  </conditionalFormatting>
  <conditionalFormatting sqref="H17">
    <cfRule type="expression" dxfId="0" priority="2036">
      <formula>AND($D17="MIN",$F17&lt;&gt;"")</formula>
    </cfRule>
    <cfRule type="expression" dxfId="1" priority="2037">
      <formula>AND($D17="MIN",$F17="")</formula>
    </cfRule>
    <cfRule type="containsBlanks" dxfId="2" priority="2038">
      <formula>LEN(TRIM(H17))=0</formula>
    </cfRule>
  </conditionalFormatting>
  <conditionalFormatting sqref="I17">
    <cfRule type="expression" dxfId="1" priority="2034">
      <formula>AND(OR($D17="GD&amp;T",$D17="MAX"),$G17="")</formula>
    </cfRule>
    <cfRule type="containsBlanks" dxfId="2" priority="2035">
      <formula>LEN(TRIM(I17))=0</formula>
    </cfRule>
  </conditionalFormatting>
  <conditionalFormatting sqref="H18">
    <cfRule type="expression" dxfId="0" priority="2343">
      <formula>AND($D18="MIN",$F18&lt;&gt;"")</formula>
    </cfRule>
    <cfRule type="expression" dxfId="1" priority="2345">
      <formula>AND($D18="MIN",$F18="")</formula>
    </cfRule>
    <cfRule type="containsBlanks" dxfId="2" priority="2347">
      <formula>LEN(TRIM(H18))=0</formula>
    </cfRule>
  </conditionalFormatting>
  <conditionalFormatting sqref="I18">
    <cfRule type="expression" dxfId="1" priority="2339">
      <formula>AND(OR($D18="GD&amp;T",$D18="MAX"),$G18="")</formula>
    </cfRule>
    <cfRule type="containsBlanks" dxfId="2" priority="2341">
      <formula>LEN(TRIM(I18))=0</formula>
    </cfRule>
  </conditionalFormatting>
  <conditionalFormatting sqref="G19">
    <cfRule type="containsBlanks" dxfId="2" priority="2712">
      <formula>LEN(TRIM(G19))=0</formula>
    </cfRule>
  </conditionalFormatting>
  <conditionalFormatting sqref="H19">
    <cfRule type="containsBlanks" dxfId="2" priority="2664">
      <formula>LEN(TRIM(H19))=0</formula>
    </cfRule>
  </conditionalFormatting>
  <conditionalFormatting sqref="I19">
    <cfRule type="containsBlanks" dxfId="2" priority="2652">
      <formula>LEN(TRIM(I19))=0</formula>
    </cfRule>
  </conditionalFormatting>
  <conditionalFormatting sqref="AK28:BP28">
    <cfRule type="containsBlanks" dxfId="2" priority="514">
      <formula>LEN(TRIM(AK28))=0</formula>
    </cfRule>
    <cfRule type="expression" dxfId="3" priority="515">
      <formula>AND($L28&lt;&gt;"",$AK28&lt;&gt;"",AK28&lt;$L28)</formula>
    </cfRule>
    <cfRule type="expression" dxfId="4" priority="516">
      <formula>AND($K28&lt;&gt;"",$AK28&lt;&gt;"",AK28&gt;$K28)</formula>
    </cfRule>
    <cfRule type="notContainsBlanks" dxfId="5" priority="517">
      <formula>LEN(TRIM(AK28))&gt;0</formula>
    </cfRule>
    <cfRule type="containsBlanks" dxfId="2" priority="518">
      <formula>LEN(TRIM(AK28))=0</formula>
    </cfRule>
  </conditionalFormatting>
  <conditionalFormatting sqref="H30">
    <cfRule type="expression" dxfId="0" priority="615">
      <formula>AND($F30="MIN",$H30&lt;&gt;"")</formula>
    </cfRule>
    <cfRule type="expression" dxfId="1" priority="616">
      <formula>AND($F30="MIN",$H30="")</formula>
    </cfRule>
    <cfRule type="containsBlanks" dxfId="2" priority="617">
      <formula>LEN(TRIM(H30))=0</formula>
    </cfRule>
  </conditionalFormatting>
  <conditionalFormatting sqref="I30">
    <cfRule type="expression" dxfId="0" priority="612">
      <formula>AND(OR($F30="GD&amp;T",$F30="MAX"),$I30&lt;&gt;"")</formula>
    </cfRule>
    <cfRule type="expression" dxfId="1" priority="613">
      <formula>AND(OR($F30="GD&amp;T",$F30="MAX"),$I30="")</formula>
    </cfRule>
    <cfRule type="containsBlanks" dxfId="2" priority="614">
      <formula>LEN(TRIM(I30))=0</formula>
    </cfRule>
  </conditionalFormatting>
  <conditionalFormatting sqref="AK32:BP32">
    <cfRule type="containsBlanks" dxfId="2" priority="449">
      <formula>LEN(TRIM(AK32))=0</formula>
    </cfRule>
    <cfRule type="expression" dxfId="3" priority="450">
      <formula>AND($L32&lt;&gt;"",$AK32&lt;&gt;"",AK32&lt;$L32)</formula>
    </cfRule>
    <cfRule type="expression" dxfId="4" priority="451">
      <formula>AND($K32&lt;&gt;"",$AK32&lt;&gt;"",AK32&gt;$K32)</formula>
    </cfRule>
    <cfRule type="notContainsBlanks" dxfId="5" priority="452">
      <formula>LEN(TRIM(AK32))&gt;0</formula>
    </cfRule>
    <cfRule type="containsBlanks" dxfId="2" priority="453">
      <formula>LEN(TRIM(AK32))=0</formula>
    </cfRule>
  </conditionalFormatting>
  <conditionalFormatting sqref="H34">
    <cfRule type="expression" dxfId="0" priority="1080">
      <formula>AND($F34="MIN",$H34&lt;&gt;"")</formula>
    </cfRule>
    <cfRule type="expression" dxfId="1" priority="1081">
      <formula>AND($F34="MIN",$H34="")</formula>
    </cfRule>
    <cfRule type="containsBlanks" dxfId="2" priority="1082">
      <formula>LEN(TRIM(H34))=0</formula>
    </cfRule>
  </conditionalFormatting>
  <conditionalFormatting sqref="AK35:BP35">
    <cfRule type="containsBlanks" dxfId="2" priority="439">
      <formula>LEN(TRIM(AK35))=0</formula>
    </cfRule>
    <cfRule type="expression" dxfId="3" priority="440">
      <formula>AND($L35&lt;&gt;"",$AK35&lt;&gt;"",AK35&lt;$L35)</formula>
    </cfRule>
    <cfRule type="expression" dxfId="4" priority="441">
      <formula>AND($K35&lt;&gt;"",$AK35&lt;&gt;"",AK35&gt;$K35)</formula>
    </cfRule>
    <cfRule type="notContainsBlanks" dxfId="5" priority="442">
      <formula>LEN(TRIM(AK35))&gt;0</formula>
    </cfRule>
    <cfRule type="containsBlanks" dxfId="2" priority="443">
      <formula>LEN(TRIM(AK35))=0</formula>
    </cfRule>
  </conditionalFormatting>
  <conditionalFormatting sqref="H37">
    <cfRule type="expression" dxfId="0" priority="1062">
      <formula>AND($F37="MIN",$H37&lt;&gt;"")</formula>
    </cfRule>
    <cfRule type="expression" dxfId="1" priority="1063">
      <formula>AND($F37="MIN",$H37="")</formula>
    </cfRule>
    <cfRule type="containsBlanks" dxfId="2" priority="1064">
      <formula>LEN(TRIM(H37))=0</formula>
    </cfRule>
  </conditionalFormatting>
  <conditionalFormatting sqref="AK38:BP38">
    <cfRule type="containsBlanks" dxfId="2" priority="434">
      <formula>LEN(TRIM(AK38))=0</formula>
    </cfRule>
    <cfRule type="expression" dxfId="3" priority="435">
      <formula>AND($L38&lt;&gt;"",$AK38&lt;&gt;"",AK38&lt;$L38)</formula>
    </cfRule>
    <cfRule type="expression" dxfId="4" priority="436">
      <formula>AND($K38&lt;&gt;"",$AK38&lt;&gt;"",AK38&gt;$K38)</formula>
    </cfRule>
    <cfRule type="notContainsBlanks" dxfId="5" priority="437">
      <formula>LEN(TRIM(AK38))&gt;0</formula>
    </cfRule>
    <cfRule type="containsBlanks" dxfId="2" priority="438">
      <formula>LEN(TRIM(AK38))=0</formula>
    </cfRule>
  </conditionalFormatting>
  <conditionalFormatting sqref="H40">
    <cfRule type="expression" dxfId="0" priority="1053">
      <formula>AND($F40="MIN",$H40&lt;&gt;"")</formula>
    </cfRule>
    <cfRule type="expression" dxfId="1" priority="1054">
      <formula>AND($F40="MIN",$H40="")</formula>
    </cfRule>
    <cfRule type="containsBlanks" dxfId="2" priority="1055">
      <formula>LEN(TRIM(H40))=0</formula>
    </cfRule>
  </conditionalFormatting>
  <conditionalFormatting sqref="H42">
    <cfRule type="expression" dxfId="0" priority="978">
      <formula>AND($F42="MIN",$H42&lt;&gt;"")</formula>
    </cfRule>
    <cfRule type="expression" dxfId="1" priority="979">
      <formula>AND($F42="MIN",$H42="")</formula>
    </cfRule>
    <cfRule type="containsBlanks" dxfId="2" priority="980">
      <formula>LEN(TRIM(H42))=0</formula>
    </cfRule>
  </conditionalFormatting>
  <conditionalFormatting sqref="H43">
    <cfRule type="expression" dxfId="0" priority="2041">
      <formula>AND($D43="MIN",$F43&lt;&gt;"")</formula>
    </cfRule>
    <cfRule type="expression" dxfId="1" priority="2042">
      <formula>AND($D43="MIN",$F43="")</formula>
    </cfRule>
    <cfRule type="containsBlanks" dxfId="2" priority="2043">
      <formula>LEN(TRIM(H43))=0</formula>
    </cfRule>
  </conditionalFormatting>
  <conditionalFormatting sqref="I43">
    <cfRule type="expression" dxfId="1" priority="2039">
      <formula>AND(OR($D43="GD&amp;T",$D43="MAX"),$G43="")</formula>
    </cfRule>
    <cfRule type="containsBlanks" dxfId="2" priority="2040">
      <formula>LEN(TRIM(I43))=0</formula>
    </cfRule>
  </conditionalFormatting>
  <conditionalFormatting sqref="H44">
    <cfRule type="expression" dxfId="0" priority="1956">
      <formula>AND(OR($F44="GD&amp;T",$F44="MAX"),$I44&lt;&gt;"")</formula>
    </cfRule>
    <cfRule type="expression" dxfId="1" priority="1957">
      <formula>AND(OR($F44="GD&amp;T",$F44="MAX"),$I44="")</formula>
    </cfRule>
    <cfRule type="containsBlanks" dxfId="2" priority="1958">
      <formula>LEN(TRIM(H44))=0</formula>
    </cfRule>
  </conditionalFormatting>
  <conditionalFormatting sqref="H45">
    <cfRule type="expression" dxfId="0" priority="975">
      <formula>AND($F45="MIN",$H45&lt;&gt;"")</formula>
    </cfRule>
    <cfRule type="expression" dxfId="1" priority="976">
      <formula>AND($F45="MIN",$H45="")</formula>
    </cfRule>
    <cfRule type="containsBlanks" dxfId="2" priority="977">
      <formula>LEN(TRIM(H45))=0</formula>
    </cfRule>
  </conditionalFormatting>
  <conditionalFormatting sqref="H46">
    <cfRule type="expression" dxfId="0" priority="969">
      <formula>AND(OR($F46="GD&amp;T",$F46="MAX"),$I46&lt;&gt;"")</formula>
    </cfRule>
    <cfRule type="expression" dxfId="1" priority="970">
      <formula>AND(OR($F46="GD&amp;T",$F46="MAX"),$I46="")</formula>
    </cfRule>
    <cfRule type="containsBlanks" dxfId="2" priority="971">
      <formula>LEN(TRIM(H46))=0</formula>
    </cfRule>
  </conditionalFormatting>
  <conditionalFormatting sqref="N50:O50">
    <cfRule type="notContainsBlanks" dxfId="5" priority="364">
      <formula>LEN(TRIM(N50))&gt;0</formula>
    </cfRule>
    <cfRule type="expression" dxfId="4" priority="363">
      <formula>AND($K50&lt;&gt;"",$AK50&lt;&gt;"",N50&gt;$K50)</formula>
    </cfRule>
    <cfRule type="expression" dxfId="3" priority="362">
      <formula>AND($L50&lt;&gt;"",$AK50&lt;&gt;"",N50&lt;$L50)</formula>
    </cfRule>
  </conditionalFormatting>
  <conditionalFormatting sqref="S50">
    <cfRule type="notContainsBlanks" dxfId="5" priority="382">
      <formula>LEN(TRIM(S50))&gt;0</formula>
    </cfRule>
    <cfRule type="expression" dxfId="4" priority="381">
      <formula>AND($K50&lt;&gt;"",$AK50&lt;&gt;"",S50&gt;$K50)</formula>
    </cfRule>
    <cfRule type="expression" dxfId="3" priority="380">
      <formula>AND($L50&lt;&gt;"",$AK50&lt;&gt;"",S50&lt;$L50)</formula>
    </cfRule>
  </conditionalFormatting>
  <conditionalFormatting sqref="T50:Y50">
    <cfRule type="expression" dxfId="6" priority="383">
      <formula>AND($AD50&lt;0.966,$AD50&lt;&gt;"")</formula>
    </cfRule>
  </conditionalFormatting>
  <conditionalFormatting sqref="U50:X50">
    <cfRule type="notContainsBlanks" dxfId="5" priority="389">
      <formula>LEN(TRIM(U50))&gt;0</formula>
    </cfRule>
    <cfRule type="cellIs" dxfId="7" priority="387" operator="lessThan">
      <formula>1.33</formula>
    </cfRule>
  </conditionalFormatting>
  <conditionalFormatting sqref="Y50">
    <cfRule type="notContainsBlanks" dxfId="8" priority="388">
      <formula>LEN(TRIM(Y50))&gt;0</formula>
    </cfRule>
    <cfRule type="cellIs" dxfId="9" priority="386" operator="greaterThanOrEqual">
      <formula>0.998</formula>
    </cfRule>
    <cfRule type="cellIs" dxfId="10" priority="385" operator="between">
      <formula>0.9</formula>
      <formula>0.998</formula>
    </cfRule>
    <cfRule type="containsBlanks" dxfId="1" priority="384">
      <formula>LEN(TRIM(Y50))=0</formula>
    </cfRule>
  </conditionalFormatting>
  <conditionalFormatting sqref="Z50:AC50">
    <cfRule type="cellIs" dxfId="9" priority="393" operator="greaterThanOrEqual">
      <formula>0.998</formula>
    </cfRule>
    <cfRule type="cellIs" dxfId="10" priority="392" operator="between">
      <formula>0.9</formula>
      <formula>0.998</formula>
    </cfRule>
    <cfRule type="containsBlanks" dxfId="1" priority="391">
      <formula>LEN(TRIM(Z50))=0</formula>
    </cfRule>
    <cfRule type="expression" dxfId="6" priority="390">
      <formula>AND($AD50&lt;0.966,$AD50&lt;&gt;"")</formula>
    </cfRule>
  </conditionalFormatting>
  <conditionalFormatting sqref="AD50:AE50">
    <cfRule type="expression" dxfId="8" priority="379">
      <formula>AND($AD50&lt;0.966,$AD50&lt;&gt;"")</formula>
    </cfRule>
  </conditionalFormatting>
  <conditionalFormatting sqref="AK50:BP50">
    <cfRule type="containsBlanks" dxfId="2" priority="378">
      <formula>LEN(TRIM(AK50))=0</formula>
    </cfRule>
    <cfRule type="notContainsBlanks" dxfId="5" priority="377">
      <formula>LEN(TRIM(AK50))&gt;0</formula>
    </cfRule>
    <cfRule type="expression" dxfId="4" priority="376">
      <formula>AND($K50&lt;&gt;"",$AK50&lt;&gt;"",AK50&gt;$K50)</formula>
    </cfRule>
    <cfRule type="expression" dxfId="3" priority="375">
      <formula>AND($L50&lt;&gt;"",$AK50&lt;&gt;"",AK50&lt;$L50)</formula>
    </cfRule>
    <cfRule type="containsBlanks" dxfId="2" priority="374">
      <formula>LEN(TRIM(AK50))=0</formula>
    </cfRule>
  </conditionalFormatting>
  <conditionalFormatting sqref="N51:O51">
    <cfRule type="notContainsBlanks" dxfId="5" priority="332">
      <formula>LEN(TRIM(N51))&gt;0</formula>
    </cfRule>
    <cfRule type="expression" dxfId="4" priority="331">
      <formula>AND($K51&lt;&gt;"",$AK51&lt;&gt;"",N51&gt;$K51)</formula>
    </cfRule>
    <cfRule type="expression" dxfId="3" priority="330">
      <formula>AND($L51&lt;&gt;"",$AK51&lt;&gt;"",N51&lt;$L51)</formula>
    </cfRule>
  </conditionalFormatting>
  <conditionalFormatting sqref="S51">
    <cfRule type="notContainsBlanks" dxfId="5" priority="350">
      <formula>LEN(TRIM(S51))&gt;0</formula>
    </cfRule>
    <cfRule type="expression" dxfId="4" priority="349">
      <formula>AND($K51&lt;&gt;"",$AK51&lt;&gt;"",S51&gt;$K51)</formula>
    </cfRule>
    <cfRule type="expression" dxfId="3" priority="348">
      <formula>AND($L51&lt;&gt;"",$AK51&lt;&gt;"",S51&lt;$L51)</formula>
    </cfRule>
  </conditionalFormatting>
  <conditionalFormatting sqref="T51:Y51">
    <cfRule type="expression" dxfId="6" priority="351">
      <formula>AND($AD51&lt;0.966,$AD51&lt;&gt;"")</formula>
    </cfRule>
  </conditionalFormatting>
  <conditionalFormatting sqref="U51:X51">
    <cfRule type="notContainsBlanks" dxfId="5" priority="357">
      <formula>LEN(TRIM(U51))&gt;0</formula>
    </cfRule>
    <cfRule type="cellIs" dxfId="7" priority="355" operator="lessThan">
      <formula>1.33</formula>
    </cfRule>
  </conditionalFormatting>
  <conditionalFormatting sqref="Y51">
    <cfRule type="notContainsBlanks" dxfId="8" priority="356">
      <formula>LEN(TRIM(Y51))&gt;0</formula>
    </cfRule>
    <cfRule type="cellIs" dxfId="9" priority="354" operator="greaterThanOrEqual">
      <formula>0.998</formula>
    </cfRule>
    <cfRule type="cellIs" dxfId="10" priority="353" operator="between">
      <formula>0.9</formula>
      <formula>0.998</formula>
    </cfRule>
    <cfRule type="containsBlanks" dxfId="1" priority="352">
      <formula>LEN(TRIM(Y51))=0</formula>
    </cfRule>
  </conditionalFormatting>
  <conditionalFormatting sqref="Z51:AC51">
    <cfRule type="cellIs" dxfId="9" priority="361" operator="greaterThanOrEqual">
      <formula>0.998</formula>
    </cfRule>
    <cfRule type="cellIs" dxfId="10" priority="360" operator="between">
      <formula>0.9</formula>
      <formula>0.998</formula>
    </cfRule>
    <cfRule type="containsBlanks" dxfId="1" priority="359">
      <formula>LEN(TRIM(Z51))=0</formula>
    </cfRule>
    <cfRule type="expression" dxfId="6" priority="358">
      <formula>AND($AD51&lt;0.966,$AD51&lt;&gt;"")</formula>
    </cfRule>
  </conditionalFormatting>
  <conditionalFormatting sqref="AD51:AE51">
    <cfRule type="expression" dxfId="8" priority="347">
      <formula>AND($AD51&lt;0.966,$AD51&lt;&gt;"")</formula>
    </cfRule>
  </conditionalFormatting>
  <conditionalFormatting sqref="AK51:BP51">
    <cfRule type="containsBlanks" dxfId="2" priority="346">
      <formula>LEN(TRIM(AK51))=0</formula>
    </cfRule>
    <cfRule type="notContainsBlanks" dxfId="5" priority="345">
      <formula>LEN(TRIM(AK51))&gt;0</formula>
    </cfRule>
    <cfRule type="expression" dxfId="4" priority="344">
      <formula>AND($K51&lt;&gt;"",$AK51&lt;&gt;"",AK51&gt;$K51)</formula>
    </cfRule>
    <cfRule type="expression" dxfId="3" priority="343">
      <formula>AND($L51&lt;&gt;"",$AK51&lt;&gt;"",AK51&lt;$L51)</formula>
    </cfRule>
    <cfRule type="containsBlanks" dxfId="2" priority="342">
      <formula>LEN(TRIM(AK51))=0</formula>
    </cfRule>
  </conditionalFormatting>
  <conditionalFormatting sqref="N52:O52">
    <cfRule type="notContainsBlanks" dxfId="5" priority="300">
      <formula>LEN(TRIM(N52))&gt;0</formula>
    </cfRule>
    <cfRule type="expression" dxfId="4" priority="299">
      <formula>AND($K52&lt;&gt;"",$AK52&lt;&gt;"",N52&gt;$K52)</formula>
    </cfRule>
    <cfRule type="expression" dxfId="3" priority="298">
      <formula>AND($L52&lt;&gt;"",$AK52&lt;&gt;"",N52&lt;$L52)</formula>
    </cfRule>
  </conditionalFormatting>
  <conditionalFormatting sqref="S52">
    <cfRule type="notContainsBlanks" dxfId="5" priority="318">
      <formula>LEN(TRIM(S52))&gt;0</formula>
    </cfRule>
    <cfRule type="expression" dxfId="4" priority="317">
      <formula>AND($K52&lt;&gt;"",$AK52&lt;&gt;"",S52&gt;$K52)</formula>
    </cfRule>
    <cfRule type="expression" dxfId="3" priority="316">
      <formula>AND($L52&lt;&gt;"",$AK52&lt;&gt;"",S52&lt;$L52)</formula>
    </cfRule>
  </conditionalFormatting>
  <conditionalFormatting sqref="T52:Y52">
    <cfRule type="expression" dxfId="6" priority="319">
      <formula>AND($AD52&lt;0.966,$AD52&lt;&gt;"")</formula>
    </cfRule>
  </conditionalFormatting>
  <conditionalFormatting sqref="U52:X52">
    <cfRule type="notContainsBlanks" dxfId="5" priority="325">
      <formula>LEN(TRIM(U52))&gt;0</formula>
    </cfRule>
    <cfRule type="cellIs" dxfId="7" priority="323" operator="lessThan">
      <formula>1.33</formula>
    </cfRule>
  </conditionalFormatting>
  <conditionalFormatting sqref="Y52">
    <cfRule type="notContainsBlanks" dxfId="8" priority="324">
      <formula>LEN(TRIM(Y52))&gt;0</formula>
    </cfRule>
    <cfRule type="cellIs" dxfId="9" priority="322" operator="greaterThanOrEqual">
      <formula>0.998</formula>
    </cfRule>
    <cfRule type="cellIs" dxfId="10" priority="321" operator="between">
      <formula>0.9</formula>
      <formula>0.998</formula>
    </cfRule>
    <cfRule type="containsBlanks" dxfId="1" priority="320">
      <formula>LEN(TRIM(Y52))=0</formula>
    </cfRule>
  </conditionalFormatting>
  <conditionalFormatting sqref="Z52:AC52">
    <cfRule type="cellIs" dxfId="9" priority="329" operator="greaterThanOrEqual">
      <formula>0.998</formula>
    </cfRule>
    <cfRule type="cellIs" dxfId="10" priority="328" operator="between">
      <formula>0.9</formula>
      <formula>0.998</formula>
    </cfRule>
    <cfRule type="containsBlanks" dxfId="1" priority="327">
      <formula>LEN(TRIM(Z52))=0</formula>
    </cfRule>
    <cfRule type="expression" dxfId="6" priority="326">
      <formula>AND($AD52&lt;0.966,$AD52&lt;&gt;"")</formula>
    </cfRule>
  </conditionalFormatting>
  <conditionalFormatting sqref="AD52:AE52">
    <cfRule type="expression" dxfId="8" priority="315">
      <formula>AND($AD52&lt;0.966,$AD52&lt;&gt;"")</formula>
    </cfRule>
  </conditionalFormatting>
  <conditionalFormatting sqref="AK52:BP52">
    <cfRule type="containsBlanks" dxfId="2" priority="314">
      <formula>LEN(TRIM(AK52))=0</formula>
    </cfRule>
    <cfRule type="notContainsBlanks" dxfId="5" priority="313">
      <formula>LEN(TRIM(AK52))&gt;0</formula>
    </cfRule>
    <cfRule type="expression" dxfId="4" priority="312">
      <formula>AND($K52&lt;&gt;"",$AK52&lt;&gt;"",AK52&gt;$K52)</formula>
    </cfRule>
    <cfRule type="expression" dxfId="3" priority="311">
      <formula>AND($L52&lt;&gt;"",$AK52&lt;&gt;"",AK52&lt;$L52)</formula>
    </cfRule>
    <cfRule type="containsBlanks" dxfId="2" priority="310">
      <formula>LEN(TRIM(AK52))=0</formula>
    </cfRule>
  </conditionalFormatting>
  <conditionalFormatting sqref="N53:O53">
    <cfRule type="notContainsBlanks" dxfId="5" priority="268">
      <formula>LEN(TRIM(N53))&gt;0</formula>
    </cfRule>
    <cfRule type="expression" dxfId="4" priority="267">
      <formula>AND($K53&lt;&gt;"",$AK53&lt;&gt;"",N53&gt;$K53)</formula>
    </cfRule>
    <cfRule type="expression" dxfId="3" priority="266">
      <formula>AND($L53&lt;&gt;"",$AK53&lt;&gt;"",N53&lt;$L53)</formula>
    </cfRule>
  </conditionalFormatting>
  <conditionalFormatting sqref="S53">
    <cfRule type="notContainsBlanks" dxfId="5" priority="286">
      <formula>LEN(TRIM(S53))&gt;0</formula>
    </cfRule>
    <cfRule type="expression" dxfId="4" priority="285">
      <formula>AND($K53&lt;&gt;"",$AK53&lt;&gt;"",S53&gt;$K53)</formula>
    </cfRule>
    <cfRule type="expression" dxfId="3" priority="284">
      <formula>AND($L53&lt;&gt;"",$AK53&lt;&gt;"",S53&lt;$L53)</formula>
    </cfRule>
  </conditionalFormatting>
  <conditionalFormatting sqref="T53:Y53">
    <cfRule type="expression" dxfId="6" priority="287">
      <formula>AND($AD53&lt;0.966,$AD53&lt;&gt;"")</formula>
    </cfRule>
  </conditionalFormatting>
  <conditionalFormatting sqref="U53:X53">
    <cfRule type="notContainsBlanks" dxfId="5" priority="293">
      <formula>LEN(TRIM(U53))&gt;0</formula>
    </cfRule>
    <cfRule type="cellIs" dxfId="7" priority="291" operator="lessThan">
      <formula>1.33</formula>
    </cfRule>
  </conditionalFormatting>
  <conditionalFormatting sqref="Y53">
    <cfRule type="notContainsBlanks" dxfId="8" priority="292">
      <formula>LEN(TRIM(Y53))&gt;0</formula>
    </cfRule>
    <cfRule type="cellIs" dxfId="9" priority="290" operator="greaterThanOrEqual">
      <formula>0.998</formula>
    </cfRule>
    <cfRule type="cellIs" dxfId="10" priority="289" operator="between">
      <formula>0.9</formula>
      <formula>0.998</formula>
    </cfRule>
    <cfRule type="containsBlanks" dxfId="1" priority="288">
      <formula>LEN(TRIM(Y53))=0</formula>
    </cfRule>
  </conditionalFormatting>
  <conditionalFormatting sqref="Z53:AC53">
    <cfRule type="cellIs" dxfId="9" priority="297" operator="greaterThanOrEqual">
      <formula>0.998</formula>
    </cfRule>
    <cfRule type="cellIs" dxfId="10" priority="296" operator="between">
      <formula>0.9</formula>
      <formula>0.998</formula>
    </cfRule>
    <cfRule type="containsBlanks" dxfId="1" priority="295">
      <formula>LEN(TRIM(Z53))=0</formula>
    </cfRule>
    <cfRule type="expression" dxfId="6" priority="294">
      <formula>AND($AD53&lt;0.966,$AD53&lt;&gt;"")</formula>
    </cfRule>
  </conditionalFormatting>
  <conditionalFormatting sqref="AD53:AE53">
    <cfRule type="expression" dxfId="8" priority="283">
      <formula>AND($AD53&lt;0.966,$AD53&lt;&gt;"")</formula>
    </cfRule>
  </conditionalFormatting>
  <conditionalFormatting sqref="AK53:BP53">
    <cfRule type="containsBlanks" dxfId="2" priority="282">
      <formula>LEN(TRIM(AK53))=0</formula>
    </cfRule>
    <cfRule type="notContainsBlanks" dxfId="5" priority="281">
      <formula>LEN(TRIM(AK53))&gt;0</formula>
    </cfRule>
    <cfRule type="expression" dxfId="4" priority="280">
      <formula>AND($K53&lt;&gt;"",$AK53&lt;&gt;"",AK53&gt;$K53)</formula>
    </cfRule>
    <cfRule type="expression" dxfId="3" priority="279">
      <formula>AND($L53&lt;&gt;"",$AK53&lt;&gt;"",AK53&lt;$L53)</formula>
    </cfRule>
    <cfRule type="containsBlanks" dxfId="2" priority="278">
      <formula>LEN(TRIM(AK53))=0</formula>
    </cfRule>
  </conditionalFormatting>
  <conditionalFormatting sqref="N54:O54">
    <cfRule type="notContainsBlanks" dxfId="5" priority="236">
      <formula>LEN(TRIM(N54))&gt;0</formula>
    </cfRule>
    <cfRule type="expression" dxfId="4" priority="235">
      <formula>AND($K54&lt;&gt;"",$AK54&lt;&gt;"",N54&gt;$K54)</formula>
    </cfRule>
    <cfRule type="expression" dxfId="3" priority="234">
      <formula>AND($L54&lt;&gt;"",$AK54&lt;&gt;"",N54&lt;$L54)</formula>
    </cfRule>
  </conditionalFormatting>
  <conditionalFormatting sqref="S54">
    <cfRule type="notContainsBlanks" dxfId="5" priority="254">
      <formula>LEN(TRIM(S54))&gt;0</formula>
    </cfRule>
    <cfRule type="expression" dxfId="4" priority="253">
      <formula>AND($K54&lt;&gt;"",$AK54&lt;&gt;"",S54&gt;$K54)</formula>
    </cfRule>
    <cfRule type="expression" dxfId="3" priority="252">
      <formula>AND($L54&lt;&gt;"",$AK54&lt;&gt;"",S54&lt;$L54)</formula>
    </cfRule>
  </conditionalFormatting>
  <conditionalFormatting sqref="T54:Y54">
    <cfRule type="expression" dxfId="6" priority="255">
      <formula>AND($AD54&lt;0.966,$AD54&lt;&gt;"")</formula>
    </cfRule>
  </conditionalFormatting>
  <conditionalFormatting sqref="U54:X54">
    <cfRule type="notContainsBlanks" dxfId="5" priority="261">
      <formula>LEN(TRIM(U54))&gt;0</formula>
    </cfRule>
    <cfRule type="cellIs" dxfId="7" priority="259" operator="lessThan">
      <formula>1.33</formula>
    </cfRule>
  </conditionalFormatting>
  <conditionalFormatting sqref="Y54">
    <cfRule type="notContainsBlanks" dxfId="8" priority="260">
      <formula>LEN(TRIM(Y54))&gt;0</formula>
    </cfRule>
    <cfRule type="cellIs" dxfId="9" priority="258" operator="greaterThanOrEqual">
      <formula>0.998</formula>
    </cfRule>
    <cfRule type="cellIs" dxfId="10" priority="257" operator="between">
      <formula>0.9</formula>
      <formula>0.998</formula>
    </cfRule>
    <cfRule type="containsBlanks" dxfId="1" priority="256">
      <formula>LEN(TRIM(Y54))=0</formula>
    </cfRule>
  </conditionalFormatting>
  <conditionalFormatting sqref="Z54:AC54">
    <cfRule type="cellIs" dxfId="9" priority="265" operator="greaterThanOrEqual">
      <formula>0.998</formula>
    </cfRule>
    <cfRule type="cellIs" dxfId="10" priority="264" operator="between">
      <formula>0.9</formula>
      <formula>0.998</formula>
    </cfRule>
    <cfRule type="containsBlanks" dxfId="1" priority="263">
      <formula>LEN(TRIM(Z54))=0</formula>
    </cfRule>
    <cfRule type="expression" dxfId="6" priority="262">
      <formula>AND($AD54&lt;0.966,$AD54&lt;&gt;"")</formula>
    </cfRule>
  </conditionalFormatting>
  <conditionalFormatting sqref="AD54:AE54">
    <cfRule type="expression" dxfId="8" priority="251">
      <formula>AND($AD54&lt;0.966,$AD54&lt;&gt;"")</formula>
    </cfRule>
  </conditionalFormatting>
  <conditionalFormatting sqref="AK54:BP54">
    <cfRule type="containsBlanks" dxfId="2" priority="250">
      <formula>LEN(TRIM(AK54))=0</formula>
    </cfRule>
    <cfRule type="notContainsBlanks" dxfId="5" priority="249">
      <formula>LEN(TRIM(AK54))&gt;0</formula>
    </cfRule>
    <cfRule type="expression" dxfId="4" priority="248">
      <formula>AND($K54&lt;&gt;"",$AK54&lt;&gt;"",AK54&gt;$K54)</formula>
    </cfRule>
    <cfRule type="expression" dxfId="3" priority="247">
      <formula>AND($L54&lt;&gt;"",$AK54&lt;&gt;"",AK54&lt;$L54)</formula>
    </cfRule>
    <cfRule type="containsBlanks" dxfId="2" priority="246">
      <formula>LEN(TRIM(AK54))=0</formula>
    </cfRule>
  </conditionalFormatting>
  <conditionalFormatting sqref="N55:O55">
    <cfRule type="notContainsBlanks" dxfId="5" priority="204">
      <formula>LEN(TRIM(N55))&gt;0</formula>
    </cfRule>
    <cfRule type="expression" dxfId="4" priority="203">
      <formula>AND($K55&lt;&gt;"",$AK55&lt;&gt;"",N55&gt;$K55)</formula>
    </cfRule>
    <cfRule type="expression" dxfId="3" priority="202">
      <formula>AND($L55&lt;&gt;"",$AK55&lt;&gt;"",N55&lt;$L55)</formula>
    </cfRule>
  </conditionalFormatting>
  <conditionalFormatting sqref="S55">
    <cfRule type="notContainsBlanks" dxfId="5" priority="222">
      <formula>LEN(TRIM(S55))&gt;0</formula>
    </cfRule>
    <cfRule type="expression" dxfId="4" priority="221">
      <formula>AND($K55&lt;&gt;"",$AK55&lt;&gt;"",S55&gt;$K55)</formula>
    </cfRule>
    <cfRule type="expression" dxfId="3" priority="220">
      <formula>AND($L55&lt;&gt;"",$AK55&lt;&gt;"",S55&lt;$L55)</formula>
    </cfRule>
  </conditionalFormatting>
  <conditionalFormatting sqref="T55:Y55">
    <cfRule type="expression" dxfId="6" priority="223">
      <formula>AND($AD55&lt;0.966,$AD55&lt;&gt;"")</formula>
    </cfRule>
  </conditionalFormatting>
  <conditionalFormatting sqref="U55:X55">
    <cfRule type="notContainsBlanks" dxfId="5" priority="229">
      <formula>LEN(TRIM(U55))&gt;0</formula>
    </cfRule>
    <cfRule type="cellIs" dxfId="7" priority="227" operator="lessThan">
      <formula>1.33</formula>
    </cfRule>
  </conditionalFormatting>
  <conditionalFormatting sqref="Y55">
    <cfRule type="notContainsBlanks" dxfId="8" priority="228">
      <formula>LEN(TRIM(Y55))&gt;0</formula>
    </cfRule>
    <cfRule type="cellIs" dxfId="9" priority="226" operator="greaterThanOrEqual">
      <formula>0.998</formula>
    </cfRule>
    <cfRule type="cellIs" dxfId="10" priority="225" operator="between">
      <formula>0.9</formula>
      <formula>0.998</formula>
    </cfRule>
    <cfRule type="containsBlanks" dxfId="1" priority="224">
      <formula>LEN(TRIM(Y55))=0</formula>
    </cfRule>
  </conditionalFormatting>
  <conditionalFormatting sqref="Z55:AC55">
    <cfRule type="cellIs" dxfId="9" priority="233" operator="greaterThanOrEqual">
      <formula>0.998</formula>
    </cfRule>
    <cfRule type="cellIs" dxfId="10" priority="232" operator="between">
      <formula>0.9</formula>
      <formula>0.998</formula>
    </cfRule>
    <cfRule type="containsBlanks" dxfId="1" priority="231">
      <formula>LEN(TRIM(Z55))=0</formula>
    </cfRule>
    <cfRule type="expression" dxfId="6" priority="230">
      <formula>AND($AD55&lt;0.966,$AD55&lt;&gt;"")</formula>
    </cfRule>
  </conditionalFormatting>
  <conditionalFormatting sqref="AD55:AE55">
    <cfRule type="expression" dxfId="8" priority="219">
      <formula>AND($AD55&lt;0.966,$AD55&lt;&gt;"")</formula>
    </cfRule>
  </conditionalFormatting>
  <conditionalFormatting sqref="AK55:BP55">
    <cfRule type="containsBlanks" dxfId="2" priority="218">
      <formula>LEN(TRIM(AK55))=0</formula>
    </cfRule>
    <cfRule type="notContainsBlanks" dxfId="5" priority="217">
      <formula>LEN(TRIM(AK55))&gt;0</formula>
    </cfRule>
    <cfRule type="expression" dxfId="4" priority="216">
      <formula>AND($K55&lt;&gt;"",$AK55&lt;&gt;"",AK55&gt;$K55)</formula>
    </cfRule>
    <cfRule type="expression" dxfId="3" priority="215">
      <formula>AND($L55&lt;&gt;"",$AK55&lt;&gt;"",AK55&lt;$L55)</formula>
    </cfRule>
    <cfRule type="containsBlanks" dxfId="2" priority="214">
      <formula>LEN(TRIM(AK55))=0</formula>
    </cfRule>
  </conditionalFormatting>
  <conditionalFormatting sqref="N56:O56">
    <cfRule type="notContainsBlanks" dxfId="5" priority="172">
      <formula>LEN(TRIM(N56))&gt;0</formula>
    </cfRule>
    <cfRule type="expression" dxfId="4" priority="171">
      <formula>AND($K56&lt;&gt;"",$AK56&lt;&gt;"",N56&gt;$K56)</formula>
    </cfRule>
    <cfRule type="expression" dxfId="3" priority="170">
      <formula>AND($L56&lt;&gt;"",$AK56&lt;&gt;"",N56&lt;$L56)</formula>
    </cfRule>
  </conditionalFormatting>
  <conditionalFormatting sqref="S56">
    <cfRule type="notContainsBlanks" dxfId="5" priority="190">
      <formula>LEN(TRIM(S56))&gt;0</formula>
    </cfRule>
    <cfRule type="expression" dxfId="4" priority="189">
      <formula>AND($K56&lt;&gt;"",$AK56&lt;&gt;"",S56&gt;$K56)</formula>
    </cfRule>
    <cfRule type="expression" dxfId="3" priority="188">
      <formula>AND($L56&lt;&gt;"",$AK56&lt;&gt;"",S56&lt;$L56)</formula>
    </cfRule>
  </conditionalFormatting>
  <conditionalFormatting sqref="T56:Y56">
    <cfRule type="expression" dxfId="6" priority="191">
      <formula>AND($AD56&lt;0.966,$AD56&lt;&gt;"")</formula>
    </cfRule>
  </conditionalFormatting>
  <conditionalFormatting sqref="U56:X56">
    <cfRule type="notContainsBlanks" dxfId="5" priority="197">
      <formula>LEN(TRIM(U56))&gt;0</formula>
    </cfRule>
    <cfRule type="cellIs" dxfId="7" priority="195" operator="lessThan">
      <formula>1.33</formula>
    </cfRule>
  </conditionalFormatting>
  <conditionalFormatting sqref="Y56">
    <cfRule type="notContainsBlanks" dxfId="8" priority="196">
      <formula>LEN(TRIM(Y56))&gt;0</formula>
    </cfRule>
    <cfRule type="cellIs" dxfId="9" priority="194" operator="greaterThanOrEqual">
      <formula>0.998</formula>
    </cfRule>
    <cfRule type="cellIs" dxfId="10" priority="193" operator="between">
      <formula>0.9</formula>
      <formula>0.998</formula>
    </cfRule>
    <cfRule type="containsBlanks" dxfId="1" priority="192">
      <formula>LEN(TRIM(Y56))=0</formula>
    </cfRule>
  </conditionalFormatting>
  <conditionalFormatting sqref="Z56:AC56">
    <cfRule type="cellIs" dxfId="9" priority="201" operator="greaterThanOrEqual">
      <formula>0.998</formula>
    </cfRule>
    <cfRule type="cellIs" dxfId="10" priority="200" operator="between">
      <formula>0.9</formula>
      <formula>0.998</formula>
    </cfRule>
    <cfRule type="containsBlanks" dxfId="1" priority="199">
      <formula>LEN(TRIM(Z56))=0</formula>
    </cfRule>
    <cfRule type="expression" dxfId="6" priority="198">
      <formula>AND($AD56&lt;0.966,$AD56&lt;&gt;"")</formula>
    </cfRule>
  </conditionalFormatting>
  <conditionalFormatting sqref="AD56:AE56">
    <cfRule type="expression" dxfId="8" priority="187">
      <formula>AND($AD56&lt;0.966,$AD56&lt;&gt;"")</formula>
    </cfRule>
  </conditionalFormatting>
  <conditionalFormatting sqref="AK56:BP56">
    <cfRule type="containsBlanks" dxfId="2" priority="186">
      <formula>LEN(TRIM(AK56))=0</formula>
    </cfRule>
    <cfRule type="notContainsBlanks" dxfId="5" priority="185">
      <formula>LEN(TRIM(AK56))&gt;0</formula>
    </cfRule>
    <cfRule type="expression" dxfId="4" priority="184">
      <formula>AND($K56&lt;&gt;"",$AK56&lt;&gt;"",AK56&gt;$K56)</formula>
    </cfRule>
    <cfRule type="expression" dxfId="3" priority="183">
      <formula>AND($L56&lt;&gt;"",$AK56&lt;&gt;"",AK56&lt;$L56)</formula>
    </cfRule>
    <cfRule type="containsBlanks" dxfId="2" priority="182">
      <formula>LEN(TRIM(AK56))=0</formula>
    </cfRule>
  </conditionalFormatting>
  <conditionalFormatting sqref="N57:O57">
    <cfRule type="notContainsBlanks" dxfId="5" priority="140">
      <formula>LEN(TRIM(N57))&gt;0</formula>
    </cfRule>
    <cfRule type="expression" dxfId="4" priority="139">
      <formula>AND($K57&lt;&gt;"",$AK57&lt;&gt;"",N57&gt;$K57)</formula>
    </cfRule>
    <cfRule type="expression" dxfId="3" priority="138">
      <formula>AND($L57&lt;&gt;"",$AK57&lt;&gt;"",N57&lt;$L57)</formula>
    </cfRule>
  </conditionalFormatting>
  <conditionalFormatting sqref="S57">
    <cfRule type="notContainsBlanks" dxfId="5" priority="158">
      <formula>LEN(TRIM(S57))&gt;0</formula>
    </cfRule>
    <cfRule type="expression" dxfId="4" priority="157">
      <formula>AND($K57&lt;&gt;"",$AK57&lt;&gt;"",S57&gt;$K57)</formula>
    </cfRule>
    <cfRule type="expression" dxfId="3" priority="156">
      <formula>AND($L57&lt;&gt;"",$AK57&lt;&gt;"",S57&lt;$L57)</formula>
    </cfRule>
  </conditionalFormatting>
  <conditionalFormatting sqref="T57:Y57">
    <cfRule type="expression" dxfId="6" priority="159">
      <formula>AND($AD57&lt;0.966,$AD57&lt;&gt;"")</formula>
    </cfRule>
  </conditionalFormatting>
  <conditionalFormatting sqref="U57:X57">
    <cfRule type="notContainsBlanks" dxfId="5" priority="165">
      <formula>LEN(TRIM(U57))&gt;0</formula>
    </cfRule>
    <cfRule type="cellIs" dxfId="7" priority="163" operator="lessThan">
      <formula>1.33</formula>
    </cfRule>
  </conditionalFormatting>
  <conditionalFormatting sqref="Y57">
    <cfRule type="notContainsBlanks" dxfId="8" priority="164">
      <formula>LEN(TRIM(Y57))&gt;0</formula>
    </cfRule>
    <cfRule type="cellIs" dxfId="9" priority="162" operator="greaterThanOrEqual">
      <formula>0.998</formula>
    </cfRule>
    <cfRule type="cellIs" dxfId="10" priority="161" operator="between">
      <formula>0.9</formula>
      <formula>0.998</formula>
    </cfRule>
    <cfRule type="containsBlanks" dxfId="1" priority="160">
      <formula>LEN(TRIM(Y57))=0</formula>
    </cfRule>
  </conditionalFormatting>
  <conditionalFormatting sqref="Z57:AC57">
    <cfRule type="cellIs" dxfId="9" priority="169" operator="greaterThanOrEqual">
      <formula>0.998</formula>
    </cfRule>
    <cfRule type="cellIs" dxfId="10" priority="168" operator="between">
      <formula>0.9</formula>
      <formula>0.998</formula>
    </cfRule>
    <cfRule type="containsBlanks" dxfId="1" priority="167">
      <formula>LEN(TRIM(Z57))=0</formula>
    </cfRule>
    <cfRule type="expression" dxfId="6" priority="166">
      <formula>AND($AD57&lt;0.966,$AD57&lt;&gt;"")</formula>
    </cfRule>
  </conditionalFormatting>
  <conditionalFormatting sqref="AD57:AE57">
    <cfRule type="expression" dxfId="8" priority="155">
      <formula>AND($AD57&lt;0.966,$AD57&lt;&gt;"")</formula>
    </cfRule>
  </conditionalFormatting>
  <conditionalFormatting sqref="AK57:BP57">
    <cfRule type="containsBlanks" dxfId="2" priority="154">
      <formula>LEN(TRIM(AK57))=0</formula>
    </cfRule>
    <cfRule type="notContainsBlanks" dxfId="5" priority="153">
      <formula>LEN(TRIM(AK57))&gt;0</formula>
    </cfRule>
    <cfRule type="expression" dxfId="4" priority="152">
      <formula>AND($K57&lt;&gt;"",$AK57&lt;&gt;"",AK57&gt;$K57)</formula>
    </cfRule>
    <cfRule type="expression" dxfId="3" priority="151">
      <formula>AND($L57&lt;&gt;"",$AK57&lt;&gt;"",AK57&lt;$L57)</formula>
    </cfRule>
    <cfRule type="containsBlanks" dxfId="2" priority="150">
      <formula>LEN(TRIM(AK57))=0</formula>
    </cfRule>
  </conditionalFormatting>
  <conditionalFormatting sqref="N58:O58">
    <cfRule type="notContainsBlanks" dxfId="5" priority="108">
      <formula>LEN(TRIM(N58))&gt;0</formula>
    </cfRule>
    <cfRule type="expression" dxfId="4" priority="107">
      <formula>AND($K58&lt;&gt;"",$AK58&lt;&gt;"",N58&gt;$K58)</formula>
    </cfRule>
    <cfRule type="expression" dxfId="3" priority="106">
      <formula>AND($L58&lt;&gt;"",$AK58&lt;&gt;"",N58&lt;$L58)</formula>
    </cfRule>
  </conditionalFormatting>
  <conditionalFormatting sqref="S58">
    <cfRule type="notContainsBlanks" dxfId="5" priority="126">
      <formula>LEN(TRIM(S58))&gt;0</formula>
    </cfRule>
    <cfRule type="expression" dxfId="4" priority="125">
      <formula>AND($K58&lt;&gt;"",$AK58&lt;&gt;"",S58&gt;$K58)</formula>
    </cfRule>
    <cfRule type="expression" dxfId="3" priority="124">
      <formula>AND($L58&lt;&gt;"",$AK58&lt;&gt;"",S58&lt;$L58)</formula>
    </cfRule>
  </conditionalFormatting>
  <conditionalFormatting sqref="T58:Y58">
    <cfRule type="expression" dxfId="6" priority="127">
      <formula>AND($AD58&lt;0.966,$AD58&lt;&gt;"")</formula>
    </cfRule>
  </conditionalFormatting>
  <conditionalFormatting sqref="U58:X58">
    <cfRule type="notContainsBlanks" dxfId="5" priority="133">
      <formula>LEN(TRIM(U58))&gt;0</formula>
    </cfRule>
    <cfRule type="cellIs" dxfId="7" priority="131" operator="lessThan">
      <formula>1.33</formula>
    </cfRule>
  </conditionalFormatting>
  <conditionalFormatting sqref="Y58">
    <cfRule type="notContainsBlanks" dxfId="8" priority="132">
      <formula>LEN(TRIM(Y58))&gt;0</formula>
    </cfRule>
    <cfRule type="cellIs" dxfId="9" priority="130" operator="greaterThanOrEqual">
      <formula>0.998</formula>
    </cfRule>
    <cfRule type="cellIs" dxfId="10" priority="129" operator="between">
      <formula>0.9</formula>
      <formula>0.998</formula>
    </cfRule>
    <cfRule type="containsBlanks" dxfId="1" priority="128">
      <formula>LEN(TRIM(Y58))=0</formula>
    </cfRule>
  </conditionalFormatting>
  <conditionalFormatting sqref="Z58:AC58">
    <cfRule type="cellIs" dxfId="9" priority="137" operator="greaterThanOrEqual">
      <formula>0.998</formula>
    </cfRule>
    <cfRule type="cellIs" dxfId="10" priority="136" operator="between">
      <formula>0.9</formula>
      <formula>0.998</formula>
    </cfRule>
    <cfRule type="containsBlanks" dxfId="1" priority="135">
      <formula>LEN(TRIM(Z58))=0</formula>
    </cfRule>
    <cfRule type="expression" dxfId="6" priority="134">
      <formula>AND($AD58&lt;0.966,$AD58&lt;&gt;"")</formula>
    </cfRule>
  </conditionalFormatting>
  <conditionalFormatting sqref="AD58:AE58">
    <cfRule type="expression" dxfId="8" priority="123">
      <formula>AND($AD58&lt;0.966,$AD58&lt;&gt;"")</formula>
    </cfRule>
  </conditionalFormatting>
  <conditionalFormatting sqref="AK58:BP58">
    <cfRule type="containsBlanks" dxfId="2" priority="122">
      <formula>LEN(TRIM(AK58))=0</formula>
    </cfRule>
    <cfRule type="notContainsBlanks" dxfId="5" priority="121">
      <formula>LEN(TRIM(AK58))&gt;0</formula>
    </cfRule>
    <cfRule type="expression" dxfId="4" priority="120">
      <formula>AND($K58&lt;&gt;"",$AK58&lt;&gt;"",AK58&gt;$K58)</formula>
    </cfRule>
    <cfRule type="expression" dxfId="3" priority="119">
      <formula>AND($L58&lt;&gt;"",$AK58&lt;&gt;"",AK58&lt;$L58)</formula>
    </cfRule>
    <cfRule type="containsBlanks" dxfId="2" priority="118">
      <formula>LEN(TRIM(AK58))=0</formula>
    </cfRule>
  </conditionalFormatting>
  <conditionalFormatting sqref="N59:O59">
    <cfRule type="notContainsBlanks" dxfId="5" priority="76">
      <formula>LEN(TRIM(N59))&gt;0</formula>
    </cfRule>
    <cfRule type="expression" dxfId="4" priority="75">
      <formula>AND($K59&lt;&gt;"",$AK59&lt;&gt;"",N59&gt;$K59)</formula>
    </cfRule>
    <cfRule type="expression" dxfId="3" priority="74">
      <formula>AND($L59&lt;&gt;"",$AK59&lt;&gt;"",N59&lt;$L59)</formula>
    </cfRule>
  </conditionalFormatting>
  <conditionalFormatting sqref="S59">
    <cfRule type="notContainsBlanks" dxfId="5" priority="94">
      <formula>LEN(TRIM(S59))&gt;0</formula>
    </cfRule>
    <cfRule type="expression" dxfId="4" priority="93">
      <formula>AND($K59&lt;&gt;"",$AK59&lt;&gt;"",S59&gt;$K59)</formula>
    </cfRule>
    <cfRule type="expression" dxfId="3" priority="92">
      <formula>AND($L59&lt;&gt;"",$AK59&lt;&gt;"",S59&lt;$L59)</formula>
    </cfRule>
  </conditionalFormatting>
  <conditionalFormatting sqref="T59:Y59">
    <cfRule type="expression" dxfId="6" priority="95">
      <formula>AND($AD59&lt;0.966,$AD59&lt;&gt;"")</formula>
    </cfRule>
  </conditionalFormatting>
  <conditionalFormatting sqref="U59:X59">
    <cfRule type="notContainsBlanks" dxfId="5" priority="101">
      <formula>LEN(TRIM(U59))&gt;0</formula>
    </cfRule>
    <cfRule type="cellIs" dxfId="7" priority="99" operator="lessThan">
      <formula>1.33</formula>
    </cfRule>
  </conditionalFormatting>
  <conditionalFormatting sqref="Y59">
    <cfRule type="notContainsBlanks" dxfId="8" priority="100">
      <formula>LEN(TRIM(Y59))&gt;0</formula>
    </cfRule>
    <cfRule type="cellIs" dxfId="9" priority="98" operator="greaterThanOrEqual">
      <formula>0.998</formula>
    </cfRule>
    <cfRule type="cellIs" dxfId="10" priority="97" operator="between">
      <formula>0.9</formula>
      <formula>0.998</formula>
    </cfRule>
    <cfRule type="containsBlanks" dxfId="1" priority="96">
      <formula>LEN(TRIM(Y59))=0</formula>
    </cfRule>
  </conditionalFormatting>
  <conditionalFormatting sqref="Z59:AC59">
    <cfRule type="cellIs" dxfId="9" priority="105" operator="greaterThanOrEqual">
      <formula>0.998</formula>
    </cfRule>
    <cfRule type="cellIs" dxfId="10" priority="104" operator="between">
      <formula>0.9</formula>
      <formula>0.998</formula>
    </cfRule>
    <cfRule type="containsBlanks" dxfId="1" priority="103">
      <formula>LEN(TRIM(Z59))=0</formula>
    </cfRule>
    <cfRule type="expression" dxfId="6" priority="102">
      <formula>AND($AD59&lt;0.966,$AD59&lt;&gt;"")</formula>
    </cfRule>
  </conditionalFormatting>
  <conditionalFormatting sqref="AD59:AE59">
    <cfRule type="expression" dxfId="8" priority="91">
      <formula>AND($AD59&lt;0.966,$AD59&lt;&gt;"")</formula>
    </cfRule>
  </conditionalFormatting>
  <conditionalFormatting sqref="AK59:BP59">
    <cfRule type="containsBlanks" dxfId="2" priority="90">
      <formula>LEN(TRIM(AK59))=0</formula>
    </cfRule>
    <cfRule type="notContainsBlanks" dxfId="5" priority="89">
      <formula>LEN(TRIM(AK59))&gt;0</formula>
    </cfRule>
    <cfRule type="expression" dxfId="4" priority="88">
      <formula>AND($K59&lt;&gt;"",$AK59&lt;&gt;"",AK59&gt;$K59)</formula>
    </cfRule>
    <cfRule type="expression" dxfId="3" priority="87">
      <formula>AND($L59&lt;&gt;"",$AK59&lt;&gt;"",AK59&lt;$L59)</formula>
    </cfRule>
    <cfRule type="containsBlanks" dxfId="2" priority="86">
      <formula>LEN(TRIM(AK59))=0</formula>
    </cfRule>
  </conditionalFormatting>
  <conditionalFormatting sqref="N60:O60">
    <cfRule type="notContainsBlanks" dxfId="5" priority="44">
      <formula>LEN(TRIM(N60))&gt;0</formula>
    </cfRule>
    <cfRule type="expression" dxfId="4" priority="43">
      <formula>AND($K60&lt;&gt;"",$AK60&lt;&gt;"",N60&gt;$K60)</formula>
    </cfRule>
    <cfRule type="expression" dxfId="3" priority="42">
      <formula>AND($L60&lt;&gt;"",$AK60&lt;&gt;"",N60&lt;$L60)</formula>
    </cfRule>
  </conditionalFormatting>
  <conditionalFormatting sqref="S60">
    <cfRule type="notContainsBlanks" dxfId="5" priority="62">
      <formula>LEN(TRIM(S60))&gt;0</formula>
    </cfRule>
    <cfRule type="expression" dxfId="4" priority="61">
      <formula>AND($K60&lt;&gt;"",$AK60&lt;&gt;"",S60&gt;$K60)</formula>
    </cfRule>
    <cfRule type="expression" dxfId="3" priority="60">
      <formula>AND($L60&lt;&gt;"",$AK60&lt;&gt;"",S60&lt;$L60)</formula>
    </cfRule>
  </conditionalFormatting>
  <conditionalFormatting sqref="T60:Y60">
    <cfRule type="expression" dxfId="6" priority="63">
      <formula>AND($AD60&lt;0.966,$AD60&lt;&gt;"")</formula>
    </cfRule>
  </conditionalFormatting>
  <conditionalFormatting sqref="U60:X60">
    <cfRule type="notContainsBlanks" dxfId="5" priority="69">
      <formula>LEN(TRIM(U60))&gt;0</formula>
    </cfRule>
    <cfRule type="cellIs" dxfId="7" priority="67" operator="lessThan">
      <formula>1.33</formula>
    </cfRule>
  </conditionalFormatting>
  <conditionalFormatting sqref="Y60">
    <cfRule type="notContainsBlanks" dxfId="8" priority="68">
      <formula>LEN(TRIM(Y60))&gt;0</formula>
    </cfRule>
    <cfRule type="cellIs" dxfId="9" priority="66" operator="greaterThanOrEqual">
      <formula>0.998</formula>
    </cfRule>
    <cfRule type="cellIs" dxfId="10" priority="65" operator="between">
      <formula>0.9</formula>
      <formula>0.998</formula>
    </cfRule>
    <cfRule type="containsBlanks" dxfId="1" priority="64">
      <formula>LEN(TRIM(Y60))=0</formula>
    </cfRule>
  </conditionalFormatting>
  <conditionalFormatting sqref="Z60:AC60">
    <cfRule type="cellIs" dxfId="9" priority="73" operator="greaterThanOrEqual">
      <formula>0.998</formula>
    </cfRule>
    <cfRule type="cellIs" dxfId="10" priority="72" operator="between">
      <formula>0.9</formula>
      <formula>0.998</formula>
    </cfRule>
    <cfRule type="containsBlanks" dxfId="1" priority="71">
      <formula>LEN(TRIM(Z60))=0</formula>
    </cfRule>
    <cfRule type="expression" dxfId="6" priority="70">
      <formula>AND($AD60&lt;0.966,$AD60&lt;&gt;"")</formula>
    </cfRule>
  </conditionalFormatting>
  <conditionalFormatting sqref="AD60:AE60">
    <cfRule type="expression" dxfId="8" priority="59">
      <formula>AND($AD60&lt;0.966,$AD60&lt;&gt;"")</formula>
    </cfRule>
  </conditionalFormatting>
  <conditionalFormatting sqref="AK60:BP60">
    <cfRule type="containsBlanks" dxfId="2" priority="58">
      <formula>LEN(TRIM(AK60))=0</formula>
    </cfRule>
    <cfRule type="notContainsBlanks" dxfId="5" priority="57">
      <formula>LEN(TRIM(AK60))&gt;0</formula>
    </cfRule>
    <cfRule type="expression" dxfId="4" priority="56">
      <formula>AND($K60&lt;&gt;"",$AK60&lt;&gt;"",AK60&gt;$K60)</formula>
    </cfRule>
    <cfRule type="expression" dxfId="3" priority="55">
      <formula>AND($L60&lt;&gt;"",$AK60&lt;&gt;"",AK60&lt;$L60)</formula>
    </cfRule>
    <cfRule type="containsBlanks" dxfId="2" priority="54">
      <formula>LEN(TRIM(AK60))=0</formula>
    </cfRule>
  </conditionalFormatting>
  <conditionalFormatting sqref="N61:O61">
    <cfRule type="notContainsBlanks" dxfId="5" priority="12">
      <formula>LEN(TRIM(N61))&gt;0</formula>
    </cfRule>
    <cfRule type="expression" dxfId="4" priority="11">
      <formula>AND($K61&lt;&gt;"",$AK61&lt;&gt;"",N61&gt;$K61)</formula>
    </cfRule>
    <cfRule type="expression" dxfId="3" priority="10">
      <formula>AND($L61&lt;&gt;"",$AK61&lt;&gt;"",N61&lt;$L61)</formula>
    </cfRule>
  </conditionalFormatting>
  <conditionalFormatting sqref="S61">
    <cfRule type="notContainsBlanks" dxfId="5" priority="30">
      <formula>LEN(TRIM(S61))&gt;0</formula>
    </cfRule>
    <cfRule type="expression" dxfId="4" priority="29">
      <formula>AND($K61&lt;&gt;"",$AK61&lt;&gt;"",S61&gt;$K61)</formula>
    </cfRule>
    <cfRule type="expression" dxfId="3" priority="28">
      <formula>AND($L61&lt;&gt;"",$AK61&lt;&gt;"",S61&lt;$L61)</formula>
    </cfRule>
  </conditionalFormatting>
  <conditionalFormatting sqref="T61:Y61">
    <cfRule type="expression" dxfId="6" priority="31">
      <formula>AND($AD61&lt;0.966,$AD61&lt;&gt;"")</formula>
    </cfRule>
  </conditionalFormatting>
  <conditionalFormatting sqref="U61:X61">
    <cfRule type="notContainsBlanks" dxfId="5" priority="37">
      <formula>LEN(TRIM(U61))&gt;0</formula>
    </cfRule>
    <cfRule type="cellIs" dxfId="7" priority="35" operator="lessThan">
      <formula>1.33</formula>
    </cfRule>
  </conditionalFormatting>
  <conditionalFormatting sqref="Y61">
    <cfRule type="notContainsBlanks" dxfId="8" priority="36">
      <formula>LEN(TRIM(Y61))&gt;0</formula>
    </cfRule>
    <cfRule type="cellIs" dxfId="9" priority="34" operator="greaterThanOrEqual">
      <formula>0.998</formula>
    </cfRule>
    <cfRule type="cellIs" dxfId="10" priority="33" operator="between">
      <formula>0.9</formula>
      <formula>0.998</formula>
    </cfRule>
    <cfRule type="containsBlanks" dxfId="1" priority="32">
      <formula>LEN(TRIM(Y61))=0</formula>
    </cfRule>
  </conditionalFormatting>
  <conditionalFormatting sqref="Z61:AC61">
    <cfRule type="cellIs" dxfId="9" priority="41" operator="greaterThanOrEqual">
      <formula>0.998</formula>
    </cfRule>
    <cfRule type="cellIs" dxfId="10" priority="40" operator="between">
      <formula>0.9</formula>
      <formula>0.998</formula>
    </cfRule>
    <cfRule type="containsBlanks" dxfId="1" priority="39">
      <formula>LEN(TRIM(Z61))=0</formula>
    </cfRule>
    <cfRule type="expression" dxfId="6" priority="38">
      <formula>AND($AD61&lt;0.966,$AD61&lt;&gt;"")</formula>
    </cfRule>
  </conditionalFormatting>
  <conditionalFormatting sqref="AD61:AE61">
    <cfRule type="expression" dxfId="8" priority="27">
      <formula>AND($AD61&lt;0.966,$AD61&lt;&gt;"")</formula>
    </cfRule>
  </conditionalFormatting>
  <conditionalFormatting sqref="AK61:BP61">
    <cfRule type="containsBlanks" dxfId="2" priority="26">
      <formula>LEN(TRIM(AK61))=0</formula>
    </cfRule>
    <cfRule type="notContainsBlanks" dxfId="5" priority="25">
      <formula>LEN(TRIM(AK61))&gt;0</formula>
    </cfRule>
    <cfRule type="expression" dxfId="4" priority="24">
      <formula>AND($K61&lt;&gt;"",$AK61&lt;&gt;"",AK61&gt;$K61)</formula>
    </cfRule>
    <cfRule type="expression" dxfId="3" priority="23">
      <formula>AND($L61&lt;&gt;"",$AK61&lt;&gt;"",AK61&lt;$L61)</formula>
    </cfRule>
    <cfRule type="containsBlanks" dxfId="2" priority="22">
      <formula>LEN(TRIM(AK61))=0</formula>
    </cfRule>
  </conditionalFormatting>
  <conditionalFormatting sqref="G12:G16">
    <cfRule type="containsBlanks" dxfId="2" priority="2597">
      <formula>LEN(TRIM(G12))=0</formula>
    </cfRule>
  </conditionalFormatting>
  <conditionalFormatting sqref="G17:G18">
    <cfRule type="expression" dxfId="0" priority="2349">
      <formula>AND($D17&lt;&gt;"Tolerance",$E17&lt;&gt;"")</formula>
    </cfRule>
    <cfRule type="expression" dxfId="1" priority="2351">
      <formula>AND(OR($D17="GD&amp;T",$D17="MAX",$D17="MIN"),$E17="")</formula>
    </cfRule>
    <cfRule type="containsBlanks" dxfId="2" priority="2353">
      <formula>LEN(TRIM(G17))=0</formula>
    </cfRule>
  </conditionalFormatting>
  <conditionalFormatting sqref="G19:G24">
    <cfRule type="expression" dxfId="0" priority="2668">
      <formula>AND($F19&lt;&gt;"Tolerance",$G19&lt;&gt;"")</formula>
    </cfRule>
    <cfRule type="expression" dxfId="1" priority="2672">
      <formula>AND(OR($F19="GD&amp;T",$F19="MAX",$F19="MIN"),$G19="")</formula>
    </cfRule>
  </conditionalFormatting>
  <conditionalFormatting sqref="G27:G29">
    <cfRule type="expression" dxfId="0" priority="1965">
      <formula>AND($D27&lt;&gt;"Tolerance",$E27&lt;&gt;"")</formula>
    </cfRule>
    <cfRule type="expression" dxfId="1" priority="1966">
      <formula>AND(OR($D27="GD&amp;T",$D27="MAX",$D27="MIN"),$E27="")</formula>
    </cfRule>
    <cfRule type="containsBlanks" dxfId="2" priority="1967">
      <formula>LEN(TRIM(G27))=0</formula>
    </cfRule>
  </conditionalFormatting>
  <conditionalFormatting sqref="G50:G61">
    <cfRule type="containsBlanks" dxfId="11" priority="9">
      <formula>LEN(TRIM(G50))=0</formula>
    </cfRule>
    <cfRule type="expression" dxfId="12" priority="8">
      <formula>AND(OR($D50="GD&amp;T",$D50="MAX",$D50="MIN"),$E50="")</formula>
    </cfRule>
    <cfRule type="expression" dxfId="13" priority="7">
      <formula>AND($D50&lt;&gt;"Tolerance",$E50&lt;&gt;"")</formula>
    </cfRule>
  </conditionalFormatting>
  <conditionalFormatting sqref="H12:H16">
    <cfRule type="expression" dxfId="0" priority="2541">
      <formula>AND($F12="MIN",$H12&lt;&gt;"")</formula>
    </cfRule>
    <cfRule type="expression" dxfId="1" priority="2545">
      <formula>AND($F12="MIN",$H12="")</formula>
    </cfRule>
    <cfRule type="containsBlanks" dxfId="2" priority="2549">
      <formula>LEN(TRIM(H12))=0</formula>
    </cfRule>
  </conditionalFormatting>
  <conditionalFormatting sqref="H19:H24">
    <cfRule type="expression" dxfId="0" priority="2656">
      <formula>AND($F19="MIN",$H19&lt;&gt;"")</formula>
    </cfRule>
    <cfRule type="expression" dxfId="1" priority="2660">
      <formula>AND($F19="MIN",$H19="")</formula>
    </cfRule>
  </conditionalFormatting>
  <conditionalFormatting sqref="H32:H33">
    <cfRule type="expression" dxfId="0" priority="1950">
      <formula>AND($F32="MIN",$H32&lt;&gt;"")</formula>
    </cfRule>
    <cfRule type="expression" dxfId="1" priority="1951">
      <formula>AND($F32="MIN",$H32="")</formula>
    </cfRule>
    <cfRule type="containsBlanks" dxfId="2" priority="1952">
      <formula>LEN(TRIM(H32))=0</formula>
    </cfRule>
  </conditionalFormatting>
  <conditionalFormatting sqref="H35:H36">
    <cfRule type="expression" dxfId="0" priority="1068">
      <formula>AND($F35="MIN",$H35&lt;&gt;"")</formula>
    </cfRule>
    <cfRule type="expression" dxfId="1" priority="1069">
      <formula>AND($F35="MIN",$H35="")</formula>
    </cfRule>
    <cfRule type="containsBlanks" dxfId="2" priority="1070">
      <formula>LEN(TRIM(H35))=0</formula>
    </cfRule>
  </conditionalFormatting>
  <conditionalFormatting sqref="H38:H39">
    <cfRule type="expression" dxfId="0" priority="1059">
      <formula>AND($F38="MIN",$H38&lt;&gt;"")</formula>
    </cfRule>
    <cfRule type="expression" dxfId="1" priority="1060">
      <formula>AND($F38="MIN",$H38="")</formula>
    </cfRule>
    <cfRule type="containsBlanks" dxfId="2" priority="1061">
      <formula>LEN(TRIM(H38))=0</formula>
    </cfRule>
  </conditionalFormatting>
  <conditionalFormatting sqref="H50:H61">
    <cfRule type="containsBlanks" dxfId="11" priority="3">
      <formula>LEN(TRIM(H50))=0</formula>
    </cfRule>
    <cfRule type="expression" dxfId="14" priority="2">
      <formula>AND(OR($F50="GD&amp;T",$F50="MAX"),$H50="")</formula>
    </cfRule>
    <cfRule type="expression" dxfId="13" priority="1">
      <formula>AND(OR($F50="GD&amp;T",$F50="MAX"),$H50&lt;&gt;"")</formula>
    </cfRule>
  </conditionalFormatting>
  <conditionalFormatting sqref="I12:I16">
    <cfRule type="expression" dxfId="0" priority="2529">
      <formula>AND(OR($F12="GD&amp;T",$F12="MAX"),$I12&lt;&gt;"")</formula>
    </cfRule>
    <cfRule type="expression" dxfId="1" priority="2533">
      <formula>AND(OR($F12="GD&amp;T",$F12="MAX"),$I12="")</formula>
    </cfRule>
    <cfRule type="containsBlanks" dxfId="2" priority="2537">
      <formula>LEN(TRIM(I12))=0</formula>
    </cfRule>
  </conditionalFormatting>
  <conditionalFormatting sqref="I19:I24">
    <cfRule type="expression" dxfId="0" priority="2644">
      <formula>AND(OR($F19="GD&amp;T",$F19="MAX"),$I19&lt;&gt;"")</formula>
    </cfRule>
    <cfRule type="expression" dxfId="1" priority="2648">
      <formula>AND(OR($F19="GD&amp;T",$F19="MAX"),$I19="")</formula>
    </cfRule>
  </conditionalFormatting>
  <conditionalFormatting sqref="I35:I37">
    <cfRule type="expression" dxfId="0" priority="1065">
      <formula>AND(OR($F35="GD&amp;T",$F35="MAX"),$I35&lt;&gt;"")</formula>
    </cfRule>
    <cfRule type="expression" dxfId="1" priority="1066">
      <formula>AND(OR($F35="GD&amp;T",$F35="MAX"),$I35="")</formula>
    </cfRule>
    <cfRule type="containsBlanks" dxfId="2" priority="1067">
      <formula>LEN(TRIM(I35))=0</formula>
    </cfRule>
  </conditionalFormatting>
  <conditionalFormatting sqref="I38:I40">
    <cfRule type="expression" dxfId="0" priority="1056">
      <formula>AND(OR($F38="GD&amp;T",$F38="MAX"),$I38&lt;&gt;"")</formula>
    </cfRule>
    <cfRule type="expression" dxfId="1" priority="1057">
      <formula>AND(OR($F38="GD&amp;T",$F38="MAX"),$I38="")</formula>
    </cfRule>
    <cfRule type="containsBlanks" dxfId="2" priority="1058">
      <formula>LEN(TRIM(I38))=0</formula>
    </cfRule>
  </conditionalFormatting>
  <conditionalFormatting sqref="I45:I46">
    <cfRule type="expression" dxfId="0" priority="972">
      <formula>AND(OR($F45="GD&amp;T",$F45="MAX"),$I45&lt;&gt;"")</formula>
    </cfRule>
    <cfRule type="expression" dxfId="1" priority="973">
      <formula>AND(OR($F45="GD&amp;T",$F45="MAX"),$I45="")</formula>
    </cfRule>
    <cfRule type="containsBlanks" dxfId="2" priority="974">
      <formula>LEN(TRIM(I45))=0</formula>
    </cfRule>
  </conditionalFormatting>
  <conditionalFormatting sqref="I50:I61">
    <cfRule type="containsBlanks" dxfId="11" priority="6">
      <formula>LEN(TRIM(I50))=0</formula>
    </cfRule>
    <cfRule type="expression" dxfId="14" priority="5">
      <formula>AND($F50="MIN",$I50="")</formula>
    </cfRule>
    <cfRule type="expression" dxfId="13" priority="4">
      <formula>AND($F50="MIN",$I50&lt;&gt;"")</formula>
    </cfRule>
  </conditionalFormatting>
  <conditionalFormatting sqref="S11:S49">
    <cfRule type="expression" dxfId="3" priority="2366">
      <formula>AND($L11&lt;&gt;"",$AK11&lt;&gt;"",S11&lt;$L11)</formula>
    </cfRule>
    <cfRule type="expression" dxfId="4" priority="2367">
      <formula>AND($K11&lt;&gt;"",$AK11&lt;&gt;"",S11&gt;$K11)</formula>
    </cfRule>
    <cfRule type="notContainsBlanks" dxfId="5" priority="2368">
      <formula>LEN(TRIM(S11))&gt;0</formula>
    </cfRule>
  </conditionalFormatting>
  <conditionalFormatting sqref="Y11:Y49">
    <cfRule type="notContainsBlanks" dxfId="8" priority="2390">
      <formula>LEN(TRIM(Y11))&gt;0</formula>
    </cfRule>
  </conditionalFormatting>
  <conditionalFormatting sqref="N11:O49">
    <cfRule type="expression" dxfId="3" priority="618">
      <formula>AND($L11&lt;&gt;"",$AK11&lt;&gt;"",N11&lt;$L11)</formula>
    </cfRule>
    <cfRule type="expression" dxfId="4" priority="619">
      <formula>AND($K11&lt;&gt;"",$AK11&lt;&gt;"",N11&gt;$K11)</formula>
    </cfRule>
    <cfRule type="notContainsBlanks" dxfId="5" priority="620">
      <formula>LEN(TRIM(N11))&gt;0</formula>
    </cfRule>
  </conditionalFormatting>
  <conditionalFormatting sqref="T11:AC24 T25:Y30 T31:AC31 T32:Y42 T44:Y46 T43:AC43 T49:Y49 T47:AC48">
    <cfRule type="expression" dxfId="6" priority="2385">
      <formula>AND($AD11&lt;0.966,$AD11&lt;&gt;"")</formula>
    </cfRule>
  </conditionalFormatting>
  <conditionalFormatting sqref="U11:X49">
    <cfRule type="cellIs" dxfId="7" priority="2389" operator="lessThan">
      <formula>1.33</formula>
    </cfRule>
    <cfRule type="notContainsBlanks" dxfId="5" priority="2391">
      <formula>LEN(TRIM(U11))&gt;0</formula>
    </cfRule>
  </conditionalFormatting>
  <conditionalFormatting sqref="Y11:AC24 Y32:Y42 Y31:AC31 Y25:Y30 Y44:Y46 Y47:AC48 Y43:AC43 Y49">
    <cfRule type="containsBlanks" dxfId="1" priority="2386">
      <formula>LEN(TRIM(Y11))=0</formula>
    </cfRule>
    <cfRule type="cellIs" dxfId="10" priority="2387" operator="between">
      <formula>0.9</formula>
      <formula>0.998</formula>
    </cfRule>
    <cfRule type="cellIs" dxfId="9" priority="2388" operator="greaterThanOrEqual">
      <formula>0.998</formula>
    </cfRule>
  </conditionalFormatting>
  <conditionalFormatting sqref="AD11:AE24 AD31:AE31 AD43:AE43 AD47:AE48">
    <cfRule type="expression" dxfId="8" priority="2379">
      <formula>AND($AD11&lt;0.966,$AD11&lt;&gt;"")</formula>
    </cfRule>
  </conditionalFormatting>
  <conditionalFormatting sqref="AK11:BP27 AK29:BP31 AK33:BP34 AK36:BP37 AK39:BP49">
    <cfRule type="containsBlanks" dxfId="2" priority="1989">
      <formula>LEN(TRIM(AK11))=0</formula>
    </cfRule>
    <cfRule type="expression" dxfId="3" priority="1990">
      <formula>AND($L11&lt;&gt;"",$AK11&lt;&gt;"",AK11&lt;$L11)</formula>
    </cfRule>
    <cfRule type="expression" dxfId="4" priority="1991">
      <formula>AND($K11&lt;&gt;"",$AK11&lt;&gt;"",AK11&gt;$K11)</formula>
    </cfRule>
    <cfRule type="notContainsBlanks" dxfId="5" priority="1992">
      <formula>LEN(TRIM(AK11))&gt;0</formula>
    </cfRule>
    <cfRule type="containsBlanks" dxfId="2" priority="1993">
      <formula>LEN(TRIM(AK11))=0</formula>
    </cfRule>
  </conditionalFormatting>
  <conditionalFormatting sqref="G12:G16 G43">
    <cfRule type="expression" dxfId="0" priority="2553">
      <formula>AND($F12&lt;&gt;"Tolerance",$G12&lt;&gt;"")</formula>
    </cfRule>
    <cfRule type="expression" dxfId="1" priority="2557">
      <formula>AND(OR($F12="GD&amp;T",$F12="MAX",$F12="MIN"),$G12="")</formula>
    </cfRule>
  </conditionalFormatting>
  <conditionalFormatting sqref="I31 G20:I20 I27:I29 G43 I47:I48">
    <cfRule type="containsBlanks" dxfId="2" priority="4674">
      <formula>LEN(TRIM(G20))=0</formula>
    </cfRule>
  </conditionalFormatting>
  <conditionalFormatting sqref="G21:I24">
    <cfRule type="containsBlanks" dxfId="2" priority="2084">
      <formula>LEN(TRIM(G21))=0</formula>
    </cfRule>
  </conditionalFormatting>
  <conditionalFormatting sqref="G25:G26 G30 G32:G42 G44:G46 G49">
    <cfRule type="expression" dxfId="0" priority="1086">
      <formula>AND($D25&lt;&gt;"Tolerance",$E25&lt;&gt;"")</formula>
    </cfRule>
    <cfRule type="expression" dxfId="1" priority="1087">
      <formula>AND(OR($D25="GD&amp;T",$D25="MAX",$D25="MIN"),$E25="")</formula>
    </cfRule>
    <cfRule type="containsBlanks" dxfId="2" priority="1088">
      <formula>LEN(TRIM(G25))=0</formula>
    </cfRule>
  </conditionalFormatting>
  <conditionalFormatting sqref="H31 H25:H29 H47:H48">
    <cfRule type="expression" dxfId="0" priority="4675">
      <formula>AND($F25="MIN",$H25&lt;&gt;"")</formula>
    </cfRule>
    <cfRule type="expression" dxfId="1" priority="4676">
      <formula>AND($F25="MIN",$H25="")</formula>
    </cfRule>
    <cfRule type="containsBlanks" dxfId="2" priority="4677">
      <formula>LEN(TRIM(H25))=0</formula>
    </cfRule>
  </conditionalFormatting>
  <conditionalFormatting sqref="I25:I26 I32:I34 I44">
    <cfRule type="expression" dxfId="0" priority="1842">
      <formula>AND(OR($F25="GD&amp;T",$F25="MAX"),$I25&lt;&gt;"")</formula>
    </cfRule>
    <cfRule type="expression" dxfId="1" priority="1843">
      <formula>AND(OR($F25="GD&amp;T",$F25="MAX"),$I25="")</formula>
    </cfRule>
    <cfRule type="containsBlanks" dxfId="2" priority="1844">
      <formula>LEN(TRIM(I25))=0</formula>
    </cfRule>
  </conditionalFormatting>
  <conditionalFormatting sqref="Z25:AC30 Z32:AC35 Z44:AC44">
    <cfRule type="expression" dxfId="6" priority="2380">
      <formula>AND($AD25&lt;0.966,$AD25&lt;&gt;"")</formula>
    </cfRule>
    <cfRule type="containsBlanks" dxfId="1" priority="2381">
      <formula>LEN(TRIM(Z25))=0</formula>
    </cfRule>
    <cfRule type="cellIs" dxfId="10" priority="2382" operator="between">
      <formula>0.9</formula>
      <formula>0.998</formula>
    </cfRule>
    <cfRule type="cellIs" dxfId="9" priority="2383" operator="greaterThanOrEqual">
      <formula>0.998</formula>
    </cfRule>
  </conditionalFormatting>
  <conditionalFormatting sqref="AD25:AE30 AD32:AE42 AD44:AE46 AD49:AE49">
    <cfRule type="expression" dxfId="8" priority="2323">
      <formula>AND($AD25&lt;0.966,$AD25&lt;&gt;"")</formula>
    </cfRule>
  </conditionalFormatting>
  <conditionalFormatting sqref="I27:I29 I31 I47:I48">
    <cfRule type="expression" dxfId="0" priority="4672">
      <formula>AND(OR($F27="GD&amp;T",$F27="MAX"),$I27&lt;&gt;"")</formula>
    </cfRule>
    <cfRule type="expression" dxfId="1" priority="4673">
      <formula>AND(OR($F27="GD&amp;T",$F27="MAX"),$I27="")</formula>
    </cfRule>
  </conditionalFormatting>
  <conditionalFormatting sqref="G31 G47:G48">
    <cfRule type="expression" dxfId="0" priority="4678">
      <formula>AND($F31&lt;&gt;"Tolerance",$G31&lt;&gt;"")</formula>
    </cfRule>
    <cfRule type="expression" dxfId="1" priority="4679">
      <formula>AND(OR($F31="GD&amp;T",$F31="MAX",$F31="MIN"),$G31="")</formula>
    </cfRule>
    <cfRule type="containsBlanks" dxfId="2" priority="4695">
      <formula>LEN(TRIM(G31))=0</formula>
    </cfRule>
  </conditionalFormatting>
  <conditionalFormatting sqref="Z36:AC42 Z45:AC46 Z49:AC49">
    <cfRule type="expression" dxfId="6" priority="4681">
      <formula>AND($AD36&lt;0.966,$AD36&lt;&gt;"")</formula>
    </cfRule>
    <cfRule type="containsBlanks" dxfId="1" priority="4682">
      <formula>LEN(TRIM(Z36))=0</formula>
    </cfRule>
    <cfRule type="cellIs" dxfId="10" priority="4683" operator="between">
      <formula>0.9</formula>
      <formula>0.998</formula>
    </cfRule>
    <cfRule type="cellIs" dxfId="9" priority="4684" operator="greaterThanOrEqual">
      <formula>0.998</formula>
    </cfRule>
  </conditionalFormatting>
  <conditionalFormatting sqref="H41 H49">
    <cfRule type="expression" dxfId="0" priority="984">
      <formula>AND($F41="MIN",$H41&lt;&gt;"")</formula>
    </cfRule>
    <cfRule type="expression" dxfId="1" priority="985">
      <formula>AND($F41="MIN",$H41="")</formula>
    </cfRule>
    <cfRule type="containsBlanks" dxfId="2" priority="986">
      <formula>LEN(TRIM(H41))=0</formula>
    </cfRule>
  </conditionalFormatting>
  <conditionalFormatting sqref="I41:I42 I49">
    <cfRule type="expression" dxfId="0" priority="981">
      <formula>AND(OR($F41="GD&amp;T",$F41="MAX"),$I41&lt;&gt;"")</formula>
    </cfRule>
    <cfRule type="expression" dxfId="1" priority="982">
      <formula>AND(OR($F41="GD&amp;T",$F41="MAX"),$I41="")</formula>
    </cfRule>
    <cfRule type="containsBlanks" dxfId="2" priority="983">
      <formula>LEN(TRIM(I41))=0</formula>
    </cfRule>
  </conditionalFormatting>
  <dataValidations count="2">
    <dataValidation type="list" allowBlank="1" showInputMessage="1" showErrorMessage="1" sqref="F11:F61">
      <formula1>dim_type</formula1>
    </dataValidation>
    <dataValidation type="list" allowBlank="1" showInputMessage="1" showErrorMessage="1" sqref="J11:J61">
      <formula1>insp_meth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2"/>
  <sheetViews>
    <sheetView zoomScale="70" zoomScaleNormal="70" topLeftCell="A8" workbookViewId="0">
      <selection activeCell="L2" sqref="L2:M52"/>
    </sheetView>
  </sheetViews>
  <sheetFormatPr defaultColWidth="9.06666666666667" defaultRowHeight="15.75"/>
  <cols>
    <col min="1" max="2" width="15.4166666666667" style="5" customWidth="1"/>
    <col min="3" max="3" width="26.3333333333333" customWidth="1"/>
    <col min="5" max="5" width="14.8583333333333" customWidth="1"/>
    <col min="9" max="16" width="13.4" customWidth="1"/>
  </cols>
  <sheetData>
    <row r="1" ht="53" customHeight="1" spans="1:16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125" t="s">
        <v>31</v>
      </c>
      <c r="H1" s="125" t="s">
        <v>32</v>
      </c>
      <c r="I1" s="8" t="s">
        <v>174</v>
      </c>
      <c r="J1" s="6" t="s">
        <v>175</v>
      </c>
      <c r="K1" s="6" t="s">
        <v>176</v>
      </c>
      <c r="L1" s="9" t="s">
        <v>177</v>
      </c>
      <c r="M1" s="9" t="s">
        <v>178</v>
      </c>
      <c r="N1" s="6" t="s">
        <v>175</v>
      </c>
      <c r="O1" s="6" t="s">
        <v>176</v>
      </c>
      <c r="P1" s="10" t="s">
        <v>179</v>
      </c>
    </row>
    <row r="2" spans="1:16">
      <c r="A2" s="7" t="s">
        <v>55</v>
      </c>
      <c r="B2" s="7" t="s">
        <v>56</v>
      </c>
      <c r="C2" s="7" t="s">
        <v>57</v>
      </c>
      <c r="D2" s="7">
        <v>4</v>
      </c>
      <c r="E2" s="7">
        <v>0.38</v>
      </c>
      <c r="F2" s="7">
        <v>0.38</v>
      </c>
      <c r="G2" s="7">
        <v>0.38</v>
      </c>
      <c r="H2" s="7">
        <v>0.38</v>
      </c>
      <c r="I2" s="11">
        <f>J2-K2</f>
        <v>0.037</v>
      </c>
      <c r="J2">
        <v>0.19</v>
      </c>
      <c r="K2">
        <v>0.153</v>
      </c>
      <c r="L2" s="12">
        <f ca="1">ROUNDUP(RAND()*($J2-$K2)+$K2,3)</f>
        <v>0.178</v>
      </c>
      <c r="M2" s="12">
        <f ca="1">ROUNDUP(RAND()*($N2-$O2)+$O2,3)</f>
        <v>0.063</v>
      </c>
      <c r="N2">
        <v>0.033</v>
      </c>
      <c r="O2">
        <v>0.08</v>
      </c>
      <c r="P2" s="13">
        <f>N2-O2</f>
        <v>-0.047</v>
      </c>
    </row>
    <row r="3" spans="1:16">
      <c r="A3" s="7" t="s">
        <v>60</v>
      </c>
      <c r="B3" s="7" t="s">
        <v>61</v>
      </c>
      <c r="C3" s="7" t="s">
        <v>62</v>
      </c>
      <c r="D3" s="7">
        <v>17.16</v>
      </c>
      <c r="E3" s="7">
        <v>0.15</v>
      </c>
      <c r="F3" s="7">
        <v>0.15</v>
      </c>
      <c r="G3" s="7">
        <v>0.15</v>
      </c>
      <c r="H3" s="7">
        <v>0.15</v>
      </c>
      <c r="I3" s="11">
        <f t="shared" ref="I3:I33" si="0">J3-K3</f>
        <v>0.047</v>
      </c>
      <c r="J3">
        <v>0.087</v>
      </c>
      <c r="K3">
        <v>0.04</v>
      </c>
      <c r="L3" s="12">
        <f ca="1" t="shared" ref="L3:L33" si="1">ROUNDUP(RAND()*($J3-$K3)+$K3,3)</f>
        <v>0.05</v>
      </c>
      <c r="M3" s="12">
        <f ca="1" t="shared" ref="M3:M33" si="2">ROUNDUP(RAND()*($N3-$O3)+$O3,3)</f>
        <v>0.044</v>
      </c>
      <c r="N3">
        <v>0.02</v>
      </c>
      <c r="O3">
        <v>0.06</v>
      </c>
      <c r="P3" s="13">
        <f t="shared" ref="P3:P33" si="3">N3-O3</f>
        <v>-0.04</v>
      </c>
    </row>
    <row r="4" spans="1:16">
      <c r="A4" s="7" t="s">
        <v>63</v>
      </c>
      <c r="B4" s="7" t="s">
        <v>64</v>
      </c>
      <c r="C4" s="7" t="s">
        <v>62</v>
      </c>
      <c r="D4" s="7">
        <v>17.16</v>
      </c>
      <c r="E4" s="7">
        <v>0.15</v>
      </c>
      <c r="F4" s="7">
        <v>0.15</v>
      </c>
      <c r="G4" s="7">
        <v>0.15</v>
      </c>
      <c r="H4" s="7">
        <v>0.15</v>
      </c>
      <c r="I4" s="11">
        <f t="shared" si="0"/>
        <v>0.043</v>
      </c>
      <c r="J4">
        <v>0.082</v>
      </c>
      <c r="K4">
        <v>0.039</v>
      </c>
      <c r="L4" s="12">
        <f ca="1" t="shared" si="1"/>
        <v>0.081</v>
      </c>
      <c r="M4" s="12">
        <f ca="1" t="shared" si="2"/>
        <v>0.027</v>
      </c>
      <c r="N4">
        <v>0.02</v>
      </c>
      <c r="O4">
        <v>0.06</v>
      </c>
      <c r="P4" s="13">
        <f t="shared" si="3"/>
        <v>-0.04</v>
      </c>
    </row>
    <row r="5" spans="1:16">
      <c r="A5" s="7" t="s">
        <v>65</v>
      </c>
      <c r="B5" s="7" t="s">
        <v>66</v>
      </c>
      <c r="C5" s="7" t="s">
        <v>62</v>
      </c>
      <c r="D5" s="7">
        <v>14.41</v>
      </c>
      <c r="E5" s="7">
        <v>0.15</v>
      </c>
      <c r="F5" s="7">
        <v>0.15</v>
      </c>
      <c r="G5" s="7">
        <v>0.15</v>
      </c>
      <c r="H5" s="7">
        <v>0.15</v>
      </c>
      <c r="I5" s="11">
        <f t="shared" si="0"/>
        <v>0.038</v>
      </c>
      <c r="J5">
        <v>0.073</v>
      </c>
      <c r="K5">
        <v>0.035</v>
      </c>
      <c r="L5" s="12">
        <f ca="1" t="shared" si="1"/>
        <v>0.054</v>
      </c>
      <c r="M5" s="12">
        <f ca="1" t="shared" si="2"/>
        <v>0.052</v>
      </c>
      <c r="N5">
        <v>0.033</v>
      </c>
      <c r="O5">
        <v>0.055</v>
      </c>
      <c r="P5" s="13">
        <f t="shared" si="3"/>
        <v>-0.022</v>
      </c>
    </row>
    <row r="6" spans="1:16">
      <c r="A6" s="7" t="s">
        <v>67</v>
      </c>
      <c r="B6" s="7" t="s">
        <v>68</v>
      </c>
      <c r="C6" s="7" t="s">
        <v>62</v>
      </c>
      <c r="D6" s="7">
        <v>5.8</v>
      </c>
      <c r="E6" s="7">
        <v>0.15</v>
      </c>
      <c r="F6" s="7">
        <v>0.15</v>
      </c>
      <c r="G6" s="7">
        <v>0.15</v>
      </c>
      <c r="H6" s="7">
        <v>0.15</v>
      </c>
      <c r="I6" s="11">
        <f t="shared" si="0"/>
        <v>0.04</v>
      </c>
      <c r="J6">
        <v>0.082</v>
      </c>
      <c r="K6">
        <v>0.042</v>
      </c>
      <c r="L6" s="12">
        <f ca="1" t="shared" si="1"/>
        <v>0.07</v>
      </c>
      <c r="M6" s="12">
        <f ca="1" t="shared" si="2"/>
        <v>0.034</v>
      </c>
      <c r="N6">
        <v>0.031</v>
      </c>
      <c r="O6">
        <v>0.056</v>
      </c>
      <c r="P6" s="13">
        <f t="shared" si="3"/>
        <v>-0.025</v>
      </c>
    </row>
    <row r="7" spans="1:16">
      <c r="A7" s="7" t="s">
        <v>69</v>
      </c>
      <c r="B7" s="7" t="s">
        <v>70</v>
      </c>
      <c r="C7" s="7" t="s">
        <v>62</v>
      </c>
      <c r="D7" s="7">
        <v>5.8</v>
      </c>
      <c r="E7" s="7">
        <v>0.15</v>
      </c>
      <c r="F7" s="7">
        <v>0.15</v>
      </c>
      <c r="G7" s="7">
        <v>0.15</v>
      </c>
      <c r="H7" s="7">
        <v>0.15</v>
      </c>
      <c r="I7" s="11">
        <f t="shared" si="0"/>
        <v>0.04</v>
      </c>
      <c r="J7">
        <v>0.082</v>
      </c>
      <c r="K7">
        <v>0.042</v>
      </c>
      <c r="L7" s="12">
        <f ca="1" t="shared" si="1"/>
        <v>0.053</v>
      </c>
      <c r="M7" s="12">
        <f ca="1" t="shared" si="2"/>
        <v>0.054</v>
      </c>
      <c r="N7">
        <v>0.031</v>
      </c>
      <c r="O7">
        <v>0.056</v>
      </c>
      <c r="P7" s="13">
        <f t="shared" si="3"/>
        <v>-0.025</v>
      </c>
    </row>
    <row r="8" spans="1:16">
      <c r="A8" s="7" t="s">
        <v>71</v>
      </c>
      <c r="B8" s="7" t="s">
        <v>72</v>
      </c>
      <c r="C8" s="7" t="s">
        <v>73</v>
      </c>
      <c r="D8" s="7">
        <v>10.68</v>
      </c>
      <c r="E8" s="7">
        <v>0.15</v>
      </c>
      <c r="F8" s="7">
        <v>0.15</v>
      </c>
      <c r="G8" s="7">
        <v>0.15</v>
      </c>
      <c r="H8" s="7">
        <v>0.15</v>
      </c>
      <c r="I8" s="11">
        <f t="shared" si="0"/>
        <v>0.04</v>
      </c>
      <c r="J8">
        <v>0.07</v>
      </c>
      <c r="K8">
        <v>0.03</v>
      </c>
      <c r="L8" s="12">
        <f ca="1" t="shared" si="1"/>
        <v>0.032</v>
      </c>
      <c r="M8" s="12">
        <f ca="1" t="shared" si="2"/>
        <v>0.024</v>
      </c>
      <c r="N8">
        <v>0.02</v>
      </c>
      <c r="O8">
        <v>0.06</v>
      </c>
      <c r="P8" s="13">
        <f t="shared" si="3"/>
        <v>-0.04</v>
      </c>
    </row>
    <row r="9" spans="1:16">
      <c r="A9" s="7" t="s">
        <v>74</v>
      </c>
      <c r="B9" s="7" t="s">
        <v>75</v>
      </c>
      <c r="C9" s="7" t="s">
        <v>73</v>
      </c>
      <c r="D9" s="7">
        <v>10.68</v>
      </c>
      <c r="E9" s="7">
        <v>0.15</v>
      </c>
      <c r="F9" s="7">
        <v>0.15</v>
      </c>
      <c r="G9" s="7">
        <v>0.15</v>
      </c>
      <c r="H9" s="7">
        <v>0.15</v>
      </c>
      <c r="I9" s="11">
        <f t="shared" si="0"/>
        <v>0.04</v>
      </c>
      <c r="J9">
        <v>0.07</v>
      </c>
      <c r="K9">
        <v>0.03</v>
      </c>
      <c r="L9" s="12">
        <f ca="1" t="shared" si="1"/>
        <v>0.062</v>
      </c>
      <c r="M9" s="12">
        <f ca="1" t="shared" si="2"/>
        <v>0.046</v>
      </c>
      <c r="N9">
        <v>0.02</v>
      </c>
      <c r="O9">
        <v>0.06</v>
      </c>
      <c r="P9" s="13">
        <f t="shared" si="3"/>
        <v>-0.04</v>
      </c>
    </row>
    <row r="10" spans="1:16">
      <c r="A10" s="7" t="s">
        <v>76</v>
      </c>
      <c r="B10" s="7" t="s">
        <v>77</v>
      </c>
      <c r="C10" s="7" t="s">
        <v>73</v>
      </c>
      <c r="D10" s="7">
        <v>10.68</v>
      </c>
      <c r="E10" s="7">
        <v>0.15</v>
      </c>
      <c r="F10" s="7">
        <v>0.15</v>
      </c>
      <c r="G10" s="7">
        <v>0.15</v>
      </c>
      <c r="H10" s="7">
        <v>0.15</v>
      </c>
      <c r="I10" s="11">
        <f t="shared" si="0"/>
        <v>0.04</v>
      </c>
      <c r="J10">
        <v>0.07</v>
      </c>
      <c r="K10">
        <v>0.03</v>
      </c>
      <c r="L10" s="12">
        <f ca="1" t="shared" si="1"/>
        <v>0.065</v>
      </c>
      <c r="M10" s="12">
        <f ca="1" t="shared" si="2"/>
        <v>0.042</v>
      </c>
      <c r="N10">
        <v>0.02</v>
      </c>
      <c r="O10">
        <v>0.06</v>
      </c>
      <c r="P10" s="13">
        <f t="shared" si="3"/>
        <v>-0.04</v>
      </c>
    </row>
    <row r="11" spans="1:16">
      <c r="A11" s="7" t="s">
        <v>78</v>
      </c>
      <c r="B11" s="7" t="s">
        <v>79</v>
      </c>
      <c r="C11" s="7" t="s">
        <v>73</v>
      </c>
      <c r="D11" s="7">
        <v>10.68</v>
      </c>
      <c r="E11" s="7">
        <v>0.15</v>
      </c>
      <c r="F11" s="7">
        <v>0.15</v>
      </c>
      <c r="G11" s="7">
        <v>0.15</v>
      </c>
      <c r="H11" s="7">
        <v>0.15</v>
      </c>
      <c r="I11" s="11">
        <f t="shared" si="0"/>
        <v>0.04</v>
      </c>
      <c r="J11">
        <v>0.07</v>
      </c>
      <c r="K11">
        <v>0.03</v>
      </c>
      <c r="L11" s="12">
        <f ca="1" t="shared" si="1"/>
        <v>0.061</v>
      </c>
      <c r="M11" s="12">
        <f ca="1" t="shared" si="2"/>
        <v>0.031</v>
      </c>
      <c r="N11">
        <v>0.02</v>
      </c>
      <c r="O11">
        <v>0.06</v>
      </c>
      <c r="P11" s="13">
        <f t="shared" si="3"/>
        <v>-0.04</v>
      </c>
    </row>
    <row r="12" spans="1:16">
      <c r="A12" s="7" t="s">
        <v>80</v>
      </c>
      <c r="B12" s="7" t="s">
        <v>81</v>
      </c>
      <c r="C12" s="7" t="s">
        <v>82</v>
      </c>
      <c r="D12" s="7">
        <v>40.78</v>
      </c>
      <c r="E12" s="7">
        <v>0.15</v>
      </c>
      <c r="F12" s="7">
        <v>0.15</v>
      </c>
      <c r="G12" s="7">
        <v>0.15</v>
      </c>
      <c r="H12" s="7">
        <v>0.15</v>
      </c>
      <c r="I12" s="11">
        <f t="shared" si="0"/>
        <v>0.0453</v>
      </c>
      <c r="J12">
        <v>0.0876</v>
      </c>
      <c r="K12">
        <v>0.0423</v>
      </c>
      <c r="L12" s="12">
        <f ca="1" t="shared" si="1"/>
        <v>0.086</v>
      </c>
      <c r="M12" s="12">
        <f ca="1" t="shared" si="2"/>
        <v>0.033</v>
      </c>
      <c r="N12">
        <v>0.03</v>
      </c>
      <c r="O12">
        <v>0.07</v>
      </c>
      <c r="P12" s="13">
        <f t="shared" si="3"/>
        <v>-0.04</v>
      </c>
    </row>
    <row r="13" spans="1:16">
      <c r="A13" s="7" t="s">
        <v>83</v>
      </c>
      <c r="B13" s="7" t="s">
        <v>84</v>
      </c>
      <c r="C13" s="7" t="s">
        <v>82</v>
      </c>
      <c r="D13" s="7">
        <v>40.78</v>
      </c>
      <c r="E13" s="7">
        <v>0.15</v>
      </c>
      <c r="F13" s="7">
        <v>0.15</v>
      </c>
      <c r="G13" s="7">
        <v>0.15</v>
      </c>
      <c r="H13" s="7">
        <v>0.15</v>
      </c>
      <c r="I13" s="11">
        <f t="shared" si="0"/>
        <v>0.0453</v>
      </c>
      <c r="J13">
        <v>0.0876</v>
      </c>
      <c r="K13">
        <v>0.0423</v>
      </c>
      <c r="L13" s="12">
        <f ca="1" t="shared" si="1"/>
        <v>0.064</v>
      </c>
      <c r="M13" s="12">
        <f ca="1" t="shared" si="2"/>
        <v>0.031</v>
      </c>
      <c r="N13">
        <v>0.03</v>
      </c>
      <c r="O13">
        <v>0.07</v>
      </c>
      <c r="P13" s="13">
        <f t="shared" si="3"/>
        <v>-0.04</v>
      </c>
    </row>
    <row r="14" spans="1:16">
      <c r="A14" s="7" t="s">
        <v>85</v>
      </c>
      <c r="B14" s="7" t="s">
        <v>86</v>
      </c>
      <c r="C14" s="7" t="s">
        <v>82</v>
      </c>
      <c r="D14" s="7">
        <v>7.21</v>
      </c>
      <c r="E14" s="7">
        <v>0.15</v>
      </c>
      <c r="F14" s="7">
        <v>0.15</v>
      </c>
      <c r="G14" s="7">
        <v>0.15</v>
      </c>
      <c r="H14" s="7">
        <v>0.15</v>
      </c>
      <c r="I14" s="11">
        <f t="shared" si="0"/>
        <v>0.042</v>
      </c>
      <c r="J14">
        <v>0.077</v>
      </c>
      <c r="K14">
        <v>0.035</v>
      </c>
      <c r="L14" s="12">
        <f ca="1" t="shared" si="1"/>
        <v>0.037</v>
      </c>
      <c r="M14" s="12">
        <f ca="1" t="shared" si="2"/>
        <v>0.05</v>
      </c>
      <c r="N14">
        <v>0.022</v>
      </c>
      <c r="O14">
        <v>0.065</v>
      </c>
      <c r="P14" s="13">
        <f t="shared" si="3"/>
        <v>-0.043</v>
      </c>
    </row>
    <row r="15" spans="1:16">
      <c r="A15" s="7" t="s">
        <v>87</v>
      </c>
      <c r="B15" s="7" t="s">
        <v>88</v>
      </c>
      <c r="C15" s="7" t="s">
        <v>82</v>
      </c>
      <c r="D15" s="7">
        <v>19.31</v>
      </c>
      <c r="E15" s="7">
        <v>0.15</v>
      </c>
      <c r="F15" s="7">
        <v>0.15</v>
      </c>
      <c r="G15" s="7">
        <v>0.15</v>
      </c>
      <c r="H15" s="7">
        <v>0.15</v>
      </c>
      <c r="I15" s="11">
        <f t="shared" si="0"/>
        <v>0.042</v>
      </c>
      <c r="J15">
        <v>0.077</v>
      </c>
      <c r="K15">
        <v>0.035</v>
      </c>
      <c r="L15" s="12">
        <f ca="1" t="shared" si="1"/>
        <v>0.043</v>
      </c>
      <c r="M15" s="12">
        <f ca="1" t="shared" si="2"/>
        <v>0.031</v>
      </c>
      <c r="N15">
        <v>0.022</v>
      </c>
      <c r="O15">
        <v>0.065</v>
      </c>
      <c r="P15" s="13">
        <f t="shared" si="3"/>
        <v>-0.043</v>
      </c>
    </row>
    <row r="16" spans="1:16">
      <c r="A16" s="7" t="s">
        <v>89</v>
      </c>
      <c r="B16" s="7" t="s">
        <v>90</v>
      </c>
      <c r="C16" s="7" t="s">
        <v>91</v>
      </c>
      <c r="D16" s="7">
        <v>0</v>
      </c>
      <c r="E16" s="7">
        <v>0.2</v>
      </c>
      <c r="F16" s="7">
        <v>0</v>
      </c>
      <c r="G16" s="7">
        <v>0.2</v>
      </c>
      <c r="H16" s="7">
        <v>0</v>
      </c>
      <c r="I16" s="11">
        <f t="shared" si="0"/>
        <v>0.031</v>
      </c>
      <c r="J16">
        <v>0.085</v>
      </c>
      <c r="K16">
        <v>0.054</v>
      </c>
      <c r="L16" s="12">
        <f ca="1" t="shared" si="1"/>
        <v>0.077</v>
      </c>
      <c r="M16" s="12">
        <f ca="1" t="shared" si="2"/>
        <v>0.08</v>
      </c>
      <c r="N16">
        <v>0.085</v>
      </c>
      <c r="O16">
        <v>0.065</v>
      </c>
      <c r="P16" s="13">
        <f t="shared" si="3"/>
        <v>0.02</v>
      </c>
    </row>
    <row r="17" spans="1:16">
      <c r="A17" s="7" t="s">
        <v>92</v>
      </c>
      <c r="B17" s="7" t="s">
        <v>93</v>
      </c>
      <c r="C17" s="7" t="s">
        <v>91</v>
      </c>
      <c r="D17" s="7">
        <v>0</v>
      </c>
      <c r="E17" s="7">
        <v>0.2</v>
      </c>
      <c r="F17" s="7">
        <v>0</v>
      </c>
      <c r="G17" s="7">
        <v>0.2</v>
      </c>
      <c r="H17" s="7">
        <v>0</v>
      </c>
      <c r="I17" s="11">
        <f t="shared" si="0"/>
        <v>0.039</v>
      </c>
      <c r="J17">
        <v>0.085</v>
      </c>
      <c r="K17">
        <v>0.046</v>
      </c>
      <c r="L17" s="12">
        <f ca="1" t="shared" si="1"/>
        <v>0.052</v>
      </c>
      <c r="M17" s="12">
        <f ca="1" t="shared" si="2"/>
        <v>0.079</v>
      </c>
      <c r="N17">
        <v>0.085</v>
      </c>
      <c r="O17">
        <v>0.065</v>
      </c>
      <c r="P17" s="13">
        <f t="shared" si="3"/>
        <v>0.02</v>
      </c>
    </row>
    <row r="18" spans="1:16">
      <c r="A18" s="7" t="s">
        <v>94</v>
      </c>
      <c r="B18" s="7" t="s">
        <v>95</v>
      </c>
      <c r="C18" s="7" t="s">
        <v>91</v>
      </c>
      <c r="D18" s="7">
        <v>0</v>
      </c>
      <c r="E18" s="7">
        <v>0.1</v>
      </c>
      <c r="F18" s="7">
        <v>0</v>
      </c>
      <c r="G18" s="7">
        <v>0.1</v>
      </c>
      <c r="H18" s="7">
        <v>0</v>
      </c>
      <c r="I18" s="11">
        <f t="shared" si="0"/>
        <v>0.043</v>
      </c>
      <c r="J18">
        <v>0.078</v>
      </c>
      <c r="K18">
        <v>0.035</v>
      </c>
      <c r="L18" s="12">
        <f ca="1" t="shared" si="1"/>
        <v>0.049</v>
      </c>
      <c r="M18" s="12">
        <f ca="1" t="shared" si="2"/>
        <v>0.061</v>
      </c>
      <c r="N18">
        <v>0.077</v>
      </c>
      <c r="O18">
        <v>0.036</v>
      </c>
      <c r="P18" s="13">
        <f t="shared" si="3"/>
        <v>0.041</v>
      </c>
    </row>
    <row r="19" spans="1:16">
      <c r="A19" s="7" t="s">
        <v>96</v>
      </c>
      <c r="B19" s="7" t="s">
        <v>97</v>
      </c>
      <c r="C19" s="7" t="s">
        <v>98</v>
      </c>
      <c r="D19" s="7">
        <v>0</v>
      </c>
      <c r="E19" s="7">
        <v>0.12</v>
      </c>
      <c r="F19" s="7">
        <v>0</v>
      </c>
      <c r="G19" s="7">
        <v>0.12</v>
      </c>
      <c r="H19" s="7">
        <v>0</v>
      </c>
      <c r="I19" s="11">
        <f t="shared" si="0"/>
        <v>0</v>
      </c>
      <c r="L19" s="12"/>
      <c r="M19" s="12"/>
      <c r="P19" s="13">
        <f t="shared" si="3"/>
        <v>0</v>
      </c>
    </row>
    <row r="20" spans="1:16">
      <c r="A20" s="7" t="s">
        <v>99</v>
      </c>
      <c r="B20" s="7" t="s">
        <v>100</v>
      </c>
      <c r="C20" s="7" t="s">
        <v>101</v>
      </c>
      <c r="D20" s="7">
        <v>0</v>
      </c>
      <c r="E20" s="7">
        <v>0.06</v>
      </c>
      <c r="F20" s="7">
        <v>0.06</v>
      </c>
      <c r="G20" s="7">
        <v>0.06</v>
      </c>
      <c r="H20" s="7">
        <v>0.06</v>
      </c>
      <c r="I20" s="11">
        <f t="shared" si="0"/>
        <v>0.011</v>
      </c>
      <c r="J20">
        <v>0.034</v>
      </c>
      <c r="K20">
        <v>0.023</v>
      </c>
      <c r="L20" s="12">
        <f ca="1">ROUNDUP(RAND()*($J20-$K20)+$K20,3)</f>
        <v>0.034</v>
      </c>
      <c r="M20" s="12">
        <f ca="1">ROUNDUP(RAND()*($N20-$O20)+$O20,3)</f>
        <v>-0.002</v>
      </c>
      <c r="N20">
        <v>-0.008</v>
      </c>
      <c r="O20">
        <v>0</v>
      </c>
      <c r="P20" s="13">
        <f t="shared" si="3"/>
        <v>-0.008</v>
      </c>
    </row>
    <row r="21" spans="1:16">
      <c r="A21" s="7" t="s">
        <v>102</v>
      </c>
      <c r="B21" s="7" t="s">
        <v>103</v>
      </c>
      <c r="C21" s="7" t="s">
        <v>104</v>
      </c>
      <c r="D21" s="7">
        <v>0</v>
      </c>
      <c r="E21" s="7">
        <v>0.06</v>
      </c>
      <c r="F21" s="7">
        <v>0.06</v>
      </c>
      <c r="G21" s="7">
        <v>0.06</v>
      </c>
      <c r="H21" s="7">
        <v>0.06</v>
      </c>
      <c r="I21" s="11">
        <f t="shared" si="0"/>
        <v>-0.008</v>
      </c>
      <c r="J21">
        <v>-0.008</v>
      </c>
      <c r="K21">
        <v>0</v>
      </c>
      <c r="L21" s="12">
        <f ca="1">ROUNDUP(RAND()*($J21-$K21)+$K21,3)</f>
        <v>-0.002</v>
      </c>
      <c r="M21" s="12">
        <f ca="1">ROUNDUP(RAND()*($N21-$O21)+$O21,3)</f>
        <v>0.034</v>
      </c>
      <c r="N21">
        <v>0.031</v>
      </c>
      <c r="O21">
        <v>0.044</v>
      </c>
      <c r="P21" s="13">
        <f t="shared" si="3"/>
        <v>-0.013</v>
      </c>
    </row>
    <row r="22" spans="1:16">
      <c r="A22" s="7" t="s">
        <v>105</v>
      </c>
      <c r="B22" s="7" t="s">
        <v>106</v>
      </c>
      <c r="C22" s="7" t="s">
        <v>107</v>
      </c>
      <c r="D22" s="7">
        <v>79.56</v>
      </c>
      <c r="E22" s="7">
        <v>0.15</v>
      </c>
      <c r="F22" s="7">
        <v>0.15</v>
      </c>
      <c r="G22" s="7">
        <v>0.15</v>
      </c>
      <c r="H22" s="7">
        <v>0.15</v>
      </c>
      <c r="I22" s="11">
        <f t="shared" si="0"/>
        <v>0.045</v>
      </c>
      <c r="J22">
        <v>0.068</v>
      </c>
      <c r="K22">
        <v>0.023</v>
      </c>
      <c r="L22" s="12">
        <f ca="1">ROUNDUP(RAND()*($J22-$K22)+$K22,3)</f>
        <v>0.035</v>
      </c>
      <c r="M22" s="12">
        <f ca="1">ROUNDUP(RAND()*($N22-$O22)+$O22,3)</f>
        <v>0.051</v>
      </c>
      <c r="N22">
        <v>0.033</v>
      </c>
      <c r="O22">
        <v>0.075</v>
      </c>
      <c r="P22" s="13">
        <f t="shared" si="3"/>
        <v>-0.042</v>
      </c>
    </row>
    <row r="23" spans="1:16">
      <c r="A23" s="7" t="s">
        <v>108</v>
      </c>
      <c r="B23" s="7" t="s">
        <v>109</v>
      </c>
      <c r="C23" s="7" t="s">
        <v>110</v>
      </c>
      <c r="D23" s="7">
        <v>0</v>
      </c>
      <c r="E23" s="7">
        <v>0.35</v>
      </c>
      <c r="F23" s="7">
        <v>0</v>
      </c>
      <c r="G23" s="7">
        <v>0.35</v>
      </c>
      <c r="H23" s="7">
        <v>0</v>
      </c>
      <c r="I23" s="11">
        <f t="shared" si="0"/>
        <v>0</v>
      </c>
      <c r="L23" s="12"/>
      <c r="M23" s="12"/>
      <c r="P23" s="13">
        <f t="shared" si="3"/>
        <v>0</v>
      </c>
    </row>
    <row r="24" spans="1:16">
      <c r="A24" s="7" t="s">
        <v>111</v>
      </c>
      <c r="B24" s="7" t="s">
        <v>112</v>
      </c>
      <c r="C24" s="7" t="s">
        <v>113</v>
      </c>
      <c r="D24" s="7">
        <v>0</v>
      </c>
      <c r="E24" s="7">
        <v>0.2</v>
      </c>
      <c r="F24" s="7">
        <v>0.15</v>
      </c>
      <c r="G24" s="7">
        <v>0.2</v>
      </c>
      <c r="H24" s="7">
        <v>0.15</v>
      </c>
      <c r="I24" s="11">
        <f t="shared" si="0"/>
        <v>0.049</v>
      </c>
      <c r="J24">
        <v>0.082</v>
      </c>
      <c r="K24">
        <v>0.033</v>
      </c>
      <c r="L24" s="12">
        <f ca="1">ROUNDUP(RAND()*($J24-$K24)+$K24,3)</f>
        <v>0.044</v>
      </c>
      <c r="M24" s="12">
        <f ca="1">ROUNDUP(RAND()*($N24-$O24)+$O24,3)</f>
        <v>-0.011</v>
      </c>
      <c r="N24">
        <v>-0.03</v>
      </c>
      <c r="O24">
        <v>0</v>
      </c>
      <c r="P24" s="13">
        <f t="shared" si="3"/>
        <v>-0.03</v>
      </c>
    </row>
    <row r="25" spans="1:16">
      <c r="A25" s="7" t="s">
        <v>114</v>
      </c>
      <c r="B25" s="7" t="s">
        <v>115</v>
      </c>
      <c r="C25" s="7" t="s">
        <v>116</v>
      </c>
      <c r="D25" s="7">
        <v>0</v>
      </c>
      <c r="E25" s="7">
        <v>0.2</v>
      </c>
      <c r="F25" s="7">
        <v>0.15</v>
      </c>
      <c r="G25" s="7">
        <v>0.2</v>
      </c>
      <c r="H25" s="7">
        <v>0.15</v>
      </c>
      <c r="I25" s="11">
        <f t="shared" si="0"/>
        <v>-0.03</v>
      </c>
      <c r="J25">
        <v>-0.03</v>
      </c>
      <c r="K25">
        <v>0</v>
      </c>
      <c r="L25" s="12">
        <f ca="1">ROUNDUP(RAND()*($J25-$K25)+$K25,3)</f>
        <v>-0.01</v>
      </c>
      <c r="M25" s="12">
        <f ca="1">ROUNDUP(RAND()*($N25-$O25)+$O25,3)</f>
        <v>0.061</v>
      </c>
      <c r="N25">
        <v>0.041</v>
      </c>
      <c r="O25">
        <v>0.072</v>
      </c>
      <c r="P25" s="13">
        <f t="shared" si="3"/>
        <v>-0.031</v>
      </c>
    </row>
    <row r="26" spans="1:16">
      <c r="A26" s="7" t="s">
        <v>117</v>
      </c>
      <c r="B26" s="7" t="s">
        <v>118</v>
      </c>
      <c r="C26" s="7" t="s">
        <v>119</v>
      </c>
      <c r="D26" s="7">
        <v>0</v>
      </c>
      <c r="E26" s="7">
        <v>0.35</v>
      </c>
      <c r="F26" s="7">
        <v>0</v>
      </c>
      <c r="G26" s="7">
        <v>0.35</v>
      </c>
      <c r="H26" s="7">
        <v>0</v>
      </c>
      <c r="I26" s="11">
        <f t="shared" si="0"/>
        <v>0</v>
      </c>
      <c r="L26" s="12"/>
      <c r="M26" s="12"/>
      <c r="P26" s="13">
        <f t="shared" si="3"/>
        <v>0</v>
      </c>
    </row>
    <row r="27" spans="1:16">
      <c r="A27" s="7" t="s">
        <v>120</v>
      </c>
      <c r="B27" s="7" t="s">
        <v>121</v>
      </c>
      <c r="C27" s="7" t="s">
        <v>122</v>
      </c>
      <c r="D27" s="7">
        <v>0</v>
      </c>
      <c r="E27" s="7">
        <v>0.2</v>
      </c>
      <c r="F27" s="7">
        <v>0.15</v>
      </c>
      <c r="G27" s="7">
        <v>0.2</v>
      </c>
      <c r="H27" s="7">
        <v>0.15</v>
      </c>
      <c r="I27" s="11">
        <f t="shared" si="0"/>
        <v>0.041</v>
      </c>
      <c r="J27">
        <v>0.086</v>
      </c>
      <c r="K27">
        <v>0.045</v>
      </c>
      <c r="L27" s="12">
        <f ca="1">ROUNDUP(RAND()*($J27-$K27)+$K27,3)</f>
        <v>0.083</v>
      </c>
      <c r="M27" s="12">
        <f ca="1">ROUNDUP(RAND()*($N27-$O27)+$O27,3)</f>
        <v>-0.009</v>
      </c>
      <c r="N27">
        <v>-0.03</v>
      </c>
      <c r="O27">
        <v>0</v>
      </c>
      <c r="P27" s="13">
        <f t="shared" si="3"/>
        <v>-0.03</v>
      </c>
    </row>
    <row r="28" spans="1:16">
      <c r="A28" s="7" t="s">
        <v>123</v>
      </c>
      <c r="B28" s="7" t="s">
        <v>124</v>
      </c>
      <c r="C28" s="7" t="s">
        <v>125</v>
      </c>
      <c r="D28" s="7">
        <v>0</v>
      </c>
      <c r="E28" s="7">
        <v>0.2</v>
      </c>
      <c r="F28" s="7">
        <v>0.15</v>
      </c>
      <c r="G28" s="7">
        <v>0.2</v>
      </c>
      <c r="H28" s="7">
        <v>0.15</v>
      </c>
      <c r="I28" s="11">
        <f t="shared" si="0"/>
        <v>-0.03</v>
      </c>
      <c r="J28">
        <v>-0.03</v>
      </c>
      <c r="K28">
        <v>0</v>
      </c>
      <c r="L28" s="12">
        <f ca="1">ROUNDUP(RAND()*($J28-$K28)+$K28,3)</f>
        <v>-0.022</v>
      </c>
      <c r="M28" s="12">
        <f ca="1">ROUNDUP(RAND()*($N28-$O28)+$O28,3)</f>
        <v>0.043</v>
      </c>
      <c r="N28">
        <v>0.041</v>
      </c>
      <c r="O28">
        <v>0.072</v>
      </c>
      <c r="P28" s="13">
        <f t="shared" si="3"/>
        <v>-0.031</v>
      </c>
    </row>
    <row r="29" spans="1:16">
      <c r="A29" s="7" t="s">
        <v>126</v>
      </c>
      <c r="B29" s="7" t="s">
        <v>127</v>
      </c>
      <c r="C29" s="7" t="s">
        <v>128</v>
      </c>
      <c r="D29" s="7">
        <v>0</v>
      </c>
      <c r="E29" s="7">
        <v>0.35</v>
      </c>
      <c r="F29" s="7">
        <v>0</v>
      </c>
      <c r="G29" s="7">
        <v>0.35</v>
      </c>
      <c r="H29" s="7">
        <v>0</v>
      </c>
      <c r="I29" s="11">
        <f t="shared" si="0"/>
        <v>0</v>
      </c>
      <c r="L29" s="12"/>
      <c r="M29" s="12"/>
      <c r="P29" s="13">
        <f t="shared" si="3"/>
        <v>0</v>
      </c>
    </row>
    <row r="30" spans="1:16">
      <c r="A30" s="7" t="s">
        <v>129</v>
      </c>
      <c r="B30" s="7" t="s">
        <v>130</v>
      </c>
      <c r="C30" s="7" t="s">
        <v>131</v>
      </c>
      <c r="D30" s="7">
        <v>0</v>
      </c>
      <c r="E30" s="7">
        <v>0.2</v>
      </c>
      <c r="F30" s="7">
        <v>0.15</v>
      </c>
      <c r="G30" s="7">
        <v>0.2</v>
      </c>
      <c r="H30" s="7">
        <v>0.15</v>
      </c>
      <c r="I30" s="11">
        <f t="shared" si="0"/>
        <v>0.041</v>
      </c>
      <c r="J30">
        <v>0.076</v>
      </c>
      <c r="K30">
        <v>0.035</v>
      </c>
      <c r="L30" s="12">
        <f ca="1">ROUNDUP(RAND()*($J30-$K30)+$K30,3)</f>
        <v>0.055</v>
      </c>
      <c r="M30" s="12">
        <f ca="1">ROUNDUP(RAND()*($N30-$O30)+$O30,3)</f>
        <v>-0.013</v>
      </c>
      <c r="N30">
        <v>-0.03</v>
      </c>
      <c r="O30">
        <v>0</v>
      </c>
      <c r="P30" s="13">
        <f t="shared" si="3"/>
        <v>-0.03</v>
      </c>
    </row>
    <row r="31" spans="1:16">
      <c r="A31" s="7" t="s">
        <v>132</v>
      </c>
      <c r="B31" s="7" t="s">
        <v>133</v>
      </c>
      <c r="C31" s="7" t="s">
        <v>134</v>
      </c>
      <c r="D31" s="7">
        <v>0</v>
      </c>
      <c r="E31" s="7">
        <v>0.2</v>
      </c>
      <c r="F31" s="7">
        <v>0.15</v>
      </c>
      <c r="G31" s="7">
        <v>0.2</v>
      </c>
      <c r="H31" s="7">
        <v>0.15</v>
      </c>
      <c r="I31" s="11">
        <f t="shared" si="0"/>
        <v>-0.03</v>
      </c>
      <c r="J31">
        <v>-0.03</v>
      </c>
      <c r="K31">
        <v>0</v>
      </c>
      <c r="L31" s="12">
        <f ca="1">ROUNDUP(RAND()*($J31-$K31)+$K31,3)</f>
        <v>-0.017</v>
      </c>
      <c r="M31" s="12">
        <f ca="1">ROUNDUP(RAND()*($N31-$O31)+$O31,3)</f>
        <v>0.041</v>
      </c>
      <c r="N31">
        <v>0.035</v>
      </c>
      <c r="O31">
        <v>0.072</v>
      </c>
      <c r="P31" s="13">
        <f t="shared" si="3"/>
        <v>-0.037</v>
      </c>
    </row>
    <row r="32" spans="1:16">
      <c r="A32" s="7" t="s">
        <v>135</v>
      </c>
      <c r="B32" s="7" t="s">
        <v>136</v>
      </c>
      <c r="C32" s="7" t="s">
        <v>137</v>
      </c>
      <c r="D32" s="7">
        <v>4</v>
      </c>
      <c r="E32" s="7">
        <v>0.38</v>
      </c>
      <c r="F32" s="7">
        <v>0.38</v>
      </c>
      <c r="G32" s="7">
        <v>0.38</v>
      </c>
      <c r="H32" s="7">
        <v>0.38</v>
      </c>
      <c r="I32" s="11">
        <f t="shared" ref="I32:I52" si="4">J32-K32</f>
        <v>0.037</v>
      </c>
      <c r="J32">
        <v>0.19</v>
      </c>
      <c r="K32">
        <v>0.153</v>
      </c>
      <c r="L32" s="12">
        <f ca="1" t="shared" ref="L32:L52" si="5">ROUNDUP(RAND()*($J32-$K32)+$K32,3)</f>
        <v>0.176</v>
      </c>
      <c r="M32" s="12">
        <f ca="1" t="shared" ref="M32:M52" si="6">ROUNDUP(RAND()*($N32-$O32)+$O32,3)</f>
        <v>0.073</v>
      </c>
      <c r="N32">
        <v>0.033</v>
      </c>
      <c r="O32">
        <v>0.08</v>
      </c>
      <c r="P32" s="13">
        <f t="shared" ref="P32:P52" si="7">N32-O32</f>
        <v>-0.047</v>
      </c>
    </row>
    <row r="33" spans="1:16">
      <c r="A33" s="7" t="s">
        <v>138</v>
      </c>
      <c r="B33" s="7" t="s">
        <v>139</v>
      </c>
      <c r="C33" s="7" t="s">
        <v>140</v>
      </c>
      <c r="D33" s="7">
        <v>2.26</v>
      </c>
      <c r="E33" s="7">
        <v>0.8</v>
      </c>
      <c r="F33" s="7">
        <v>0.8</v>
      </c>
      <c r="G33" s="7">
        <v>0.8</v>
      </c>
      <c r="H33" s="7">
        <v>0.8</v>
      </c>
      <c r="I33" s="11">
        <f t="shared" si="4"/>
        <v>0.055</v>
      </c>
      <c r="J33">
        <v>0.305</v>
      </c>
      <c r="K33">
        <v>0.25</v>
      </c>
      <c r="L33" s="12">
        <f ca="1" t="shared" si="5"/>
        <v>0.278</v>
      </c>
      <c r="M33" s="12">
        <f ca="1" t="shared" si="6"/>
        <v>0.082</v>
      </c>
      <c r="N33">
        <v>0.21</v>
      </c>
      <c r="O33">
        <v>0.08</v>
      </c>
      <c r="P33" s="13">
        <f t="shared" si="7"/>
        <v>0.13</v>
      </c>
    </row>
    <row r="34" spans="1:16">
      <c r="A34" s="7" t="s">
        <v>141</v>
      </c>
      <c r="B34" s="7" t="s">
        <v>142</v>
      </c>
      <c r="C34" s="7" t="s">
        <v>140</v>
      </c>
      <c r="D34" s="7">
        <v>26.51</v>
      </c>
      <c r="E34" s="7">
        <v>0.8</v>
      </c>
      <c r="F34" s="7">
        <v>0.8</v>
      </c>
      <c r="G34" s="7">
        <v>0.8</v>
      </c>
      <c r="H34" s="7">
        <v>0.8</v>
      </c>
      <c r="I34" s="11">
        <f t="shared" si="4"/>
        <v>0.055</v>
      </c>
      <c r="J34">
        <v>0.305</v>
      </c>
      <c r="K34">
        <v>0.25</v>
      </c>
      <c r="L34" s="12">
        <f ca="1" t="shared" si="5"/>
        <v>0.273</v>
      </c>
      <c r="M34" s="12">
        <f ca="1" t="shared" si="6"/>
        <v>0.128</v>
      </c>
      <c r="N34">
        <v>0.21</v>
      </c>
      <c r="O34">
        <v>0.08</v>
      </c>
      <c r="P34" s="13">
        <f t="shared" si="7"/>
        <v>0.13</v>
      </c>
    </row>
    <row r="35" spans="1:16">
      <c r="A35" s="7" t="s">
        <v>143</v>
      </c>
      <c r="B35" s="7" t="s">
        <v>144</v>
      </c>
      <c r="C35" s="7" t="s">
        <v>145</v>
      </c>
      <c r="D35" s="7">
        <v>0</v>
      </c>
      <c r="E35" s="7">
        <v>0.14</v>
      </c>
      <c r="F35" s="7">
        <v>0</v>
      </c>
      <c r="G35" s="7">
        <v>0.14</v>
      </c>
      <c r="H35" s="7">
        <v>0</v>
      </c>
      <c r="I35" s="11">
        <f t="shared" si="4"/>
        <v>0.041</v>
      </c>
      <c r="J35">
        <v>0.086</v>
      </c>
      <c r="K35">
        <v>0.045</v>
      </c>
      <c r="L35" s="12">
        <f ca="1" t="shared" si="5"/>
        <v>0.052</v>
      </c>
      <c r="M35" s="12">
        <f ca="1" t="shared" si="6"/>
        <v>0.067</v>
      </c>
      <c r="N35">
        <v>0.085</v>
      </c>
      <c r="O35">
        <v>0.065</v>
      </c>
      <c r="P35" s="13">
        <f t="shared" si="7"/>
        <v>0.02</v>
      </c>
    </row>
    <row r="36" spans="1:16">
      <c r="A36" s="7" t="s">
        <v>146</v>
      </c>
      <c r="B36" s="7" t="s">
        <v>147</v>
      </c>
      <c r="C36" s="7" t="s">
        <v>82</v>
      </c>
      <c r="D36" s="7">
        <v>27.14</v>
      </c>
      <c r="E36" s="7">
        <v>0.15</v>
      </c>
      <c r="F36" s="7">
        <v>0.15</v>
      </c>
      <c r="G36" s="7">
        <v>0.15</v>
      </c>
      <c r="H36" s="7">
        <v>0.15</v>
      </c>
      <c r="I36" s="11">
        <f t="shared" si="4"/>
        <v>0.0435</v>
      </c>
      <c r="J36">
        <v>0.0789</v>
      </c>
      <c r="K36">
        <v>0.0354</v>
      </c>
      <c r="L36" s="12">
        <f ca="1" t="shared" si="5"/>
        <v>0.069</v>
      </c>
      <c r="M36" s="12">
        <f ca="1" t="shared" si="6"/>
        <v>0.038</v>
      </c>
      <c r="N36">
        <v>0.073</v>
      </c>
      <c r="O36">
        <v>0.035</v>
      </c>
      <c r="P36" s="13">
        <f t="shared" si="7"/>
        <v>0.038</v>
      </c>
    </row>
    <row r="37" spans="1:16">
      <c r="A37" s="7" t="s">
        <v>148</v>
      </c>
      <c r="B37" s="7" t="s">
        <v>149</v>
      </c>
      <c r="C37" s="7" t="s">
        <v>82</v>
      </c>
      <c r="D37" s="7">
        <v>12.4</v>
      </c>
      <c r="E37" s="7">
        <v>0.15</v>
      </c>
      <c r="F37" s="7">
        <v>0.15</v>
      </c>
      <c r="G37" s="7">
        <v>0.15</v>
      </c>
      <c r="H37" s="7">
        <v>0.15</v>
      </c>
      <c r="I37" s="11">
        <f t="shared" si="4"/>
        <v>0.0435</v>
      </c>
      <c r="J37">
        <v>0.0789</v>
      </c>
      <c r="K37">
        <v>0.0354</v>
      </c>
      <c r="L37" s="12">
        <f ca="1" t="shared" si="5"/>
        <v>0.062</v>
      </c>
      <c r="M37" s="12">
        <f ca="1" t="shared" si="6"/>
        <v>0.049</v>
      </c>
      <c r="N37">
        <v>0.083</v>
      </c>
      <c r="O37">
        <v>0.045</v>
      </c>
      <c r="P37" s="13">
        <f t="shared" si="7"/>
        <v>0.038</v>
      </c>
    </row>
    <row r="38" spans="1:16">
      <c r="A38" s="7" t="s">
        <v>150</v>
      </c>
      <c r="B38" s="7" t="s">
        <v>151</v>
      </c>
      <c r="C38" s="7" t="s">
        <v>82</v>
      </c>
      <c r="D38" s="7">
        <v>21.61</v>
      </c>
      <c r="E38" s="7">
        <v>0.15</v>
      </c>
      <c r="F38" s="7">
        <v>0.15</v>
      </c>
      <c r="G38" s="7">
        <v>0.15</v>
      </c>
      <c r="H38" s="7">
        <v>0.15</v>
      </c>
      <c r="I38" s="11">
        <f t="shared" si="4"/>
        <v>0.0402</v>
      </c>
      <c r="J38">
        <v>0.0807</v>
      </c>
      <c r="K38">
        <v>0.0405</v>
      </c>
      <c r="L38" s="12">
        <f ca="1" t="shared" si="5"/>
        <v>0.067</v>
      </c>
      <c r="M38" s="12">
        <f ca="1" t="shared" si="6"/>
        <v>0.062</v>
      </c>
      <c r="N38">
        <v>0.023</v>
      </c>
      <c r="O38">
        <v>0.064</v>
      </c>
      <c r="P38" s="13">
        <f t="shared" si="7"/>
        <v>-0.041</v>
      </c>
    </row>
    <row r="39" spans="1:16">
      <c r="A39" s="7" t="s">
        <v>152</v>
      </c>
      <c r="B39" s="7" t="s">
        <v>153</v>
      </c>
      <c r="C39" s="7" t="s">
        <v>82</v>
      </c>
      <c r="D39" s="7">
        <v>2.82</v>
      </c>
      <c r="E39" s="7">
        <v>0.15</v>
      </c>
      <c r="F39" s="7">
        <v>0.15</v>
      </c>
      <c r="G39" s="7">
        <v>0.15</v>
      </c>
      <c r="H39" s="7">
        <v>0.15</v>
      </c>
      <c r="I39" s="11">
        <f t="shared" si="4"/>
        <v>0.042</v>
      </c>
      <c r="J39">
        <v>0.087</v>
      </c>
      <c r="K39">
        <v>0.045</v>
      </c>
      <c r="L39" s="12">
        <f ca="1" t="shared" si="5"/>
        <v>0.069</v>
      </c>
      <c r="M39" s="12">
        <f ca="1" t="shared" si="6"/>
        <v>0.034</v>
      </c>
      <c r="N39">
        <v>0.024</v>
      </c>
      <c r="O39">
        <v>0.065</v>
      </c>
      <c r="P39" s="13">
        <f t="shared" si="7"/>
        <v>-0.041</v>
      </c>
    </row>
    <row r="40" spans="1:16">
      <c r="A40" s="7" t="s">
        <v>154</v>
      </c>
      <c r="B40" s="7" t="s">
        <v>155</v>
      </c>
      <c r="C40" s="7" t="s">
        <v>82</v>
      </c>
      <c r="D40" s="7">
        <v>16.63</v>
      </c>
      <c r="E40" s="7">
        <v>0.15</v>
      </c>
      <c r="F40" s="7">
        <v>0.15</v>
      </c>
      <c r="G40" s="7">
        <v>0.15</v>
      </c>
      <c r="H40" s="7">
        <v>0.15</v>
      </c>
      <c r="I40" s="11">
        <f t="shared" si="4"/>
        <v>0.0435</v>
      </c>
      <c r="J40">
        <v>0.0789</v>
      </c>
      <c r="K40">
        <v>0.0354</v>
      </c>
      <c r="L40" s="12">
        <f ca="1" t="shared" si="5"/>
        <v>0.041</v>
      </c>
      <c r="M40" s="12">
        <f ca="1" t="shared" si="6"/>
        <v>0.051</v>
      </c>
      <c r="N40">
        <v>0.083</v>
      </c>
      <c r="O40">
        <v>0.045</v>
      </c>
      <c r="P40" s="13">
        <f t="shared" si="7"/>
        <v>0.038</v>
      </c>
    </row>
    <row r="41" spans="1:16">
      <c r="A41" s="7" t="s">
        <v>156</v>
      </c>
      <c r="B41" s="7" t="s">
        <v>157</v>
      </c>
      <c r="C41" s="7" t="s">
        <v>158</v>
      </c>
      <c r="D41" s="7">
        <v>3.2</v>
      </c>
      <c r="E41" s="7">
        <v>0.15</v>
      </c>
      <c r="F41" s="7">
        <v>0.15</v>
      </c>
      <c r="G41" s="7">
        <v>0.15</v>
      </c>
      <c r="H41" s="7">
        <v>0.15</v>
      </c>
      <c r="I41" s="11">
        <f t="shared" si="4"/>
        <v>0.0335</v>
      </c>
      <c r="J41">
        <v>0.0689</v>
      </c>
      <c r="K41">
        <v>0.0354</v>
      </c>
      <c r="L41" s="12">
        <f ca="1" t="shared" si="5"/>
        <v>0.062</v>
      </c>
      <c r="M41" s="12">
        <f ca="1" t="shared" si="6"/>
        <v>0.047</v>
      </c>
      <c r="N41">
        <v>0.063</v>
      </c>
      <c r="O41">
        <v>0.035</v>
      </c>
      <c r="P41" s="13">
        <f t="shared" si="7"/>
        <v>0.028</v>
      </c>
    </row>
    <row r="42" spans="1:16">
      <c r="A42" s="7" t="s">
        <v>156</v>
      </c>
      <c r="B42" s="7" t="s">
        <v>159</v>
      </c>
      <c r="C42" s="7" t="s">
        <v>158</v>
      </c>
      <c r="D42" s="7">
        <v>3.2</v>
      </c>
      <c r="E42" s="7">
        <v>0.15</v>
      </c>
      <c r="F42" s="7">
        <v>0.15</v>
      </c>
      <c r="G42" s="7">
        <v>0.15</v>
      </c>
      <c r="H42" s="7">
        <v>0.15</v>
      </c>
      <c r="I42" s="11">
        <f t="shared" si="4"/>
        <v>0.0335</v>
      </c>
      <c r="J42">
        <v>0.0689</v>
      </c>
      <c r="K42">
        <v>0.0354</v>
      </c>
      <c r="L42" s="12">
        <f ca="1" t="shared" si="5"/>
        <v>0.044</v>
      </c>
      <c r="M42" s="12">
        <f ca="1" t="shared" si="6"/>
        <v>0.043</v>
      </c>
      <c r="N42">
        <v>0.063</v>
      </c>
      <c r="O42">
        <v>0.035</v>
      </c>
      <c r="P42" s="13">
        <f t="shared" si="7"/>
        <v>0.028</v>
      </c>
    </row>
    <row r="43" spans="1:16">
      <c r="A43" s="7" t="s">
        <v>160</v>
      </c>
      <c r="B43" s="7" t="s">
        <v>161</v>
      </c>
      <c r="C43" s="7" t="s">
        <v>158</v>
      </c>
      <c r="D43" s="7">
        <v>2.7</v>
      </c>
      <c r="E43" s="7">
        <v>0.15</v>
      </c>
      <c r="F43" s="7">
        <v>0.15</v>
      </c>
      <c r="G43" s="7">
        <v>0.15</v>
      </c>
      <c r="H43" s="7">
        <v>0.15</v>
      </c>
      <c r="I43" s="11">
        <f t="shared" si="4"/>
        <v>0.0335</v>
      </c>
      <c r="J43">
        <v>0.0689</v>
      </c>
      <c r="K43">
        <v>0.0354</v>
      </c>
      <c r="L43" s="12">
        <f ca="1" t="shared" si="5"/>
        <v>0.055</v>
      </c>
      <c r="M43" s="12">
        <f ca="1" t="shared" si="6"/>
        <v>0.055</v>
      </c>
      <c r="N43">
        <v>0.073</v>
      </c>
      <c r="O43">
        <v>0.045</v>
      </c>
      <c r="P43" s="13">
        <f t="shared" si="7"/>
        <v>0.028</v>
      </c>
    </row>
    <row r="44" spans="1:16">
      <c r="A44" s="7" t="s">
        <v>162</v>
      </c>
      <c r="B44" s="7" t="s">
        <v>163</v>
      </c>
      <c r="C44" s="7" t="s">
        <v>158</v>
      </c>
      <c r="D44" s="7">
        <v>2.7</v>
      </c>
      <c r="E44" s="7">
        <v>0.15</v>
      </c>
      <c r="F44" s="7">
        <v>0.15</v>
      </c>
      <c r="G44" s="7">
        <v>0.15</v>
      </c>
      <c r="H44" s="7">
        <v>0.15</v>
      </c>
      <c r="I44" s="11">
        <f t="shared" si="4"/>
        <v>0.0302</v>
      </c>
      <c r="J44">
        <v>0.0707</v>
      </c>
      <c r="K44">
        <v>0.0405</v>
      </c>
      <c r="L44" s="12">
        <f ca="1" t="shared" si="5"/>
        <v>0.045</v>
      </c>
      <c r="M44" s="12">
        <f ca="1" t="shared" si="6"/>
        <v>0.056</v>
      </c>
      <c r="N44">
        <v>0.023</v>
      </c>
      <c r="O44">
        <v>0.064</v>
      </c>
      <c r="P44" s="13">
        <f t="shared" si="7"/>
        <v>-0.041</v>
      </c>
    </row>
    <row r="45" spans="1:16">
      <c r="A45" s="7" t="s">
        <v>164</v>
      </c>
      <c r="B45" s="7" t="s">
        <v>165</v>
      </c>
      <c r="C45" s="7" t="s">
        <v>158</v>
      </c>
      <c r="D45" s="7">
        <v>2.7</v>
      </c>
      <c r="E45" s="7">
        <v>0.15</v>
      </c>
      <c r="F45" s="7">
        <v>0.15</v>
      </c>
      <c r="G45" s="7">
        <v>0.15</v>
      </c>
      <c r="H45" s="7">
        <v>0.15</v>
      </c>
      <c r="I45" s="11">
        <f t="shared" si="4"/>
        <v>0.0302</v>
      </c>
      <c r="J45">
        <v>0.0707</v>
      </c>
      <c r="K45">
        <v>0.0405</v>
      </c>
      <c r="L45" s="12">
        <f ca="1" t="shared" si="5"/>
        <v>0.059</v>
      </c>
      <c r="M45" s="12">
        <f ca="1" t="shared" si="6"/>
        <v>0.041</v>
      </c>
      <c r="N45">
        <v>0.023</v>
      </c>
      <c r="O45">
        <v>0.064</v>
      </c>
      <c r="P45" s="13">
        <f t="shared" si="7"/>
        <v>-0.041</v>
      </c>
    </row>
    <row r="46" spans="1:16">
      <c r="A46" s="7" t="s">
        <v>164</v>
      </c>
      <c r="B46" s="7" t="s">
        <v>166</v>
      </c>
      <c r="C46" s="7" t="s">
        <v>158</v>
      </c>
      <c r="D46" s="7">
        <v>2.7</v>
      </c>
      <c r="E46" s="7">
        <v>0.15</v>
      </c>
      <c r="F46" s="7">
        <v>0.15</v>
      </c>
      <c r="G46" s="7">
        <v>0.15</v>
      </c>
      <c r="H46" s="7">
        <v>0.15</v>
      </c>
      <c r="I46" s="11">
        <f t="shared" si="4"/>
        <v>0.0302</v>
      </c>
      <c r="J46">
        <v>0.0707</v>
      </c>
      <c r="K46">
        <v>0.0405</v>
      </c>
      <c r="L46" s="12">
        <f ca="1" t="shared" si="5"/>
        <v>0.043</v>
      </c>
      <c r="M46" s="12">
        <f ca="1" t="shared" si="6"/>
        <v>0.049</v>
      </c>
      <c r="N46">
        <v>0.023</v>
      </c>
      <c r="O46">
        <v>0.064</v>
      </c>
      <c r="P46" s="13">
        <f t="shared" si="7"/>
        <v>-0.041</v>
      </c>
    </row>
    <row r="47" spans="1:16">
      <c r="A47" s="7" t="s">
        <v>162</v>
      </c>
      <c r="B47" s="7" t="s">
        <v>167</v>
      </c>
      <c r="C47" s="7" t="s">
        <v>158</v>
      </c>
      <c r="D47" s="7">
        <v>2.7</v>
      </c>
      <c r="E47" s="7">
        <v>0.15</v>
      </c>
      <c r="F47" s="7">
        <v>0.15</v>
      </c>
      <c r="G47" s="7">
        <v>0.15</v>
      </c>
      <c r="H47" s="7">
        <v>0.15</v>
      </c>
      <c r="I47" s="11">
        <f t="shared" si="4"/>
        <v>0.0302</v>
      </c>
      <c r="J47">
        <v>0.0707</v>
      </c>
      <c r="K47">
        <v>0.0405</v>
      </c>
      <c r="L47" s="12">
        <f ca="1" t="shared" si="5"/>
        <v>0.061</v>
      </c>
      <c r="M47" s="12">
        <f ca="1" t="shared" si="6"/>
        <v>0.042</v>
      </c>
      <c r="N47">
        <v>0.023</v>
      </c>
      <c r="O47">
        <v>0.064</v>
      </c>
      <c r="P47" s="13">
        <f t="shared" si="7"/>
        <v>-0.041</v>
      </c>
    </row>
    <row r="48" spans="1:16">
      <c r="A48" s="7" t="s">
        <v>168</v>
      </c>
      <c r="B48" s="7" t="s">
        <v>169</v>
      </c>
      <c r="C48" s="7" t="s">
        <v>158</v>
      </c>
      <c r="D48" s="7">
        <v>1.5</v>
      </c>
      <c r="E48" s="7">
        <v>0.15</v>
      </c>
      <c r="F48" s="7">
        <v>0.15</v>
      </c>
      <c r="G48" s="7">
        <v>0.15</v>
      </c>
      <c r="H48" s="7">
        <v>0.15</v>
      </c>
      <c r="I48" s="11">
        <f t="shared" si="4"/>
        <v>0.0302</v>
      </c>
      <c r="J48" s="14">
        <v>0.0707</v>
      </c>
      <c r="K48" s="14">
        <v>0.0405</v>
      </c>
      <c r="L48" s="12">
        <f ca="1" t="shared" si="5"/>
        <v>0.045</v>
      </c>
      <c r="M48" s="12">
        <f ca="1" t="shared" si="6"/>
        <v>0.051</v>
      </c>
      <c r="N48" s="14">
        <v>0.023</v>
      </c>
      <c r="O48" s="14">
        <v>0.064</v>
      </c>
      <c r="P48" s="13">
        <f t="shared" si="7"/>
        <v>-0.041</v>
      </c>
    </row>
    <row r="49" spans="1:16">
      <c r="A49" s="7" t="s">
        <v>168</v>
      </c>
      <c r="B49" s="7" t="s">
        <v>170</v>
      </c>
      <c r="C49" s="7" t="s">
        <v>158</v>
      </c>
      <c r="D49" s="7">
        <v>1.5</v>
      </c>
      <c r="E49" s="7">
        <v>0.15</v>
      </c>
      <c r="F49" s="7">
        <v>0.15</v>
      </c>
      <c r="G49" s="7">
        <v>0.15</v>
      </c>
      <c r="H49" s="7">
        <v>0.15</v>
      </c>
      <c r="I49" s="11">
        <f t="shared" si="4"/>
        <v>0.0302</v>
      </c>
      <c r="J49" s="14">
        <v>0.0707</v>
      </c>
      <c r="K49" s="14">
        <v>0.0405</v>
      </c>
      <c r="L49" s="12">
        <f ca="1" t="shared" si="5"/>
        <v>0.058</v>
      </c>
      <c r="M49" s="12">
        <f ca="1" t="shared" si="6"/>
        <v>0.028</v>
      </c>
      <c r="N49" s="14">
        <v>0.023</v>
      </c>
      <c r="O49" s="14">
        <v>0.064</v>
      </c>
      <c r="P49" s="13">
        <f t="shared" si="7"/>
        <v>-0.041</v>
      </c>
    </row>
    <row r="50" spans="1:16">
      <c r="A50" s="7" t="s">
        <v>168</v>
      </c>
      <c r="B50" s="7" t="s">
        <v>171</v>
      </c>
      <c r="C50" s="7" t="s">
        <v>158</v>
      </c>
      <c r="D50" s="7">
        <v>1.5</v>
      </c>
      <c r="E50" s="7">
        <v>0.15</v>
      </c>
      <c r="F50" s="7">
        <v>0.15</v>
      </c>
      <c r="G50" s="7">
        <v>0.15</v>
      </c>
      <c r="H50" s="7">
        <v>0.15</v>
      </c>
      <c r="I50" s="11">
        <f t="shared" si="4"/>
        <v>0.0302</v>
      </c>
      <c r="J50" s="14">
        <v>0.0707</v>
      </c>
      <c r="K50" s="14">
        <v>0.0405</v>
      </c>
      <c r="L50" s="12">
        <f ca="1" t="shared" si="5"/>
        <v>0.063</v>
      </c>
      <c r="M50" s="12">
        <f ca="1" t="shared" si="6"/>
        <v>0.046</v>
      </c>
      <c r="N50" s="14">
        <v>0.023</v>
      </c>
      <c r="O50" s="14">
        <v>0.064</v>
      </c>
      <c r="P50" s="13">
        <f t="shared" si="7"/>
        <v>-0.041</v>
      </c>
    </row>
    <row r="51" spans="1:16">
      <c r="A51" s="7" t="s">
        <v>168</v>
      </c>
      <c r="B51" s="7" t="s">
        <v>172</v>
      </c>
      <c r="C51" s="7" t="s">
        <v>158</v>
      </c>
      <c r="D51" s="7">
        <v>1.5</v>
      </c>
      <c r="E51" s="7">
        <v>0.15</v>
      </c>
      <c r="F51" s="7">
        <v>0.15</v>
      </c>
      <c r="G51" s="7">
        <v>0.15</v>
      </c>
      <c r="H51" s="7">
        <v>0.15</v>
      </c>
      <c r="I51" s="11">
        <f t="shared" si="4"/>
        <v>0.0302</v>
      </c>
      <c r="J51" s="14">
        <v>0.0707</v>
      </c>
      <c r="K51" s="14">
        <v>0.0405</v>
      </c>
      <c r="L51" s="12">
        <f ca="1" t="shared" si="5"/>
        <v>0.049</v>
      </c>
      <c r="M51" s="12">
        <f ca="1" t="shared" si="6"/>
        <v>0.055</v>
      </c>
      <c r="N51" s="14">
        <v>0.023</v>
      </c>
      <c r="O51" s="14">
        <v>0.064</v>
      </c>
      <c r="P51" s="13">
        <f t="shared" si="7"/>
        <v>-0.041</v>
      </c>
    </row>
    <row r="52" spans="1:16">
      <c r="A52" s="7" t="s">
        <v>168</v>
      </c>
      <c r="B52" s="7" t="s">
        <v>173</v>
      </c>
      <c r="C52" s="7" t="s">
        <v>158</v>
      </c>
      <c r="D52" s="7">
        <v>1.5</v>
      </c>
      <c r="E52" s="7">
        <v>0.15</v>
      </c>
      <c r="F52" s="7">
        <v>0.15</v>
      </c>
      <c r="G52" s="7">
        <v>0.15</v>
      </c>
      <c r="H52" s="7">
        <v>0.15</v>
      </c>
      <c r="I52" s="11">
        <f t="shared" si="4"/>
        <v>0.0302</v>
      </c>
      <c r="J52" s="14">
        <v>0.0707</v>
      </c>
      <c r="K52" s="14">
        <v>0.0405</v>
      </c>
      <c r="L52" s="12">
        <f ca="1" t="shared" si="5"/>
        <v>0.049</v>
      </c>
      <c r="M52" s="12">
        <f ca="1" t="shared" si="6"/>
        <v>0.059</v>
      </c>
      <c r="N52" s="14">
        <v>0.023</v>
      </c>
      <c r="O52" s="14">
        <v>0.064</v>
      </c>
      <c r="P52" s="13">
        <f t="shared" si="7"/>
        <v>-0.041</v>
      </c>
    </row>
  </sheetData>
  <autoFilter xmlns:etc="http://www.wps.cn/officeDocument/2017/etCustomData" ref="A1:P52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3"/>
  <sheetViews>
    <sheetView workbookViewId="0">
      <selection activeCell="A1" sqref="A1:B1"/>
    </sheetView>
  </sheetViews>
  <sheetFormatPr defaultColWidth="11" defaultRowHeight="16" customHeight="1"/>
  <cols>
    <col min="4" max="4" width="11.8333333333333" style="1" customWidth="1"/>
    <col min="8" max="8" width="20" style="2" customWidth="1"/>
    <col min="9" max="9" width="10.8333333333333" style="2"/>
    <col min="10" max="10" width="16" style="2" customWidth="1"/>
  </cols>
  <sheetData>
    <row r="1" ht="34" customHeight="1" spans="1:10">
      <c r="A1" s="3" t="s">
        <v>180</v>
      </c>
      <c r="B1" s="3"/>
      <c r="H1" s="3" t="s">
        <v>181</v>
      </c>
      <c r="I1" s="4"/>
      <c r="J1" s="3" t="s">
        <v>182</v>
      </c>
    </row>
    <row r="2" customHeight="1" spans="1:10">
      <c r="A2" s="2" t="s">
        <v>183</v>
      </c>
      <c r="B2" s="2" t="s">
        <v>184</v>
      </c>
      <c r="H2" s="2" t="s">
        <v>185</v>
      </c>
      <c r="J2" s="2" t="s">
        <v>58</v>
      </c>
    </row>
    <row r="3" customHeight="1" spans="8:10">
      <c r="H3" s="2" t="s">
        <v>186</v>
      </c>
      <c r="J3" s="2" t="s">
        <v>187</v>
      </c>
    </row>
    <row r="4" customHeight="1" spans="8:10">
      <c r="H4" s="2" t="s">
        <v>59</v>
      </c>
      <c r="J4" s="2" t="s">
        <v>188</v>
      </c>
    </row>
    <row r="5" customHeight="1" spans="8:10">
      <c r="H5" s="2" t="s">
        <v>189</v>
      </c>
      <c r="J5" s="2" t="s">
        <v>190</v>
      </c>
    </row>
    <row r="6" customHeight="1" spans="8:8">
      <c r="H6" s="2" t="s">
        <v>191</v>
      </c>
    </row>
    <row r="7" customHeight="1" spans="8:8">
      <c r="H7" s="2" t="s">
        <v>192</v>
      </c>
    </row>
    <row r="8" customHeight="1" spans="8:8">
      <c r="H8" s="2" t="s">
        <v>193</v>
      </c>
    </row>
    <row r="9" customHeight="1" spans="8:8">
      <c r="H9" s="2" t="s">
        <v>194</v>
      </c>
    </row>
    <row r="10" customHeight="1" spans="8:8">
      <c r="H10" s="2" t="s">
        <v>195</v>
      </c>
    </row>
    <row r="11" customHeight="1" spans="8:8">
      <c r="H11" s="2" t="s">
        <v>196</v>
      </c>
    </row>
    <row r="12" customHeight="1" spans="8:8">
      <c r="H12" s="2" t="s">
        <v>197</v>
      </c>
    </row>
    <row r="13" customHeight="1" spans="8:8">
      <c r="H13" s="2" t="s">
        <v>198</v>
      </c>
    </row>
  </sheetData>
  <mergeCells count="1">
    <mergeCell ref="A1:B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Setup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wujiacong</cp:lastModifiedBy>
  <dcterms:created xsi:type="dcterms:W3CDTF">2006-10-01T00:00:00Z</dcterms:created>
  <dcterms:modified xsi:type="dcterms:W3CDTF">2025-07-12T03:34:08Z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A6B3CB163C4EED0B5CE8ED676D6217B9_43</vt:lpwstr>
  </property>
  <property fmtid="{D5CDD505-2E9C-101B-9397-08002B2CF9AE}" pid="4" name="KSOProductBuildVer">
    <vt:lpwstr>2052-12.1.0.21915</vt:lpwstr>
  </property>
</Properties>
</file>