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754"/>
  </bookViews>
  <sheets>
    <sheet name="Data" sheetId="1" r:id="rId1"/>
    <sheet name="Sheet2" sheetId="6" r:id="rId2"/>
    <sheet name="Setup" sheetId="4" state="hidden" r:id="rId3"/>
  </sheets>
  <definedNames>
    <definedName name="_xlnm._FilterDatabase" localSheetId="0" hidden="1">Data!$A$10:$WLW$66</definedName>
    <definedName name="_xlnm._FilterDatabase" localSheetId="1" hidden="1">Sheet2!$A$1:$P$57</definedName>
    <definedName name="CMMVersion">Data!$T$6</definedName>
    <definedName name="dim_type">Setup!$J$2:$J$5</definedName>
    <definedName name="dim_types">Setup!$J$2:$J$5</definedName>
    <definedName name="insp_meth">Setup!$H$2:$H$14</definedName>
    <definedName name="_xlnm.Print_Area" localSheetId="0">Data!$A$1:$BP$57</definedName>
  </definedNames>
  <calcPr calcId="144525"/>
</workbook>
</file>

<file path=xl/comments1.xml><?xml version="1.0" encoding="utf-8"?>
<comments xmlns="http://schemas.openxmlformats.org/spreadsheetml/2006/main">
  <authors>
    <author>Paul Lucier</author>
  </authors>
  <commentList>
    <comment ref="V2" authorId="0">
      <text>
        <r>
          <rPr>
            <sz val="9"/>
            <rFont val="Calibri"/>
            <charset val="134"/>
          </rPr>
          <t>- Fill in all light purple fields.
- Enter comments for incomplete data or any dimensions with "Reject" status
- One sided spec should only have USL or LSL values (leave nominal blank)</t>
        </r>
      </text>
    </comment>
    <comment ref="J10" authorId="0">
      <text>
        <r>
          <rPr>
            <b/>
            <sz val="9"/>
            <rFont val="Calibri"/>
            <charset val="134"/>
          </rPr>
          <t>HG = Height Gauge
MIC = Micrometer
CMM = Coordinate Measuring Machine
OMM = Optical CMM
TG = Thickness Gauge
HT = Hardness Tester
PG = Plug Gauge
FT = Force Tester
DC = Dial/Digital Caliper
P = Protractor
OC = Optical Comparotor</t>
        </r>
      </text>
    </comment>
  </commentList>
</comments>
</file>

<file path=xl/sharedStrings.xml><?xml version="1.0" encoding="utf-8"?>
<sst xmlns="http://schemas.openxmlformats.org/spreadsheetml/2006/main" count="598" uniqueCount="214">
  <si>
    <t>Enhanced Cpk Data Sheet - Enclosures MD</t>
  </si>
  <si>
    <t>Rev 2.3</t>
  </si>
  <si>
    <t>Instructions</t>
  </si>
  <si>
    <t>Part Number :</t>
  </si>
  <si>
    <t>806-55327</t>
  </si>
  <si>
    <t>Supplier :</t>
  </si>
  <si>
    <t>KAMKIU</t>
  </si>
  <si>
    <t>Tool # / Cavity # / Trial Name :</t>
  </si>
  <si>
    <t>N/A</t>
  </si>
  <si>
    <t>Part Description :</t>
  </si>
  <si>
    <t>LCH OP4</t>
  </si>
  <si>
    <t>Inspector :</t>
  </si>
  <si>
    <t>Xiaogang Li</t>
  </si>
  <si>
    <t>Notes/Comments :</t>
  </si>
  <si>
    <t>Revision :</t>
  </si>
  <si>
    <t>Date :</t>
  </si>
  <si>
    <t>CMM/OMM Program version :</t>
  </si>
  <si>
    <t>DRAWING SPECIFICATIONS</t>
  </si>
  <si>
    <t>CALCULATED RESULTS</t>
  </si>
  <si>
    <t>DO NOT DELETE COLUMNS</t>
  </si>
  <si>
    <t xml:space="preserve">     MEASURED DATA</t>
  </si>
  <si>
    <t>(USL for one sided spec)</t>
  </si>
  <si>
    <t>(LSL for one sided spec)</t>
  </si>
  <si>
    <t>Cpk* =</t>
  </si>
  <si>
    <t>Cp* =</t>
  </si>
  <si>
    <t>SPC</t>
  </si>
  <si>
    <t>FAI#</t>
  </si>
  <si>
    <t>Description</t>
  </si>
  <si>
    <t>Location</t>
  </si>
  <si>
    <t>Dimension Type</t>
  </si>
  <si>
    <t>Nominal</t>
  </si>
  <si>
    <t>TOL+</t>
  </si>
  <si>
    <t>TOL-</t>
  </si>
  <si>
    <t>Inspection Method</t>
  </si>
  <si>
    <t>USL</t>
  </si>
  <si>
    <t>LSL</t>
  </si>
  <si>
    <t>Maximum</t>
  </si>
  <si>
    <t>Minimum</t>
  </si>
  <si>
    <t>range</t>
  </si>
  <si>
    <t>max.dev.</t>
  </si>
  <si>
    <t>min.dev.</t>
  </si>
  <si>
    <t>Mean</t>
  </si>
  <si>
    <t>Std Dev</t>
  </si>
  <si>
    <t>Cp</t>
  </si>
  <si>
    <t>UCPK</t>
  </si>
  <si>
    <t>LCPK</t>
  </si>
  <si>
    <t>Cpk</t>
  </si>
  <si>
    <t>Yield</t>
  </si>
  <si>
    <t>+Tol =&gt; Cpk*</t>
  </si>
  <si>
    <t>-Tol =&gt; Cpk*</t>
  </si>
  <si>
    <t>Mean Shift</t>
  </si>
  <si>
    <t>Tol Range
=&gt; Cp*</t>
  </si>
  <si>
    <t>Normality Test</t>
  </si>
  <si>
    <t>Normality Result</t>
  </si>
  <si>
    <t>Notes</t>
  </si>
  <si>
    <t>SPC A-1</t>
  </si>
  <si>
    <t>FAI 1-1</t>
  </si>
  <si>
    <t>Cutting Length</t>
  </si>
  <si>
    <t>Tolerance</t>
  </si>
  <si>
    <t>CMM</t>
  </si>
  <si>
    <t>SPC A-2</t>
  </si>
  <si>
    <t>FAI 1-2</t>
  </si>
  <si>
    <t>SPC A-3</t>
  </si>
  <si>
    <t>FAI 1-3</t>
  </si>
  <si>
    <t>SPC A-4</t>
  </si>
  <si>
    <t>FAI 1-4</t>
  </si>
  <si>
    <t>SPC B-1</t>
  </si>
  <si>
    <t>FAI 2-1</t>
  </si>
  <si>
    <t>Width</t>
  </si>
  <si>
    <t>SPC B-2</t>
  </si>
  <si>
    <t>FAI 2-2</t>
  </si>
  <si>
    <t>SPC B-3</t>
  </si>
  <si>
    <t>FAI 2-3</t>
  </si>
  <si>
    <t>SPC B-4</t>
  </si>
  <si>
    <t>FAI 2-4</t>
  </si>
  <si>
    <t>SPC C</t>
  </si>
  <si>
    <t>FAI 3</t>
  </si>
  <si>
    <t>2D Barcode Location</t>
  </si>
  <si>
    <t>SPC D</t>
  </si>
  <si>
    <t>FAI 4</t>
  </si>
  <si>
    <t>SPC E</t>
  </si>
  <si>
    <t>FAI 5</t>
  </si>
  <si>
    <t>2D Barcode Size</t>
  </si>
  <si>
    <t>SPC F-1</t>
  </si>
  <si>
    <t>FAI 6-1</t>
  </si>
  <si>
    <t>Distance</t>
  </si>
  <si>
    <t>SPC F-2</t>
  </si>
  <si>
    <t>FAI 6-2</t>
  </si>
  <si>
    <t>SPC G-1</t>
  </si>
  <si>
    <t>FAI 7-1</t>
  </si>
  <si>
    <t>Thickness</t>
  </si>
  <si>
    <t>SPC G-2</t>
  </si>
  <si>
    <t>FAI 7-2</t>
  </si>
  <si>
    <t>SPC G-3</t>
  </si>
  <si>
    <t>FAI 7-3</t>
  </si>
  <si>
    <t>SPC G-4</t>
  </si>
  <si>
    <t>FAI 7-4</t>
  </si>
  <si>
    <t>SPC J-1</t>
  </si>
  <si>
    <t>FAI 10-1</t>
  </si>
  <si>
    <t>SPC J-2</t>
  </si>
  <si>
    <t>FAI 10-2</t>
  </si>
  <si>
    <t>SPC K-1</t>
  </si>
  <si>
    <t>FAI 11-1</t>
  </si>
  <si>
    <t>SPC K-2</t>
  </si>
  <si>
    <t>FAI 11-2</t>
  </si>
  <si>
    <t>SPC M</t>
  </si>
  <si>
    <t>FAI 13</t>
  </si>
  <si>
    <t>Parallelism</t>
  </si>
  <si>
    <t>SPC N</t>
  </si>
  <si>
    <t>FAI 14</t>
  </si>
  <si>
    <t>SPC O</t>
  </si>
  <si>
    <t>FAI 15</t>
  </si>
  <si>
    <t>Flatness</t>
  </si>
  <si>
    <t>SPC P</t>
  </si>
  <si>
    <t>FAI 16</t>
  </si>
  <si>
    <t>Perpendicularly</t>
  </si>
  <si>
    <t>SPC Q</t>
  </si>
  <si>
    <t>FAI 17</t>
  </si>
  <si>
    <t>SPC R</t>
  </si>
  <si>
    <t>FAI 18</t>
  </si>
  <si>
    <t>SPC S</t>
  </si>
  <si>
    <t>FAI 19</t>
  </si>
  <si>
    <t>SPC AF</t>
  </si>
  <si>
    <t>FAI 32</t>
  </si>
  <si>
    <t>SPC AG-1</t>
  </si>
  <si>
    <t>FAI 33-1</t>
  </si>
  <si>
    <t>Line Profile(A＞B)</t>
  </si>
  <si>
    <t>SPC AG-1-MAX</t>
  </si>
  <si>
    <t>FAI 33-1-MAX</t>
  </si>
  <si>
    <t>Line Profile (A＞B),MAX</t>
  </si>
  <si>
    <t>SPC AG-1-MIN</t>
  </si>
  <si>
    <t>FAI 33-1-MIN</t>
  </si>
  <si>
    <t>Line Profile(A＞B), MIN</t>
  </si>
  <si>
    <t>SPC AG-2</t>
  </si>
  <si>
    <t>FAI 33-2</t>
  </si>
  <si>
    <t>SPC AG-2-MAX</t>
  </si>
  <si>
    <t>FAI 33-2-MAX</t>
  </si>
  <si>
    <t>SPC AG-2-MIN</t>
  </si>
  <si>
    <t>FAI 33-2-MIN</t>
  </si>
  <si>
    <t>SPC AH-1</t>
  </si>
  <si>
    <t>FAI 34-1</t>
  </si>
  <si>
    <t>Line Profile(B＞c)</t>
  </si>
  <si>
    <t>SPC AH-1-MAX</t>
  </si>
  <si>
    <t>FAI 34-1-MAX</t>
  </si>
  <si>
    <t>Line Profile (B＞c),MAX</t>
  </si>
  <si>
    <t>SPC AH-1-MIN</t>
  </si>
  <si>
    <t>FAI 34-1-MIN</t>
  </si>
  <si>
    <t>Line Profile(B＞c), MIN</t>
  </si>
  <si>
    <t>SPC AH-2</t>
  </si>
  <si>
    <t>FAI 34-2</t>
  </si>
  <si>
    <t>SPC AH-2-MAX</t>
  </si>
  <si>
    <t>FAI 34-2-MAX</t>
  </si>
  <si>
    <t>Line Profile(B＞c),MAX</t>
  </si>
  <si>
    <t>SPC AH-2-MIN</t>
  </si>
  <si>
    <t>FAI 34-2-MIN</t>
  </si>
  <si>
    <t>SPC AI-1</t>
  </si>
  <si>
    <t>FAI 35-1</t>
  </si>
  <si>
    <t>Line Profile(C＞D)</t>
  </si>
  <si>
    <t>SPC AI-1-MAX</t>
  </si>
  <si>
    <t>FAI 35-1-MAX</t>
  </si>
  <si>
    <t>Line Profile(C＞D),MAX</t>
  </si>
  <si>
    <t>SPC AI-1-MIN</t>
  </si>
  <si>
    <t>FAI 35-1-MIN</t>
  </si>
  <si>
    <t>Line Profile(C＞D), MIN</t>
  </si>
  <si>
    <t>SPC AI-2</t>
  </si>
  <si>
    <t>FAI 35-2</t>
  </si>
  <si>
    <t>SPC AI-2-MAX</t>
  </si>
  <si>
    <t>FAI 35-2-MAX</t>
  </si>
  <si>
    <t>SPC AI-2-MIN</t>
  </si>
  <si>
    <t>FAI 35-2-MIN</t>
  </si>
  <si>
    <t>SPC AQ</t>
  </si>
  <si>
    <t>FAI 43</t>
  </si>
  <si>
    <t>SPC AV-1</t>
  </si>
  <si>
    <t>FAI 49-1</t>
  </si>
  <si>
    <t>Radius</t>
  </si>
  <si>
    <t>SPC AV-2</t>
  </si>
  <si>
    <t>FAI 49-2</t>
  </si>
  <si>
    <t>SPC AW-1</t>
  </si>
  <si>
    <t>FAI 50-1</t>
  </si>
  <si>
    <t>SPC AW-2</t>
  </si>
  <si>
    <t>FAI 50-2</t>
  </si>
  <si>
    <t>SPC AW-3</t>
  </si>
  <si>
    <t>FAI 50-3</t>
  </si>
  <si>
    <t>SPC AW-4</t>
  </si>
  <si>
    <t>FAI 50-4</t>
  </si>
  <si>
    <t>SPC AX-1</t>
  </si>
  <si>
    <t>FAI 51-1</t>
  </si>
  <si>
    <t>SPC AX-2</t>
  </si>
  <si>
    <t>FAI 51-2</t>
  </si>
  <si>
    <t>上限波动范围</t>
  </si>
  <si>
    <t>波动上限</t>
  </si>
  <si>
    <t>波动下限</t>
  </si>
  <si>
    <t>上限自由波动</t>
  </si>
  <si>
    <t>下限自由波动</t>
  </si>
  <si>
    <t>下限波动范围</t>
  </si>
  <si>
    <t>record of positions of data blocks</t>
  </si>
  <si>
    <t>list of inspection methods</t>
  </si>
  <si>
    <t>list of dimension types</t>
  </si>
  <si>
    <t>left</t>
  </si>
  <si>
    <t>top</t>
  </si>
  <si>
    <t>HG</t>
  </si>
  <si>
    <t>MIC</t>
  </si>
  <si>
    <t>GD&amp;T</t>
  </si>
  <si>
    <t>MIN</t>
  </si>
  <si>
    <t>OMM</t>
  </si>
  <si>
    <t>MAX</t>
  </si>
  <si>
    <t>TG</t>
  </si>
  <si>
    <t>HT</t>
  </si>
  <si>
    <t>PG</t>
  </si>
  <si>
    <t>FT</t>
  </si>
  <si>
    <t>DC</t>
  </si>
  <si>
    <t>P</t>
  </si>
  <si>
    <t>OC</t>
  </si>
  <si>
    <t>Other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</si>
</sst>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"/>
    <numFmt numFmtId="177" formatCode="0.0%"/>
    <numFmt numFmtId="178" formatCode="m/d"/>
    <numFmt numFmtId="179" formatCode="0.000"/>
    <numFmt numFmtId="180" formatCode="0.000_ "/>
  </numFmts>
  <fonts count="44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0"/>
      <name val="Arial"/>
      <charset val="134"/>
    </font>
    <font>
      <b/>
      <sz val="16"/>
      <name val="Arial"/>
      <charset val="134"/>
    </font>
    <font>
      <sz val="10"/>
      <color theme="4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9"/>
      <name val="Arial"/>
      <charset val="134"/>
    </font>
    <font>
      <sz val="8"/>
      <name val="Arial"/>
      <charset val="134"/>
    </font>
    <font>
      <sz val="9"/>
      <color theme="1"/>
      <name val="Arial"/>
      <charset val="134"/>
    </font>
    <font>
      <sz val="10"/>
      <color rgb="FF000000"/>
      <name val="Arial"/>
      <charset val="134"/>
    </font>
    <font>
      <sz val="10"/>
      <color theme="1"/>
      <name val="宋体"/>
      <charset val="134"/>
      <scheme val="minor"/>
    </font>
    <font>
      <sz val="9"/>
      <color rgb="FFFF0000"/>
      <name val="Arial"/>
      <charset val="134"/>
    </font>
    <font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____"/>
      <charset val="134"/>
    </font>
    <font>
      <b/>
      <sz val="12"/>
      <name val="Arial"/>
      <charset val="134"/>
    </font>
    <font>
      <sz val="12"/>
      <name val="Times New Roman"/>
      <charset val="134"/>
    </font>
    <font>
      <sz val="12"/>
      <name val="宋体"/>
      <charset val="134"/>
    </font>
    <font>
      <sz val="10"/>
      <color indexed="8"/>
      <name val="Arial"/>
      <charset val="134"/>
    </font>
    <font>
      <b/>
      <sz val="9"/>
      <name val="Calibri"/>
      <charset val="134"/>
    </font>
    <font>
      <sz val="9"/>
      <name val="Calibri"/>
      <charset val="134"/>
    </font>
  </fonts>
  <fills count="49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554429761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55442976165"/>
        <bgColor rgb="FF000000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7" tint="0.799493392742698"/>
        <bgColor rgb="FF000000"/>
      </patternFill>
    </fill>
    <fill>
      <patternFill patternType="solid">
        <fgColor theme="7" tint="0.799584948271126"/>
        <bgColor rgb="FF000000"/>
      </patternFill>
    </fill>
    <fill>
      <patternFill patternType="solid">
        <fgColor theme="7" tint="0.799615466780602"/>
        <bgColor rgb="FF000000"/>
      </patternFill>
    </fill>
    <fill>
      <patternFill patternType="solid">
        <fgColor theme="7" tint="0.799523911252174"/>
        <bgColor rgb="FF000000"/>
      </patternFill>
    </fill>
    <fill>
      <patternFill patternType="solid">
        <fgColor theme="7" tint="0.799584948271126"/>
        <bgColor indexed="64"/>
      </patternFill>
    </fill>
    <fill>
      <patternFill patternType="solid">
        <fgColor theme="7" tint="0.799645985290078"/>
        <bgColor indexed="64"/>
      </patternFill>
    </fill>
    <fill>
      <patternFill patternType="solid">
        <fgColor theme="7" tint="0.799523911252174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5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176" fontId="4" fillId="0" borderId="0" applyFill="0" applyBorder="0" applyAlignment="0"/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7" fillId="24" borderId="13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28" borderId="16" applyNumberFormat="0" applyAlignment="0" applyProtection="0">
      <alignment vertical="center"/>
    </xf>
    <xf numFmtId="0" fontId="31" fillId="28" borderId="12" applyNumberFormat="0" applyAlignment="0" applyProtection="0">
      <alignment vertical="center"/>
    </xf>
    <xf numFmtId="176" fontId="4" fillId="0" borderId="0" applyFill="0" applyBorder="0" applyAlignment="0"/>
    <xf numFmtId="0" fontId="3" fillId="0" borderId="0"/>
    <xf numFmtId="177" fontId="4" fillId="0" borderId="0" applyFill="0" applyBorder="0" applyAlignment="0"/>
    <xf numFmtId="0" fontId="32" fillId="29" borderId="17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176" fontId="4" fillId="0" borderId="0" applyFill="0" applyBorder="0" applyAlignment="0"/>
    <xf numFmtId="0" fontId="34" fillId="0" borderId="19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37" fillId="0" borderId="0"/>
    <xf numFmtId="0" fontId="18" fillId="42" borderId="0" applyNumberFormat="0" applyBorder="0" applyAlignment="0" applyProtection="0">
      <alignment vertical="center"/>
    </xf>
    <xf numFmtId="0" fontId="3" fillId="0" borderId="0"/>
    <xf numFmtId="0" fontId="18" fillId="43" borderId="0" applyNumberFormat="0" applyBorder="0" applyAlignment="0" applyProtection="0">
      <alignment vertical="center"/>
    </xf>
    <xf numFmtId="176" fontId="4" fillId="0" borderId="0" applyFill="0" applyBorder="0" applyAlignment="0"/>
    <xf numFmtId="0" fontId="21" fillId="4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38" fillId="0" borderId="20" applyNumberFormat="0" applyAlignment="0" applyProtection="0">
      <alignment horizontal="left" vertical="center"/>
    </xf>
    <xf numFmtId="0" fontId="38" fillId="0" borderId="8">
      <alignment horizontal="left" vertical="center"/>
    </xf>
    <xf numFmtId="0" fontId="39" fillId="0" borderId="0"/>
    <xf numFmtId="9" fontId="40" fillId="0" borderId="0" applyFont="0" applyFill="0" applyBorder="0" applyAlignment="0" applyProtection="0"/>
    <xf numFmtId="49" fontId="41" fillId="0" borderId="0" applyFill="0" applyBorder="0" applyAlignment="0"/>
    <xf numFmtId="0" fontId="0" fillId="0" borderId="0"/>
    <xf numFmtId="0" fontId="17" fillId="0" borderId="0">
      <alignment vertical="center"/>
    </xf>
    <xf numFmtId="0" fontId="3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3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4" fillId="4" borderId="0" xfId="0" applyFont="1" applyFill="1" applyProtection="1">
      <protection locked="0"/>
    </xf>
    <xf numFmtId="0" fontId="4" fillId="4" borderId="0" xfId="0" applyFont="1" applyFill="1" applyAlignment="1" applyProtection="1">
      <alignment horizontal="center"/>
      <protection locked="0"/>
    </xf>
    <xf numFmtId="0" fontId="2" fillId="0" borderId="0" xfId="0" applyFont="1"/>
    <xf numFmtId="0" fontId="0" fillId="5" borderId="0" xfId="0" applyFill="1"/>
    <xf numFmtId="0" fontId="5" fillId="4" borderId="0" xfId="0" applyFont="1" applyFill="1" applyAlignment="1">
      <alignment horizontal="center"/>
    </xf>
    <xf numFmtId="0" fontId="6" fillId="4" borderId="0" xfId="0" applyFont="1" applyFill="1"/>
    <xf numFmtId="0" fontId="4" fillId="4" borderId="0" xfId="0" applyFont="1" applyFill="1"/>
    <xf numFmtId="0" fontId="4" fillId="4" borderId="1" xfId="0" applyFont="1" applyFill="1" applyBorder="1"/>
    <xf numFmtId="0" fontId="4" fillId="4" borderId="2" xfId="0" applyFont="1" applyFill="1" applyBorder="1" applyAlignment="1">
      <alignment horizontal="right"/>
    </xf>
    <xf numFmtId="14" fontId="7" fillId="6" borderId="3" xfId="0" applyNumberFormat="1" applyFont="1" applyFill="1" applyBorder="1" applyProtection="1">
      <protection locked="0"/>
    </xf>
    <xf numFmtId="14" fontId="7" fillId="6" borderId="4" xfId="0" applyNumberFormat="1" applyFont="1" applyFill="1" applyBorder="1" applyProtection="1">
      <protection locked="0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14" fontId="7" fillId="5" borderId="1" xfId="0" applyNumberFormat="1" applyFont="1" applyFill="1" applyBorder="1" applyAlignment="1" applyProtection="1">
      <alignment horizontal="left"/>
      <protection locked="0"/>
    </xf>
    <xf numFmtId="0" fontId="4" fillId="4" borderId="5" xfId="0" applyFont="1" applyFill="1" applyBorder="1"/>
    <xf numFmtId="0" fontId="4" fillId="4" borderId="6" xfId="0" applyFont="1" applyFill="1" applyBorder="1" applyAlignment="1">
      <alignment horizontal="right"/>
    </xf>
    <xf numFmtId="0" fontId="7" fillId="5" borderId="3" xfId="0" applyFont="1" applyFill="1" applyBorder="1" applyAlignment="1" applyProtection="1">
      <alignment horizontal="left"/>
      <protection locked="0"/>
    </xf>
    <xf numFmtId="0" fontId="4" fillId="4" borderId="0" xfId="0" applyFont="1" applyFill="1" applyAlignment="1">
      <alignment horizontal="center"/>
    </xf>
    <xf numFmtId="0" fontId="8" fillId="7" borderId="7" xfId="0" applyFont="1" applyFill="1" applyBorder="1"/>
    <xf numFmtId="0" fontId="8" fillId="7" borderId="1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4" xfId="0" applyFont="1" applyFill="1" applyBorder="1"/>
    <xf numFmtId="178" fontId="9" fillId="6" borderId="7" xfId="64" applyNumberFormat="1" applyFont="1" applyFill="1" applyBorder="1" applyAlignment="1" applyProtection="1">
      <alignment wrapText="1"/>
      <protection locked="0"/>
    </xf>
    <xf numFmtId="0" fontId="9" fillId="6" borderId="7" xfId="64" applyFont="1" applyFill="1" applyBorder="1" applyAlignment="1" applyProtection="1">
      <alignment wrapText="1"/>
      <protection locked="0"/>
    </xf>
    <xf numFmtId="2" fontId="9" fillId="6" borderId="7" xfId="64" applyNumberFormat="1" applyFont="1" applyFill="1" applyBorder="1" applyAlignment="1" applyProtection="1">
      <alignment wrapText="1"/>
      <protection locked="0"/>
    </xf>
    <xf numFmtId="0" fontId="10" fillId="6" borderId="7" xfId="0" applyFont="1" applyFill="1" applyBorder="1" applyAlignment="1">
      <alignment horizontal="center" vertical="center" wrapText="1"/>
    </xf>
    <xf numFmtId="0" fontId="11" fillId="8" borderId="4" xfId="0" applyFont="1" applyFill="1" applyBorder="1"/>
    <xf numFmtId="178" fontId="9" fillId="6" borderId="9" xfId="64" applyNumberFormat="1" applyFont="1" applyFill="1" applyBorder="1" applyAlignment="1" applyProtection="1">
      <alignment horizontal="center" vertical="center" wrapText="1"/>
      <protection locked="0"/>
    </xf>
    <xf numFmtId="0" fontId="9" fillId="6" borderId="9" xfId="64" applyFont="1" applyFill="1" applyBorder="1" applyAlignment="1" applyProtection="1">
      <alignment horizontal="center" vertical="center" wrapText="1"/>
      <protection locked="0"/>
    </xf>
    <xf numFmtId="2" fontId="9" fillId="6" borderId="9" xfId="64" applyNumberFormat="1" applyFont="1" applyFill="1" applyBorder="1" applyAlignment="1" applyProtection="1">
      <alignment horizontal="center" vertical="center" wrapText="1"/>
      <protection locked="0"/>
    </xf>
    <xf numFmtId="49" fontId="9" fillId="6" borderId="9" xfId="0" applyNumberFormat="1" applyFont="1" applyFill="1" applyBorder="1" applyAlignment="1">
      <alignment horizontal="center" vertical="center" wrapText="1"/>
    </xf>
    <xf numFmtId="0" fontId="12" fillId="9" borderId="9" xfId="0" applyFont="1" applyFill="1" applyBorder="1" applyAlignment="1" applyProtection="1">
      <alignment horizontal="center"/>
      <protection locked="0"/>
    </xf>
    <xf numFmtId="0" fontId="12" fillId="9" borderId="6" xfId="0" applyFont="1" applyFill="1" applyBorder="1" applyAlignment="1" applyProtection="1">
      <alignment horizontal="center"/>
      <protection locked="0"/>
    </xf>
    <xf numFmtId="49" fontId="4" fillId="9" borderId="6" xfId="0" applyNumberFormat="1" applyFont="1" applyFill="1" applyBorder="1" applyAlignment="1" applyProtection="1">
      <alignment horizontal="center" wrapText="1"/>
      <protection locked="0"/>
    </xf>
    <xf numFmtId="49" fontId="4" fillId="5" borderId="3" xfId="64" applyNumberFormat="1" applyFont="1" applyFill="1" applyBorder="1" applyAlignment="1" applyProtection="1">
      <alignment horizontal="center" wrapText="1"/>
      <protection locked="0"/>
    </xf>
    <xf numFmtId="179" fontId="7" fillId="10" borderId="3" xfId="0" applyNumberFormat="1" applyFont="1" applyFill="1" applyBorder="1" applyAlignment="1" applyProtection="1">
      <alignment horizontal="center"/>
      <protection locked="0"/>
    </xf>
    <xf numFmtId="179" fontId="4" fillId="10" borderId="3" xfId="0" applyNumberFormat="1" applyFont="1" applyFill="1" applyBorder="1" applyAlignment="1" applyProtection="1">
      <alignment horizontal="center"/>
      <protection locked="0"/>
    </xf>
    <xf numFmtId="0" fontId="0" fillId="8" borderId="0" xfId="0" applyFill="1"/>
    <xf numFmtId="0" fontId="13" fillId="5" borderId="9" xfId="0" applyFont="1" applyFill="1" applyBorder="1" applyAlignment="1" applyProtection="1">
      <alignment horizontal="center"/>
      <protection locked="0"/>
    </xf>
    <xf numFmtId="179" fontId="7" fillId="5" borderId="3" xfId="0" applyNumberFormat="1" applyFont="1" applyFill="1" applyBorder="1" applyAlignment="1" applyProtection="1">
      <alignment horizontal="center"/>
      <protection locked="0"/>
    </xf>
    <xf numFmtId="0" fontId="12" fillId="11" borderId="6" xfId="0" applyFont="1" applyFill="1" applyBorder="1" applyAlignment="1" applyProtection="1">
      <alignment horizontal="center"/>
      <protection locked="0"/>
    </xf>
    <xf numFmtId="179" fontId="4" fillId="5" borderId="3" xfId="59" applyNumberFormat="1" applyFont="1" applyFill="1" applyBorder="1" applyAlignment="1" applyProtection="1">
      <alignment horizontal="center" wrapText="1"/>
      <protection locked="0"/>
    </xf>
    <xf numFmtId="0" fontId="12" fillId="12" borderId="6" xfId="0" applyFont="1" applyFill="1" applyBorder="1" applyAlignment="1" applyProtection="1">
      <alignment horizontal="center" wrapText="1"/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0" fontId="12" fillId="9" borderId="9" xfId="0" applyFont="1" applyFill="1" applyBorder="1" applyAlignment="1" applyProtection="1">
      <alignment horizontal="center" vertical="center"/>
      <protection locked="0"/>
    </xf>
    <xf numFmtId="0" fontId="4" fillId="13" borderId="6" xfId="0" applyFont="1" applyFill="1" applyBorder="1" applyAlignment="1" applyProtection="1">
      <alignment horizontal="center"/>
      <protection locked="0"/>
    </xf>
    <xf numFmtId="0" fontId="12" fillId="12" borderId="6" xfId="0" applyFont="1" applyFill="1" applyBorder="1" applyAlignment="1" applyProtection="1">
      <alignment horizontal="center"/>
      <protection locked="0"/>
    </xf>
    <xf numFmtId="0" fontId="12" fillId="14" borderId="9" xfId="0" applyFont="1" applyFill="1" applyBorder="1" applyAlignment="1" applyProtection="1">
      <alignment horizontal="center"/>
      <protection locked="0"/>
    </xf>
    <xf numFmtId="0" fontId="12" fillId="14" borderId="6" xfId="0" applyFont="1" applyFill="1" applyBorder="1" applyAlignment="1" applyProtection="1">
      <alignment horizontal="center"/>
      <protection locked="0"/>
    </xf>
    <xf numFmtId="0" fontId="12" fillId="9" borderId="6" xfId="0" applyFont="1" applyFill="1" applyBorder="1" applyAlignment="1" applyProtection="1">
      <alignment horizontal="center" wrapText="1"/>
      <protection locked="0"/>
    </xf>
    <xf numFmtId="179" fontId="7" fillId="15" borderId="3" xfId="0" applyNumberFormat="1" applyFont="1" applyFill="1" applyBorder="1" applyAlignment="1" applyProtection="1">
      <alignment horizontal="center"/>
      <protection locked="0"/>
    </xf>
    <xf numFmtId="179" fontId="4" fillId="15" borderId="3" xfId="0" applyNumberFormat="1" applyFont="1" applyFill="1" applyBorder="1" applyAlignment="1" applyProtection="1">
      <alignment horizontal="center"/>
      <protection locked="0"/>
    </xf>
    <xf numFmtId="17" fontId="12" fillId="9" borderId="6" xfId="0" applyNumberFormat="1" applyFont="1" applyFill="1" applyBorder="1" applyAlignment="1" applyProtection="1">
      <alignment horizontal="center"/>
      <protection locked="0"/>
    </xf>
    <xf numFmtId="0" fontId="13" fillId="5" borderId="3" xfId="0" applyFont="1" applyFill="1" applyBorder="1" applyAlignment="1" applyProtection="1">
      <alignment horizontal="center"/>
      <protection locked="0"/>
    </xf>
    <xf numFmtId="14" fontId="7" fillId="5" borderId="8" xfId="0" applyNumberFormat="1" applyFont="1" applyFill="1" applyBorder="1" applyAlignment="1" applyProtection="1">
      <alignment horizontal="left"/>
      <protection locked="0"/>
    </xf>
    <xf numFmtId="14" fontId="7" fillId="5" borderId="2" xfId="0" applyNumberFormat="1" applyFont="1" applyFill="1" applyBorder="1" applyAlignment="1" applyProtection="1">
      <alignment horizontal="left"/>
      <protection locked="0"/>
    </xf>
    <xf numFmtId="0" fontId="4" fillId="4" borderId="10" xfId="0" applyFont="1" applyFill="1" applyBorder="1" applyProtection="1">
      <protection locked="0"/>
    </xf>
    <xf numFmtId="0" fontId="4" fillId="4" borderId="1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8" fillId="7" borderId="2" xfId="0" applyFont="1" applyFill="1" applyBorder="1" applyAlignment="1">
      <alignment horizontal="center"/>
    </xf>
    <xf numFmtId="0" fontId="9" fillId="6" borderId="7" xfId="0" applyFont="1" applyFill="1" applyBorder="1" applyAlignment="1">
      <alignment wrapText="1"/>
    </xf>
    <xf numFmtId="0" fontId="9" fillId="4" borderId="7" xfId="64" applyFont="1" applyFill="1" applyBorder="1" applyAlignment="1">
      <alignment wrapText="1"/>
    </xf>
    <xf numFmtId="0" fontId="9" fillId="4" borderId="7" xfId="64" applyFont="1" applyFill="1" applyBorder="1"/>
    <xf numFmtId="0" fontId="9" fillId="6" borderId="9" xfId="0" applyFont="1" applyFill="1" applyBorder="1" applyAlignment="1">
      <alignment horizontal="center" vertical="center" wrapText="1"/>
    </xf>
    <xf numFmtId="0" fontId="9" fillId="4" borderId="9" xfId="64" applyFont="1" applyFill="1" applyBorder="1" applyAlignment="1">
      <alignment horizontal="center" wrapText="1"/>
    </xf>
    <xf numFmtId="0" fontId="9" fillId="4" borderId="9" xfId="64" applyFont="1" applyFill="1" applyBorder="1" applyAlignment="1">
      <alignment horizontal="center" vertical="center"/>
    </xf>
    <xf numFmtId="49" fontId="4" fillId="5" borderId="3" xfId="59" applyNumberFormat="1" applyFont="1" applyFill="1" applyBorder="1" applyAlignment="1" applyProtection="1">
      <alignment horizontal="center" vertical="center" wrapText="1"/>
      <protection locked="0"/>
    </xf>
    <xf numFmtId="179" fontId="4" fillId="6" borderId="5" xfId="0" applyNumberFormat="1" applyFont="1" applyFill="1" applyBorder="1" applyAlignment="1" applyProtection="1">
      <alignment horizontal="center"/>
      <protection locked="0"/>
    </xf>
    <xf numFmtId="0" fontId="13" fillId="5" borderId="4" xfId="0" applyFont="1" applyFill="1" applyBorder="1"/>
    <xf numFmtId="180" fontId="4" fillId="16" borderId="3" xfId="59" applyNumberFormat="1" applyFont="1" applyFill="1" applyBorder="1" applyAlignment="1">
      <alignment horizontal="center"/>
    </xf>
    <xf numFmtId="49" fontId="4" fillId="17" borderId="3" xfId="59" applyNumberFormat="1" applyFont="1" applyFill="1" applyBorder="1" applyAlignment="1" applyProtection="1">
      <alignment horizontal="center" vertical="center" wrapText="1"/>
      <protection locked="0"/>
    </xf>
    <xf numFmtId="0" fontId="0" fillId="6" borderId="0" xfId="0" applyFill="1"/>
    <xf numFmtId="0" fontId="6" fillId="4" borderId="0" xfId="0" applyFont="1" applyFill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2" fontId="9" fillId="4" borderId="7" xfId="64" applyNumberFormat="1" applyFont="1" applyFill="1" applyBorder="1"/>
    <xf numFmtId="179" fontId="9" fillId="4" borderId="7" xfId="64" applyNumberFormat="1" applyFont="1" applyFill="1" applyBorder="1"/>
    <xf numFmtId="0" fontId="9" fillId="3" borderId="9" xfId="64" applyFont="1" applyFill="1" applyBorder="1" applyAlignment="1">
      <alignment horizontal="center" vertical="center"/>
    </xf>
    <xf numFmtId="2" fontId="9" fillId="4" borderId="9" xfId="64" applyNumberFormat="1" applyFont="1" applyFill="1" applyBorder="1" applyAlignment="1">
      <alignment horizontal="center" vertical="center"/>
    </xf>
    <xf numFmtId="179" fontId="9" fillId="4" borderId="9" xfId="64" applyNumberFormat="1" applyFont="1" applyFill="1" applyBorder="1" applyAlignment="1">
      <alignment horizontal="center" vertical="center"/>
    </xf>
    <xf numFmtId="180" fontId="4" fillId="16" borderId="3" xfId="64" applyNumberFormat="1" applyFont="1" applyFill="1" applyBorder="1" applyAlignment="1">
      <alignment horizontal="center"/>
    </xf>
    <xf numFmtId="179" fontId="4" fillId="16" borderId="3" xfId="64" applyNumberFormat="1" applyFont="1" applyFill="1" applyBorder="1" applyAlignment="1">
      <alignment horizontal="center"/>
    </xf>
    <xf numFmtId="180" fontId="4" fillId="18" borderId="3" xfId="59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 wrapText="1"/>
    </xf>
    <xf numFmtId="2" fontId="4" fillId="6" borderId="2" xfId="0" applyNumberFormat="1" applyFont="1" applyFill="1" applyBorder="1" applyAlignment="1">
      <alignment horizontal="center" vertical="center" wrapText="1"/>
    </xf>
    <xf numFmtId="0" fontId="14" fillId="0" borderId="7" xfId="64" applyFont="1" applyBorder="1" applyAlignment="1" applyProtection="1">
      <alignment wrapText="1"/>
      <protection locked="0"/>
    </xf>
    <xf numFmtId="0" fontId="8" fillId="6" borderId="7" xfId="0" applyFont="1" applyFill="1" applyBorder="1" applyAlignment="1">
      <alignment vertical="center"/>
    </xf>
    <xf numFmtId="179" fontId="9" fillId="4" borderId="3" xfId="64" applyNumberFormat="1" applyFont="1" applyFill="1" applyBorder="1" applyAlignment="1">
      <alignment horizontal="center" vertical="center"/>
    </xf>
    <xf numFmtId="179" fontId="9" fillId="4" borderId="9" xfId="64" applyNumberFormat="1" applyFont="1" applyFill="1" applyBorder="1" applyAlignment="1">
      <alignment horizontal="center" vertical="center" wrapText="1"/>
    </xf>
    <xf numFmtId="0" fontId="9" fillId="4" borderId="9" xfId="64" applyFont="1" applyFill="1" applyBorder="1" applyAlignment="1" applyProtection="1">
      <alignment horizontal="center" wrapText="1"/>
      <protection locked="0"/>
    </xf>
    <xf numFmtId="177" fontId="4" fillId="16" borderId="1" xfId="12" applyNumberFormat="1" applyFont="1" applyFill="1" applyBorder="1" applyAlignment="1" applyProtection="1">
      <alignment horizontal="center"/>
    </xf>
    <xf numFmtId="179" fontId="4" fillId="5" borderId="1" xfId="12" applyNumberFormat="1" applyFont="1" applyFill="1" applyBorder="1" applyAlignment="1" applyProtection="1">
      <alignment horizontal="center"/>
    </xf>
    <xf numFmtId="179" fontId="4" fillId="5" borderId="3" xfId="59" applyNumberFormat="1" applyFont="1" applyFill="1" applyBorder="1" applyAlignment="1" applyProtection="1">
      <alignment horizontal="center"/>
      <protection locked="0"/>
    </xf>
    <xf numFmtId="0" fontId="9" fillId="5" borderId="3" xfId="59" applyFont="1" applyFill="1" applyBorder="1" applyAlignment="1" applyProtection="1">
      <alignment horizontal="center"/>
      <protection locked="0"/>
    </xf>
    <xf numFmtId="179" fontId="4" fillId="4" borderId="1" xfId="12" applyNumberFormat="1" applyFont="1" applyFill="1" applyBorder="1" applyAlignment="1" applyProtection="1">
      <alignment horizontal="center"/>
    </xf>
    <xf numFmtId="179" fontId="4" fillId="4" borderId="3" xfId="59" applyNumberFormat="1" applyFont="1" applyFill="1" applyBorder="1" applyAlignment="1" applyProtection="1">
      <alignment horizontal="center"/>
      <protection locked="0"/>
    </xf>
    <xf numFmtId="0" fontId="9" fillId="4" borderId="3" xfId="59" applyFont="1" applyFill="1" applyBorder="1" applyAlignment="1" applyProtection="1">
      <alignment horizontal="center"/>
      <protection locked="0"/>
    </xf>
    <xf numFmtId="0" fontId="9" fillId="0" borderId="3" xfId="59" applyFont="1" applyBorder="1" applyAlignment="1" applyProtection="1">
      <alignment horizontal="center"/>
      <protection locked="0"/>
    </xf>
    <xf numFmtId="179" fontId="4" fillId="4" borderId="3" xfId="12" applyNumberFormat="1" applyFont="1" applyFill="1" applyBorder="1" applyAlignment="1" applyProtection="1">
      <alignment horizontal="center"/>
    </xf>
    <xf numFmtId="0" fontId="5" fillId="4" borderId="0" xfId="0" applyFont="1" applyFill="1"/>
    <xf numFmtId="0" fontId="8" fillId="6" borderId="0" xfId="0" applyFont="1" applyFill="1" applyAlignment="1">
      <alignment horizontal="center" vertical="center"/>
    </xf>
    <xf numFmtId="0" fontId="8" fillId="7" borderId="3" xfId="0" applyFont="1" applyFill="1" applyBorder="1" applyAlignment="1">
      <alignment horizontal="left" vertical="center"/>
    </xf>
    <xf numFmtId="0" fontId="8" fillId="6" borderId="0" xfId="0" applyFont="1" applyFill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7" borderId="11" xfId="0" applyFont="1" applyFill="1" applyBorder="1"/>
    <xf numFmtId="0" fontId="8" fillId="7" borderId="3" xfId="0" applyFont="1" applyFill="1" applyBorder="1" applyAlignment="1">
      <alignment vertical="center"/>
    </xf>
    <xf numFmtId="0" fontId="11" fillId="8" borderId="11" xfId="0" applyFont="1" applyFill="1" applyBorder="1"/>
    <xf numFmtId="0" fontId="9" fillId="4" borderId="3" xfId="64" applyFont="1" applyFill="1" applyBorder="1" applyAlignment="1" applyProtection="1">
      <alignment horizontal="center" vertical="center"/>
      <protection locked="0"/>
    </xf>
    <xf numFmtId="0" fontId="9" fillId="5" borderId="0" xfId="59" applyFont="1" applyFill="1" applyAlignment="1" applyProtection="1">
      <alignment horizontal="center"/>
      <protection locked="0"/>
    </xf>
    <xf numFmtId="0" fontId="9" fillId="5" borderId="11" xfId="59" applyFont="1" applyFill="1" applyBorder="1" applyAlignment="1" applyProtection="1">
      <alignment horizontal="center"/>
      <protection locked="0"/>
    </xf>
    <xf numFmtId="0" fontId="13" fillId="5" borderId="0" xfId="0" applyFont="1" applyFill="1"/>
    <xf numFmtId="179" fontId="15" fillId="0" borderId="3" xfId="0" applyNumberFormat="1" applyFont="1" applyBorder="1" applyAlignment="1">
      <alignment horizontal="center"/>
    </xf>
    <xf numFmtId="0" fontId="9" fillId="6" borderId="0" xfId="59" applyFont="1" applyFill="1" applyAlignment="1" applyProtection="1">
      <alignment horizontal="center"/>
      <protection locked="0"/>
    </xf>
    <xf numFmtId="0" fontId="9" fillId="6" borderId="11" xfId="59" applyFont="1" applyFill="1" applyBorder="1" applyAlignment="1" applyProtection="1">
      <alignment horizontal="center"/>
      <protection locked="0"/>
    </xf>
    <xf numFmtId="0" fontId="16" fillId="8" borderId="0" xfId="0" applyFont="1" applyFill="1"/>
    <xf numFmtId="0" fontId="9" fillId="6" borderId="3" xfId="59" applyFont="1" applyFill="1" applyBorder="1" applyAlignment="1" applyProtection="1">
      <alignment horizontal="center"/>
      <protection locked="0"/>
    </xf>
    <xf numFmtId="0" fontId="16" fillId="8" borderId="3" xfId="0" applyFont="1" applyFill="1" applyBorder="1"/>
    <xf numFmtId="0" fontId="10" fillId="6" borderId="7" xfId="0" applyFont="1" applyFill="1" applyBorder="1" applyAlignment="1" quotePrefix="1">
      <alignment horizontal="center" vertical="center" wrapText="1"/>
    </xf>
    <xf numFmtId="49" fontId="9" fillId="6" borderId="9" xfId="0" applyNumberFormat="1" applyFont="1" applyFill="1" applyBorder="1" applyAlignment="1" quotePrefix="1">
      <alignment horizontal="center" vertical="center" wrapText="1"/>
    </xf>
    <xf numFmtId="179" fontId="9" fillId="4" borderId="3" xfId="64" applyNumberFormat="1" applyFont="1" applyFill="1" applyBorder="1" applyAlignment="1" quotePrefix="1">
      <alignment horizontal="center" vertical="center"/>
    </xf>
    <xf numFmtId="179" fontId="9" fillId="4" borderId="9" xfId="64" applyNumberFormat="1" applyFont="1" applyFill="1" applyBorder="1" applyAlignment="1" quotePrefix="1">
      <alignment horizontal="center" vertical="center"/>
    </xf>
    <xf numFmtId="179" fontId="9" fillId="4" borderId="9" xfId="64" applyNumberFormat="1" applyFont="1" applyFill="1" applyBorder="1" applyAlignment="1" quotePrefix="1">
      <alignment horizontal="center" vertical="center" wrapText="1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PrePop Currency (0)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Text Indent B" xfId="27"/>
    <cellStyle name="Normal 2 2" xfId="28"/>
    <cellStyle name="Calc Percent (0)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Link Currency (0)" xfId="3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___CPK__" xfId="46"/>
    <cellStyle name="20% - 强调文字颜色 4" xfId="47" builtinId="42"/>
    <cellStyle name="Normal 2" xfId="48"/>
    <cellStyle name="40% - 强调文字颜色 4" xfId="49" builtinId="43"/>
    <cellStyle name="Enter Currency (0)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er1" xfId="57"/>
    <cellStyle name="Header2" xfId="58"/>
    <cellStyle name="Normal_Capability Study - IPEG EVT1 0713a.xls" xfId="59"/>
    <cellStyle name="Percent 2" xfId="60"/>
    <cellStyle name="Text Indent A" xfId="61"/>
    <cellStyle name="常规 2" xfId="62"/>
    <cellStyle name="常规 3" xfId="63"/>
    <cellStyle name="常规_8364B 2009415" xfId="64"/>
  </cellStyles>
  <dxfs count="1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theme="7" tint="0.799615466780602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66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theme="0" tint="-0.499984740745262"/>
      </font>
      <fill>
        <patternFill patternType="solid">
          <bgColor theme="0" tint="-0.149632251960814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bgColor theme="0"/>
        </patternFill>
      </fill>
    </dxf>
  </dxfs>
  <tableStyles count="0" defaultTableStyle="Table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0</xdr:row>
          <xdr:rowOff>25400</xdr:rowOff>
        </xdr:from>
        <xdr:to>
          <xdr:col>3</xdr:col>
          <xdr:colOff>368300</xdr:colOff>
          <xdr:row>0</xdr:row>
          <xdr:rowOff>190500</xdr:rowOff>
        </xdr:to>
        <xdr:sp macro="[0]!updateNormality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88900" y="25400"/>
              <a:ext cx="3275965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Lucida Grande" panose="020B0600040502020204" charset="0"/>
                  <a:cs typeface="Lucida Grande" panose="020B0600040502020204" charset="0"/>
                </a:rPr>
                <a:t>Update Normality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Lucida Grande" panose="020B0600040502020204" charset="0"/>
                <a:cs typeface="Lucida Grande" panose="020B060004050202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406400</xdr:colOff>
          <xdr:row>0</xdr:row>
          <xdr:rowOff>25400</xdr:rowOff>
        </xdr:from>
        <xdr:to>
          <xdr:col>4</xdr:col>
          <xdr:colOff>0</xdr:colOff>
          <xdr:row>0</xdr:row>
          <xdr:rowOff>190500</xdr:rowOff>
        </xdr:to>
        <xdr:sp macro="[0]!showAddShtFrm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3402965" y="25400"/>
              <a:ext cx="130810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Lucida Grande" panose="020B0600040502020204" charset="0"/>
                  <a:cs typeface="Lucida Grande" panose="020B0600040502020204" charset="0"/>
                </a:rPr>
                <a:t>Add Data Sheet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Lucida Grande" panose="020B0600040502020204" charset="0"/>
                <a:cs typeface="Lucida Grande" panose="020B060004050202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25400</xdr:rowOff>
        </xdr:from>
        <xdr:to>
          <xdr:col>5</xdr:col>
          <xdr:colOff>444500</xdr:colOff>
          <xdr:row>0</xdr:row>
          <xdr:rowOff>190500</xdr:rowOff>
        </xdr:to>
        <xdr:sp macro="[0]!showExportFrm">
          <xdr:nvSpPr>
            <xdr:cNvPr id="2075" name="Button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4711065" y="25400"/>
              <a:ext cx="73660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Lucida Grande" panose="020B0600040502020204" charset="0"/>
                  <a:cs typeface="Lucida Grande" panose="020B0600040502020204" charset="0"/>
                </a:rPr>
                <a:t>Export Data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Lucida Grande" panose="020B0600040502020204" charset="0"/>
                <a:cs typeface="Lucida Grande" panose="020B0600040502020204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LW66"/>
  <sheetViews>
    <sheetView tabSelected="1" zoomScale="55" zoomScaleNormal="55" zoomScaleSheetLayoutView="53" workbookViewId="0">
      <pane xSplit="13" ySplit="10" topLeftCell="N11" activePane="bottomRight" state="frozen"/>
      <selection/>
      <selection pane="topRight"/>
      <selection pane="bottomLeft"/>
      <selection pane="bottomRight" activeCell="Q11" sqref="Q11:R66"/>
    </sheetView>
  </sheetViews>
  <sheetFormatPr defaultColWidth="9" defaultRowHeight="14.25"/>
  <cols>
    <col min="1" max="1" width="0.833333333333333" customWidth="1"/>
    <col min="2" max="2" width="17.6583333333333" customWidth="1"/>
    <col min="3" max="3" width="20.8333333333333" customWidth="1"/>
    <col min="4" max="4" width="22.5" customWidth="1"/>
    <col min="5" max="5" width="3.83333333333333" customWidth="1"/>
    <col min="6" max="6" width="13" customWidth="1"/>
    <col min="7" max="7" width="8.65833333333333" customWidth="1"/>
    <col min="8" max="10" width="6.65833333333333" customWidth="1"/>
    <col min="11" max="12" width="7.83333333333333" customWidth="1"/>
    <col min="13" max="13" width="0.833333333333333" customWidth="1"/>
    <col min="14" max="23" width="7.83333333333333" customWidth="1"/>
    <col min="24" max="24" width="9.83333333333333" customWidth="1"/>
    <col min="25" max="25" width="9.15833333333333" customWidth="1"/>
    <col min="26" max="26" width="10" hidden="1" customWidth="1"/>
    <col min="27" max="29" width="9.65833333333333" hidden="1" customWidth="1"/>
    <col min="30" max="30" width="7.83333333333333" hidden="1" customWidth="1"/>
    <col min="31" max="35" width="9" hidden="1" customWidth="1"/>
    <col min="36" max="36" width="0.833333333333333" customWidth="1"/>
    <col min="37" max="68" width="7.83333333333333" customWidth="1"/>
  </cols>
  <sheetData>
    <row r="1" s="15" customFormat="1" ht="22" customHeight="1" spans="1:36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15"/>
    </row>
    <row r="2" s="15" customFormat="1" ht="14" customHeight="1" spans="2:36">
      <c r="B2" s="20" t="s">
        <v>1</v>
      </c>
      <c r="C2" s="20"/>
      <c r="D2" s="21"/>
      <c r="E2" s="21"/>
      <c r="F2" s="21"/>
      <c r="I2" s="21"/>
      <c r="J2" s="21"/>
      <c r="K2" s="21"/>
      <c r="L2" s="21"/>
      <c r="N2" s="21"/>
      <c r="O2" s="21"/>
      <c r="P2" s="21"/>
      <c r="Q2" s="21"/>
      <c r="R2" s="21"/>
      <c r="S2" s="21"/>
      <c r="T2" s="21"/>
      <c r="U2" s="86"/>
      <c r="V2" s="87" t="s">
        <v>2</v>
      </c>
      <c r="W2" s="87"/>
      <c r="X2" s="86"/>
      <c r="AB2" s="21"/>
      <c r="AE2" s="21"/>
      <c r="AF2" s="21"/>
      <c r="AG2" s="21"/>
      <c r="AH2" s="21"/>
      <c r="AI2" s="21"/>
      <c r="AJ2" s="21"/>
    </row>
    <row r="3" s="15" customFormat="1" ht="9" customHeight="1" spans="2:36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</row>
    <row r="4" s="15" customFormat="1" ht="18.75" customHeight="1" spans="2:36">
      <c r="B4" s="22"/>
      <c r="C4" s="23" t="s">
        <v>3</v>
      </c>
      <c r="D4" s="24" t="s">
        <v>4</v>
      </c>
      <c r="E4" s="25"/>
      <c r="F4" s="26" t="s">
        <v>5</v>
      </c>
      <c r="G4" s="27"/>
      <c r="H4" s="28" t="s">
        <v>6</v>
      </c>
      <c r="I4" s="69"/>
      <c r="J4" s="69"/>
      <c r="K4" s="69"/>
      <c r="L4" s="70"/>
      <c r="M4" s="71"/>
      <c r="N4" s="72" t="s">
        <v>7</v>
      </c>
      <c r="O4" s="73"/>
      <c r="P4" s="73"/>
      <c r="Q4" s="73"/>
      <c r="R4" s="73"/>
      <c r="S4" s="23"/>
      <c r="T4" s="88" t="s">
        <v>8</v>
      </c>
      <c r="U4" s="89"/>
      <c r="V4" s="89"/>
      <c r="W4" s="90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</row>
    <row r="5" s="15" customFormat="1" ht="18.75" customHeight="1" spans="2:36">
      <c r="B5" s="22"/>
      <c r="C5" s="23" t="s">
        <v>9</v>
      </c>
      <c r="D5" s="24" t="s">
        <v>10</v>
      </c>
      <c r="E5" s="25"/>
      <c r="F5" s="26" t="s">
        <v>11</v>
      </c>
      <c r="G5" s="27"/>
      <c r="H5" s="28" t="s">
        <v>12</v>
      </c>
      <c r="I5" s="69"/>
      <c r="J5" s="69"/>
      <c r="K5" s="69"/>
      <c r="L5" s="70"/>
      <c r="M5" s="71"/>
      <c r="N5" s="72" t="s">
        <v>13</v>
      </c>
      <c r="O5" s="73"/>
      <c r="P5" s="73"/>
      <c r="Q5" s="73"/>
      <c r="R5" s="73"/>
      <c r="S5" s="23"/>
      <c r="T5" s="88" t="s">
        <v>8</v>
      </c>
      <c r="U5" s="89"/>
      <c r="V5" s="89"/>
      <c r="W5" s="90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</row>
    <row r="6" s="15" customFormat="1" ht="18.75" customHeight="1" spans="2:36">
      <c r="B6" s="29"/>
      <c r="C6" s="30" t="s">
        <v>14</v>
      </c>
      <c r="D6" s="31">
        <v>9</v>
      </c>
      <c r="E6" s="25"/>
      <c r="F6" s="26" t="s">
        <v>15</v>
      </c>
      <c r="G6" s="27"/>
      <c r="H6" s="28"/>
      <c r="I6" s="69"/>
      <c r="J6" s="69"/>
      <c r="K6" s="69"/>
      <c r="L6" s="70"/>
      <c r="M6" s="71"/>
      <c r="N6" s="72" t="s">
        <v>16</v>
      </c>
      <c r="O6" s="73"/>
      <c r="P6" s="73"/>
      <c r="Q6" s="73"/>
      <c r="R6" s="73"/>
      <c r="S6" s="23"/>
      <c r="T6" s="88" t="s">
        <v>8</v>
      </c>
      <c r="U6" s="89"/>
      <c r="V6" s="89"/>
      <c r="W6" s="90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</row>
    <row r="7" s="15" customFormat="1" ht="9" customHeight="1" spans="2:37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21"/>
    </row>
    <row r="8" s="16" customFormat="1" ht="15" customHeight="1" spans="1:68">
      <c r="A8" s="33"/>
      <c r="B8" s="34" t="s">
        <v>17</v>
      </c>
      <c r="C8" s="35"/>
      <c r="D8" s="35"/>
      <c r="E8" s="35"/>
      <c r="F8" s="35"/>
      <c r="G8" s="35"/>
      <c r="H8" s="35"/>
      <c r="I8" s="35"/>
      <c r="J8" s="35"/>
      <c r="K8" s="35"/>
      <c r="L8" s="74"/>
      <c r="M8" s="33"/>
      <c r="N8" s="34" t="s">
        <v>18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74"/>
      <c r="AG8" s="116" t="s">
        <v>19</v>
      </c>
      <c r="AH8" s="116"/>
      <c r="AI8" s="116"/>
      <c r="AJ8" s="33"/>
      <c r="AK8" s="117" t="s">
        <v>20</v>
      </c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</row>
    <row r="9" s="16" customFormat="1" ht="30" customHeight="1" spans="1:68">
      <c r="A9" s="36"/>
      <c r="B9" s="37"/>
      <c r="C9" s="38"/>
      <c r="D9" s="37"/>
      <c r="E9" s="37"/>
      <c r="F9" s="37"/>
      <c r="G9" s="39"/>
      <c r="H9" s="133" t="s">
        <v>21</v>
      </c>
      <c r="I9" s="133" t="s">
        <v>22</v>
      </c>
      <c r="J9" s="75"/>
      <c r="K9" s="76"/>
      <c r="L9" s="76"/>
      <c r="M9" s="36"/>
      <c r="N9" s="77"/>
      <c r="O9" s="77"/>
      <c r="P9" s="77"/>
      <c r="Q9" s="77"/>
      <c r="R9" s="77"/>
      <c r="S9" s="91"/>
      <c r="T9" s="77"/>
      <c r="U9" s="92"/>
      <c r="V9" s="92"/>
      <c r="W9" s="92"/>
      <c r="X9" s="92"/>
      <c r="Y9" s="92"/>
      <c r="Z9" s="99" t="s">
        <v>23</v>
      </c>
      <c r="AA9" s="100">
        <v>1.33</v>
      </c>
      <c r="AB9" s="99" t="s">
        <v>24</v>
      </c>
      <c r="AC9" s="100">
        <v>1.5</v>
      </c>
      <c r="AD9" s="101"/>
      <c r="AE9" s="101"/>
      <c r="AF9" s="102"/>
      <c r="AG9" s="118"/>
      <c r="AH9" s="118"/>
      <c r="AI9" s="119"/>
      <c r="AJ9" s="120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</row>
    <row r="10" s="17" customFormat="1" ht="36" spans="1:15883">
      <c r="A10" s="41"/>
      <c r="B10" s="42" t="s">
        <v>25</v>
      </c>
      <c r="C10" s="43" t="s">
        <v>26</v>
      </c>
      <c r="D10" s="42" t="s">
        <v>27</v>
      </c>
      <c r="E10" s="42" t="s">
        <v>28</v>
      </c>
      <c r="F10" s="42" t="s">
        <v>29</v>
      </c>
      <c r="G10" s="44" t="s">
        <v>30</v>
      </c>
      <c r="H10" s="134" t="s">
        <v>31</v>
      </c>
      <c r="I10" s="134" t="s">
        <v>32</v>
      </c>
      <c r="J10" s="78" t="s">
        <v>33</v>
      </c>
      <c r="K10" s="79" t="s">
        <v>34</v>
      </c>
      <c r="L10" s="79" t="s">
        <v>35</v>
      </c>
      <c r="M10" s="41"/>
      <c r="N10" s="80" t="s">
        <v>36</v>
      </c>
      <c r="O10" s="80" t="s">
        <v>37</v>
      </c>
      <c r="P10" s="80" t="s">
        <v>38</v>
      </c>
      <c r="Q10" s="93" t="s">
        <v>39</v>
      </c>
      <c r="R10" s="93" t="s">
        <v>40</v>
      </c>
      <c r="S10" s="94" t="s">
        <v>41</v>
      </c>
      <c r="T10" s="80" t="s">
        <v>42</v>
      </c>
      <c r="U10" s="95" t="s">
        <v>43</v>
      </c>
      <c r="V10" s="95" t="s">
        <v>44</v>
      </c>
      <c r="W10" s="95" t="s">
        <v>45</v>
      </c>
      <c r="X10" s="95" t="s">
        <v>46</v>
      </c>
      <c r="Y10" s="95" t="s">
        <v>47</v>
      </c>
      <c r="Z10" s="135" t="s">
        <v>48</v>
      </c>
      <c r="AA10" s="135" t="s">
        <v>49</v>
      </c>
      <c r="AB10" s="136" t="s">
        <v>50</v>
      </c>
      <c r="AC10" s="137" t="s">
        <v>51</v>
      </c>
      <c r="AD10" s="105" t="s">
        <v>52</v>
      </c>
      <c r="AE10" s="105" t="s">
        <v>53</v>
      </c>
      <c r="AF10" s="105" t="s">
        <v>54</v>
      </c>
      <c r="AG10" s="118"/>
      <c r="AH10" s="118"/>
      <c r="AI10" s="119"/>
      <c r="AJ10" s="122"/>
      <c r="AK10" s="123">
        <v>1</v>
      </c>
      <c r="AL10" s="123">
        <v>2</v>
      </c>
      <c r="AM10" s="123">
        <v>3</v>
      </c>
      <c r="AN10" s="123">
        <v>4</v>
      </c>
      <c r="AO10" s="123">
        <v>5</v>
      </c>
      <c r="AP10" s="123">
        <v>6</v>
      </c>
      <c r="AQ10" s="123">
        <v>7</v>
      </c>
      <c r="AR10" s="123">
        <v>8</v>
      </c>
      <c r="AS10" s="123">
        <v>9</v>
      </c>
      <c r="AT10" s="123">
        <v>10</v>
      </c>
      <c r="AU10" s="123">
        <v>11</v>
      </c>
      <c r="AV10" s="123">
        <v>12</v>
      </c>
      <c r="AW10" s="123">
        <v>13</v>
      </c>
      <c r="AX10" s="123">
        <v>14</v>
      </c>
      <c r="AY10" s="123">
        <v>15</v>
      </c>
      <c r="AZ10" s="123">
        <v>16</v>
      </c>
      <c r="BA10" s="123">
        <v>17</v>
      </c>
      <c r="BB10" s="123">
        <v>18</v>
      </c>
      <c r="BC10" s="123">
        <v>19</v>
      </c>
      <c r="BD10" s="123">
        <v>20</v>
      </c>
      <c r="BE10" s="123">
        <v>21</v>
      </c>
      <c r="BF10" s="123">
        <v>22</v>
      </c>
      <c r="BG10" s="123">
        <v>23</v>
      </c>
      <c r="BH10" s="123">
        <v>24</v>
      </c>
      <c r="BI10" s="123">
        <v>25</v>
      </c>
      <c r="BJ10" s="123">
        <v>26</v>
      </c>
      <c r="BK10" s="123">
        <v>27</v>
      </c>
      <c r="BL10" s="123">
        <v>28</v>
      </c>
      <c r="BM10" s="123">
        <v>29</v>
      </c>
      <c r="BN10" s="123">
        <v>30</v>
      </c>
      <c r="BO10" s="123">
        <v>31</v>
      </c>
      <c r="BP10" s="123">
        <v>32</v>
      </c>
      <c r="WLW10" s="17">
        <f>SUM(A10:WLV10)</f>
        <v>528</v>
      </c>
    </row>
    <row r="11" s="18" customFormat="1" ht="15" customHeight="1" spans="2:68">
      <c r="B11" s="46" t="s">
        <v>55</v>
      </c>
      <c r="C11" s="47" t="s">
        <v>56</v>
      </c>
      <c r="D11" s="47" t="s">
        <v>57</v>
      </c>
      <c r="E11" s="48"/>
      <c r="F11" s="49" t="s">
        <v>58</v>
      </c>
      <c r="G11" s="50">
        <v>156.76</v>
      </c>
      <c r="H11" s="51">
        <v>0.15</v>
      </c>
      <c r="I11" s="51">
        <v>0.15</v>
      </c>
      <c r="J11" s="81" t="s">
        <v>59</v>
      </c>
      <c r="K11" s="82">
        <f t="shared" ref="K11:K27" si="0">IF(AND(G11="",H11=""),"",IF(G11="",H11,G11+H11))</f>
        <v>156.91</v>
      </c>
      <c r="L11" s="82">
        <f t="shared" ref="L11:L27" si="1">IF(AND(G11="",I11=""),"",IF(G11="",I11,G11-I11))</f>
        <v>156.61</v>
      </c>
      <c r="M11" s="83"/>
      <c r="N11" s="84">
        <f t="shared" ref="N11:N39" si="2">G11+Q11</f>
        <v>156.822</v>
      </c>
      <c r="O11" s="84">
        <f t="shared" ref="O11:O31" si="3">G11-R11</f>
        <v>156.718</v>
      </c>
      <c r="P11" s="84">
        <f t="shared" ref="P11:P39" si="4">N11-O11</f>
        <v>0.104000000000013</v>
      </c>
      <c r="Q11" s="84">
        <v>0.062</v>
      </c>
      <c r="R11" s="84">
        <v>0.042</v>
      </c>
      <c r="S11" s="84">
        <f ca="1" t="shared" ref="S11:S27" si="5">IF(OR($AK11="",ISNUMBER($AK11)=FALSE),"",AVERAGE(AK11:BP11))</f>
        <v>156.78003125</v>
      </c>
      <c r="T11" s="96">
        <f ca="1" t="shared" ref="T11:T27" si="6">IF(OR($AK11="",ISNUMBER($AK11)=FALSE),"",STDEV(AK11:BP11))</f>
        <v>0.0316589531494022</v>
      </c>
      <c r="U11" s="97">
        <f ca="1" t="shared" ref="U11:U27" si="7">IF(OR($AK11="",ISNUMBER($AK11)=FALSE),"",IF(AND(G11=0,I11=0),V11,IF(AND(G11="",H11=""),W11,(H11+ABS(I11))/(6*T11))))</f>
        <v>1.57933206963744</v>
      </c>
      <c r="V11" s="97">
        <f ca="1" t="shared" ref="V11:V27" si="8">IF(OR($AK11="",ISNUMBER($AK11)=FALSE),"",IF(H11="","",(K11-S11)/(3*T11)))</f>
        <v>1.36842543283782</v>
      </c>
      <c r="W11" s="97">
        <f ca="1" t="shared" ref="W11:W27" si="9">IF(OR($AK11="",ISNUMBER($AK11)=FALSE),"",IF(I11="","",(S11-L11)/(3*T11)))</f>
        <v>1.79023870643717</v>
      </c>
      <c r="X11" s="97">
        <f ca="1" t="shared" ref="X11:X27" si="10">IF(OR($AK11="",ISNUMBER($AK11)=FALSE),"",IF(AND(G11=0,I11=0),((H11)-(S11))/(3*T11),MIN(V11:W11)))</f>
        <v>1.36842543283782</v>
      </c>
      <c r="Y11" s="106">
        <f ca="1" t="shared" ref="Y11:Y27" si="11">IF(OR($AK11="",ISNUMBER($AK11)=FALSE),"",IF(AND(G11=0,I11=0),NORMSDIST(3*X11),NORMSDIST(3*X11)+NORMSDIST(6*U11-3*X11)-1))</f>
        <v>0.999979769192114</v>
      </c>
      <c r="Z11" s="107"/>
      <c r="AA11" s="107"/>
      <c r="AB11" s="107"/>
      <c r="AC11" s="107"/>
      <c r="AD11" s="108"/>
      <c r="AE11" s="109"/>
      <c r="AF11" s="109"/>
      <c r="AG11" s="124"/>
      <c r="AH11" s="124"/>
      <c r="AI11" s="125"/>
      <c r="AJ11" s="126"/>
      <c r="AK11" s="127">
        <f ca="1">ROUNDUP(RAND()*($N11-$O11)+$O11,3)</f>
        <v>156.737</v>
      </c>
      <c r="AL11" s="127">
        <f ca="1" t="shared" ref="AL11:BP19" si="12">ROUNDUP(RAND()*($N11-$O11)+$O11,3)</f>
        <v>156.805</v>
      </c>
      <c r="AM11" s="127">
        <f ca="1" t="shared" si="12"/>
        <v>156.821</v>
      </c>
      <c r="AN11" s="127">
        <f ca="1" t="shared" si="12"/>
        <v>156.777</v>
      </c>
      <c r="AO11" s="127">
        <f ca="1" t="shared" si="12"/>
        <v>156.735</v>
      </c>
      <c r="AP11" s="127">
        <f ca="1" t="shared" si="12"/>
        <v>156.812</v>
      </c>
      <c r="AQ11" s="127">
        <f ca="1" t="shared" si="12"/>
        <v>156.739</v>
      </c>
      <c r="AR11" s="127">
        <f ca="1" t="shared" si="12"/>
        <v>156.822</v>
      </c>
      <c r="AS11" s="127">
        <f ca="1" t="shared" si="12"/>
        <v>156.777</v>
      </c>
      <c r="AT11" s="127">
        <f ca="1" t="shared" si="12"/>
        <v>156.821</v>
      </c>
      <c r="AU11" s="127">
        <f ca="1" t="shared" si="12"/>
        <v>156.793</v>
      </c>
      <c r="AV11" s="127">
        <f ca="1" t="shared" si="12"/>
        <v>156.799</v>
      </c>
      <c r="AW11" s="127">
        <f ca="1" t="shared" si="12"/>
        <v>156.807</v>
      </c>
      <c r="AX11" s="127">
        <f ca="1" t="shared" si="12"/>
        <v>156.782</v>
      </c>
      <c r="AY11" s="127">
        <f ca="1" t="shared" si="12"/>
        <v>156.806</v>
      </c>
      <c r="AZ11" s="127">
        <f ca="1" t="shared" si="12"/>
        <v>156.812</v>
      </c>
      <c r="BA11" s="127">
        <f ca="1" t="shared" si="12"/>
        <v>156.78</v>
      </c>
      <c r="BB11" s="127">
        <f ca="1" t="shared" si="12"/>
        <v>156.821</v>
      </c>
      <c r="BC11" s="127">
        <f ca="1" t="shared" si="12"/>
        <v>156.78</v>
      </c>
      <c r="BD11" s="127">
        <f ca="1" t="shared" si="12"/>
        <v>156.804</v>
      </c>
      <c r="BE11" s="127">
        <f ca="1" t="shared" si="12"/>
        <v>156.729</v>
      </c>
      <c r="BF11" s="127">
        <f ca="1" t="shared" si="12"/>
        <v>156.785</v>
      </c>
      <c r="BG11" s="127">
        <f ca="1" t="shared" si="12"/>
        <v>156.784</v>
      </c>
      <c r="BH11" s="127">
        <f ca="1" t="shared" si="12"/>
        <v>156.757</v>
      </c>
      <c r="BI11" s="127">
        <f ca="1" t="shared" si="12"/>
        <v>156.749</v>
      </c>
      <c r="BJ11" s="127">
        <f ca="1" t="shared" si="12"/>
        <v>156.82</v>
      </c>
      <c r="BK11" s="127">
        <f ca="1" t="shared" si="12"/>
        <v>156.792</v>
      </c>
      <c r="BL11" s="127">
        <f ca="1" t="shared" si="12"/>
        <v>156.741</v>
      </c>
      <c r="BM11" s="127">
        <f ca="1" t="shared" si="12"/>
        <v>156.764</v>
      </c>
      <c r="BN11" s="127">
        <f ca="1" t="shared" si="12"/>
        <v>156.74</v>
      </c>
      <c r="BO11" s="127">
        <f ca="1" t="shared" si="12"/>
        <v>156.745</v>
      </c>
      <c r="BP11" s="127">
        <f ca="1" t="shared" si="12"/>
        <v>156.725</v>
      </c>
    </row>
    <row r="12" ht="15" customHeight="1" spans="1:68">
      <c r="A12" s="52"/>
      <c r="B12" s="46" t="s">
        <v>60</v>
      </c>
      <c r="C12" s="47" t="s">
        <v>61</v>
      </c>
      <c r="D12" s="47" t="s">
        <v>57</v>
      </c>
      <c r="E12" s="53"/>
      <c r="F12" s="49" t="s">
        <v>58</v>
      </c>
      <c r="G12" s="54">
        <v>156.76</v>
      </c>
      <c r="H12" s="51">
        <v>0.15</v>
      </c>
      <c r="I12" s="51">
        <v>0.15</v>
      </c>
      <c r="J12" s="81" t="s">
        <v>59</v>
      </c>
      <c r="K12" s="82">
        <f t="shared" si="0"/>
        <v>156.91</v>
      </c>
      <c r="L12" s="82">
        <f t="shared" si="1"/>
        <v>156.61</v>
      </c>
      <c r="M12" s="83"/>
      <c r="N12" s="84">
        <f t="shared" si="2"/>
        <v>156.825</v>
      </c>
      <c r="O12" s="84">
        <f t="shared" si="3"/>
        <v>156.722</v>
      </c>
      <c r="P12" s="84">
        <f t="shared" si="4"/>
        <v>0.103000000000009</v>
      </c>
      <c r="Q12" s="84">
        <v>0.065</v>
      </c>
      <c r="R12" s="84">
        <v>0.038</v>
      </c>
      <c r="S12" s="84">
        <f ca="1" t="shared" si="5"/>
        <v>156.7700625</v>
      </c>
      <c r="T12" s="96">
        <f ca="1" t="shared" si="6"/>
        <v>0.032140756459774</v>
      </c>
      <c r="U12" s="97">
        <f ca="1" t="shared" si="7"/>
        <v>1.55565722488759</v>
      </c>
      <c r="V12" s="97">
        <f ca="1" t="shared" si="8"/>
        <v>1.45129855271837</v>
      </c>
      <c r="W12" s="97">
        <f ca="1" t="shared" si="9"/>
        <v>1.66001589705694</v>
      </c>
      <c r="X12" s="97">
        <f ca="1" t="shared" si="10"/>
        <v>1.45129855271837</v>
      </c>
      <c r="Y12" s="106">
        <f ca="1" t="shared" si="11"/>
        <v>0.999992995187923</v>
      </c>
      <c r="Z12" s="110"/>
      <c r="AA12" s="110"/>
      <c r="AB12" s="110"/>
      <c r="AC12" s="110"/>
      <c r="AD12" s="111"/>
      <c r="AE12" s="112"/>
      <c r="AF12" s="113"/>
      <c r="AG12" s="128"/>
      <c r="AH12" s="128"/>
      <c r="AI12" s="129"/>
      <c r="AJ12" s="130"/>
      <c r="AK12" s="127">
        <f ca="1" t="shared" ref="AK12:AZ36" si="13">ROUNDUP(RAND()*($N12-$O12)+$O12,3)</f>
        <v>156.782</v>
      </c>
      <c r="AL12" s="127">
        <f ca="1" t="shared" si="13"/>
        <v>156.784</v>
      </c>
      <c r="AM12" s="127">
        <f ca="1" t="shared" si="13"/>
        <v>156.753</v>
      </c>
      <c r="AN12" s="127">
        <f ca="1" t="shared" si="13"/>
        <v>156.776</v>
      </c>
      <c r="AO12" s="127">
        <f ca="1" t="shared" si="13"/>
        <v>156.788</v>
      </c>
      <c r="AP12" s="127">
        <f ca="1" t="shared" si="13"/>
        <v>156.729</v>
      </c>
      <c r="AQ12" s="127">
        <f ca="1" t="shared" si="13"/>
        <v>156.743</v>
      </c>
      <c r="AR12" s="127">
        <f ca="1" t="shared" si="13"/>
        <v>156.795</v>
      </c>
      <c r="AS12" s="127">
        <f ca="1" t="shared" si="13"/>
        <v>156.794</v>
      </c>
      <c r="AT12" s="127">
        <f ca="1" t="shared" si="13"/>
        <v>156.803</v>
      </c>
      <c r="AU12" s="127">
        <f ca="1" t="shared" si="13"/>
        <v>156.805</v>
      </c>
      <c r="AV12" s="127">
        <f ca="1" t="shared" si="13"/>
        <v>156.738</v>
      </c>
      <c r="AW12" s="127">
        <f ca="1" t="shared" si="13"/>
        <v>156.744</v>
      </c>
      <c r="AX12" s="127">
        <f ca="1" t="shared" si="13"/>
        <v>156.791</v>
      </c>
      <c r="AY12" s="127">
        <f ca="1" t="shared" si="13"/>
        <v>156.825</v>
      </c>
      <c r="AZ12" s="127">
        <f ca="1" t="shared" si="13"/>
        <v>156.732</v>
      </c>
      <c r="BA12" s="127">
        <f ca="1" t="shared" si="12"/>
        <v>156.821</v>
      </c>
      <c r="BB12" s="127">
        <f ca="1" t="shared" si="12"/>
        <v>156.73</v>
      </c>
      <c r="BC12" s="127">
        <f ca="1" t="shared" si="12"/>
        <v>156.756</v>
      </c>
      <c r="BD12" s="127">
        <f ca="1" t="shared" si="12"/>
        <v>156.757</v>
      </c>
      <c r="BE12" s="127">
        <f ca="1" t="shared" si="12"/>
        <v>156.731</v>
      </c>
      <c r="BF12" s="127">
        <f ca="1" t="shared" si="12"/>
        <v>156.754</v>
      </c>
      <c r="BG12" s="127">
        <f ca="1" t="shared" si="12"/>
        <v>156.781</v>
      </c>
      <c r="BH12" s="127">
        <f ca="1" t="shared" si="12"/>
        <v>156.804</v>
      </c>
      <c r="BI12" s="127">
        <f ca="1" t="shared" si="12"/>
        <v>156.795</v>
      </c>
      <c r="BJ12" s="127">
        <f ca="1" t="shared" si="12"/>
        <v>156.73</v>
      </c>
      <c r="BK12" s="127">
        <f ca="1" t="shared" si="12"/>
        <v>156.73</v>
      </c>
      <c r="BL12" s="127">
        <f ca="1" t="shared" si="12"/>
        <v>156.728</v>
      </c>
      <c r="BM12" s="127">
        <f ca="1" t="shared" si="12"/>
        <v>156.811</v>
      </c>
      <c r="BN12" s="127">
        <f ca="1" t="shared" si="12"/>
        <v>156.818</v>
      </c>
      <c r="BO12" s="127">
        <f ca="1" t="shared" si="12"/>
        <v>156.779</v>
      </c>
      <c r="BP12" s="127">
        <f ca="1" t="shared" si="12"/>
        <v>156.735</v>
      </c>
    </row>
    <row r="13" ht="15" customHeight="1" spans="1:68">
      <c r="A13" s="52"/>
      <c r="B13" s="46" t="s">
        <v>62</v>
      </c>
      <c r="C13" s="47" t="s">
        <v>63</v>
      </c>
      <c r="D13" s="55" t="s">
        <v>57</v>
      </c>
      <c r="E13" s="53"/>
      <c r="F13" s="49" t="s">
        <v>58</v>
      </c>
      <c r="G13" s="54">
        <v>156.76</v>
      </c>
      <c r="H13" s="56">
        <v>0.15</v>
      </c>
      <c r="I13" s="56">
        <v>0.15</v>
      </c>
      <c r="J13" s="81" t="s">
        <v>59</v>
      </c>
      <c r="K13" s="82">
        <f t="shared" si="0"/>
        <v>156.91</v>
      </c>
      <c r="L13" s="82">
        <f t="shared" si="1"/>
        <v>156.61</v>
      </c>
      <c r="M13" s="83"/>
      <c r="N13" s="84">
        <f t="shared" si="2"/>
        <v>156.811</v>
      </c>
      <c r="O13" s="84">
        <f t="shared" si="3"/>
        <v>156.707</v>
      </c>
      <c r="P13" s="84">
        <f t="shared" si="4"/>
        <v>0.103999999999985</v>
      </c>
      <c r="Q13" s="84">
        <v>0.051</v>
      </c>
      <c r="R13" s="84">
        <v>0.053</v>
      </c>
      <c r="S13" s="84">
        <f ca="1" t="shared" si="5"/>
        <v>156.75903125</v>
      </c>
      <c r="T13" s="96">
        <f ca="1" t="shared" si="6"/>
        <v>0.0305281302059394</v>
      </c>
      <c r="U13" s="97">
        <f ca="1" t="shared" si="7"/>
        <v>1.63783368528323</v>
      </c>
      <c r="V13" s="97">
        <f ca="1" t="shared" si="8"/>
        <v>1.64841136116709</v>
      </c>
      <c r="W13" s="97">
        <f ca="1" t="shared" si="9"/>
        <v>1.6272560093995</v>
      </c>
      <c r="X13" s="97">
        <f ca="1" t="shared" si="10"/>
        <v>1.6272560093995</v>
      </c>
      <c r="Y13" s="106">
        <f ca="1" t="shared" si="11"/>
        <v>0.999999094043426</v>
      </c>
      <c r="Z13" s="110"/>
      <c r="AA13" s="110"/>
      <c r="AB13" s="110"/>
      <c r="AC13" s="110"/>
      <c r="AD13" s="111"/>
      <c r="AE13" s="112"/>
      <c r="AF13" s="113"/>
      <c r="AG13" s="128"/>
      <c r="AH13" s="128"/>
      <c r="AI13" s="129"/>
      <c r="AJ13" s="130"/>
      <c r="AK13" s="127">
        <f ca="1" t="shared" si="13"/>
        <v>156.721</v>
      </c>
      <c r="AL13" s="127">
        <f ca="1" t="shared" si="12"/>
        <v>156.728</v>
      </c>
      <c r="AM13" s="127">
        <f ca="1" t="shared" si="12"/>
        <v>156.799</v>
      </c>
      <c r="AN13" s="127">
        <f ca="1" t="shared" si="12"/>
        <v>156.746</v>
      </c>
      <c r="AO13" s="127">
        <f ca="1" t="shared" si="12"/>
        <v>156.79</v>
      </c>
      <c r="AP13" s="127">
        <f ca="1" t="shared" si="12"/>
        <v>156.801</v>
      </c>
      <c r="AQ13" s="127">
        <f ca="1" t="shared" si="12"/>
        <v>156.73</v>
      </c>
      <c r="AR13" s="127">
        <f ca="1" t="shared" si="12"/>
        <v>156.803</v>
      </c>
      <c r="AS13" s="127">
        <f ca="1" t="shared" si="12"/>
        <v>156.782</v>
      </c>
      <c r="AT13" s="127">
        <f ca="1" t="shared" si="12"/>
        <v>156.806</v>
      </c>
      <c r="AU13" s="127">
        <f ca="1" t="shared" si="12"/>
        <v>156.759</v>
      </c>
      <c r="AV13" s="127">
        <f ca="1" t="shared" si="12"/>
        <v>156.771</v>
      </c>
      <c r="AW13" s="127">
        <f ca="1" t="shared" si="12"/>
        <v>156.723</v>
      </c>
      <c r="AX13" s="127">
        <f ca="1" t="shared" si="12"/>
        <v>156.732</v>
      </c>
      <c r="AY13" s="127">
        <f ca="1" t="shared" si="12"/>
        <v>156.723</v>
      </c>
      <c r="AZ13" s="127">
        <f ca="1" t="shared" si="12"/>
        <v>156.736</v>
      </c>
      <c r="BA13" s="127">
        <f ca="1" t="shared" si="12"/>
        <v>156.762</v>
      </c>
      <c r="BB13" s="127">
        <f ca="1" t="shared" si="12"/>
        <v>156.771</v>
      </c>
      <c r="BC13" s="127">
        <f ca="1" t="shared" si="12"/>
        <v>156.722</v>
      </c>
      <c r="BD13" s="127">
        <f ca="1" t="shared" si="12"/>
        <v>156.746</v>
      </c>
      <c r="BE13" s="127">
        <f ca="1" t="shared" si="12"/>
        <v>156.771</v>
      </c>
      <c r="BF13" s="127">
        <f ca="1" t="shared" si="12"/>
        <v>156.76</v>
      </c>
      <c r="BG13" s="127">
        <f ca="1" t="shared" si="12"/>
        <v>156.768</v>
      </c>
      <c r="BH13" s="127">
        <f ca="1" t="shared" si="12"/>
        <v>156.711</v>
      </c>
      <c r="BI13" s="127">
        <f ca="1" t="shared" si="12"/>
        <v>156.76</v>
      </c>
      <c r="BJ13" s="127">
        <f ca="1" t="shared" si="12"/>
        <v>156.723</v>
      </c>
      <c r="BK13" s="127">
        <f ca="1" t="shared" si="12"/>
        <v>156.811</v>
      </c>
      <c r="BL13" s="127">
        <f ca="1" t="shared" si="12"/>
        <v>156.797</v>
      </c>
      <c r="BM13" s="127">
        <f ca="1" t="shared" si="12"/>
        <v>156.715</v>
      </c>
      <c r="BN13" s="127">
        <f ca="1" t="shared" si="12"/>
        <v>156.763</v>
      </c>
      <c r="BO13" s="127">
        <f ca="1" t="shared" si="12"/>
        <v>156.776</v>
      </c>
      <c r="BP13" s="127">
        <f ca="1" t="shared" si="12"/>
        <v>156.783</v>
      </c>
    </row>
    <row r="14" ht="15" customHeight="1" spans="1:68">
      <c r="A14" s="52"/>
      <c r="B14" s="46" t="s">
        <v>64</v>
      </c>
      <c r="C14" s="47" t="s">
        <v>65</v>
      </c>
      <c r="D14" s="55" t="s">
        <v>57</v>
      </c>
      <c r="E14" s="53"/>
      <c r="F14" s="49" t="s">
        <v>58</v>
      </c>
      <c r="G14" s="54">
        <v>156.76</v>
      </c>
      <c r="H14" s="56">
        <v>0.15</v>
      </c>
      <c r="I14" s="56">
        <v>0.15</v>
      </c>
      <c r="J14" s="81" t="s">
        <v>59</v>
      </c>
      <c r="K14" s="82">
        <f t="shared" si="0"/>
        <v>156.91</v>
      </c>
      <c r="L14" s="82">
        <f t="shared" si="1"/>
        <v>156.61</v>
      </c>
      <c r="M14" s="83"/>
      <c r="N14" s="84">
        <f t="shared" si="2"/>
        <v>156.813</v>
      </c>
      <c r="O14" s="84">
        <f t="shared" si="3"/>
        <v>156.716</v>
      </c>
      <c r="P14" s="84">
        <f t="shared" si="4"/>
        <v>0.0970000000000084</v>
      </c>
      <c r="Q14" s="84">
        <v>0.053</v>
      </c>
      <c r="R14" s="84">
        <v>0.044</v>
      </c>
      <c r="S14" s="84">
        <f ca="1" t="shared" si="5"/>
        <v>156.77025</v>
      </c>
      <c r="T14" s="96">
        <f ca="1" t="shared" si="6"/>
        <v>0.024055044404247</v>
      </c>
      <c r="U14" s="97">
        <f ca="1" t="shared" si="7"/>
        <v>2.07856610695644</v>
      </c>
      <c r="V14" s="97">
        <f ca="1" t="shared" si="8"/>
        <v>1.93653075631431</v>
      </c>
      <c r="W14" s="97">
        <f ca="1" t="shared" si="9"/>
        <v>2.22060145759873</v>
      </c>
      <c r="X14" s="97">
        <f ca="1" t="shared" si="10"/>
        <v>1.93653075631431</v>
      </c>
      <c r="Y14" s="106">
        <f ca="1" t="shared" si="11"/>
        <v>0.999999996855217</v>
      </c>
      <c r="Z14" s="110"/>
      <c r="AA14" s="110"/>
      <c r="AB14" s="110"/>
      <c r="AC14" s="110"/>
      <c r="AD14" s="111"/>
      <c r="AE14" s="112"/>
      <c r="AF14" s="113"/>
      <c r="AG14" s="128"/>
      <c r="AH14" s="128"/>
      <c r="AI14" s="129"/>
      <c r="AJ14" s="130"/>
      <c r="AK14" s="127">
        <f ca="1" t="shared" si="13"/>
        <v>156.762</v>
      </c>
      <c r="AL14" s="127">
        <f ca="1" t="shared" si="12"/>
        <v>156.721</v>
      </c>
      <c r="AM14" s="127">
        <f ca="1" t="shared" si="12"/>
        <v>156.785</v>
      </c>
      <c r="AN14" s="127">
        <f ca="1" t="shared" si="12"/>
        <v>156.732</v>
      </c>
      <c r="AO14" s="127">
        <f ca="1" t="shared" si="12"/>
        <v>156.792</v>
      </c>
      <c r="AP14" s="127">
        <f ca="1" t="shared" si="12"/>
        <v>156.776</v>
      </c>
      <c r="AQ14" s="127">
        <f ca="1" t="shared" si="12"/>
        <v>156.784</v>
      </c>
      <c r="AR14" s="127">
        <f ca="1" t="shared" si="12"/>
        <v>156.729</v>
      </c>
      <c r="AS14" s="127">
        <f ca="1" t="shared" si="12"/>
        <v>156.773</v>
      </c>
      <c r="AT14" s="127">
        <f ca="1" t="shared" si="12"/>
        <v>156.782</v>
      </c>
      <c r="AU14" s="127">
        <f ca="1" t="shared" si="12"/>
        <v>156.795</v>
      </c>
      <c r="AV14" s="127">
        <f ca="1" t="shared" si="12"/>
        <v>156.756</v>
      </c>
      <c r="AW14" s="127">
        <f ca="1" t="shared" si="12"/>
        <v>156.759</v>
      </c>
      <c r="AX14" s="127">
        <f ca="1" t="shared" si="12"/>
        <v>156.761</v>
      </c>
      <c r="AY14" s="127">
        <f ca="1" t="shared" si="12"/>
        <v>156.799</v>
      </c>
      <c r="AZ14" s="127">
        <f ca="1" t="shared" si="12"/>
        <v>156.75</v>
      </c>
      <c r="BA14" s="127">
        <f ca="1" t="shared" si="12"/>
        <v>156.787</v>
      </c>
      <c r="BB14" s="127">
        <f ca="1" t="shared" si="12"/>
        <v>156.8</v>
      </c>
      <c r="BC14" s="127">
        <f ca="1" t="shared" si="12"/>
        <v>156.766</v>
      </c>
      <c r="BD14" s="127">
        <f ca="1" t="shared" si="12"/>
        <v>156.782</v>
      </c>
      <c r="BE14" s="127">
        <f ca="1" t="shared" si="12"/>
        <v>156.79</v>
      </c>
      <c r="BF14" s="127">
        <f ca="1" t="shared" si="12"/>
        <v>156.743</v>
      </c>
      <c r="BG14" s="127">
        <f ca="1" t="shared" si="12"/>
        <v>156.779</v>
      </c>
      <c r="BH14" s="127">
        <f ca="1" t="shared" si="12"/>
        <v>156.785</v>
      </c>
      <c r="BI14" s="127">
        <f ca="1" t="shared" si="12"/>
        <v>156.799</v>
      </c>
      <c r="BJ14" s="127">
        <f ca="1" t="shared" si="12"/>
        <v>156.813</v>
      </c>
      <c r="BK14" s="127">
        <f ca="1" t="shared" si="12"/>
        <v>156.77</v>
      </c>
      <c r="BL14" s="127">
        <f ca="1" t="shared" si="12"/>
        <v>156.746</v>
      </c>
      <c r="BM14" s="127">
        <f ca="1" t="shared" si="12"/>
        <v>156.793</v>
      </c>
      <c r="BN14" s="127">
        <f ca="1" t="shared" si="12"/>
        <v>156.725</v>
      </c>
      <c r="BO14" s="127">
        <f ca="1" t="shared" si="12"/>
        <v>156.762</v>
      </c>
      <c r="BP14" s="127">
        <f ca="1" t="shared" si="12"/>
        <v>156.752</v>
      </c>
    </row>
    <row r="15" ht="15" customHeight="1" spans="1:68">
      <c r="A15" s="52"/>
      <c r="B15" s="46" t="s">
        <v>66</v>
      </c>
      <c r="C15" s="47" t="s">
        <v>67</v>
      </c>
      <c r="D15" s="47" t="s">
        <v>68</v>
      </c>
      <c r="E15" s="53"/>
      <c r="F15" s="49" t="s">
        <v>58</v>
      </c>
      <c r="G15" s="54">
        <v>81.38</v>
      </c>
      <c r="H15" s="56">
        <v>0.15</v>
      </c>
      <c r="I15" s="56">
        <v>0.15</v>
      </c>
      <c r="J15" s="81" t="s">
        <v>59</v>
      </c>
      <c r="K15" s="82">
        <f t="shared" si="0"/>
        <v>81.53</v>
      </c>
      <c r="L15" s="82">
        <f t="shared" si="1"/>
        <v>81.23</v>
      </c>
      <c r="M15" s="83"/>
      <c r="N15" s="84">
        <f t="shared" si="2"/>
        <v>81.427</v>
      </c>
      <c r="O15" s="84">
        <f t="shared" si="3"/>
        <v>81.35</v>
      </c>
      <c r="P15" s="84">
        <f t="shared" si="4"/>
        <v>0.0769999999999982</v>
      </c>
      <c r="Q15" s="98">
        <v>0.047</v>
      </c>
      <c r="R15" s="98">
        <v>0.03</v>
      </c>
      <c r="S15" s="84">
        <f ca="1" t="shared" si="5"/>
        <v>81.39340625</v>
      </c>
      <c r="T15" s="96">
        <f ca="1" t="shared" si="6"/>
        <v>0.0237009042634103</v>
      </c>
      <c r="U15" s="97">
        <f ca="1" t="shared" si="7"/>
        <v>2.1096241495389</v>
      </c>
      <c r="V15" s="97">
        <f ca="1" t="shared" si="8"/>
        <v>1.92107649117431</v>
      </c>
      <c r="W15" s="97">
        <f ca="1" t="shared" si="9"/>
        <v>2.29817180790366</v>
      </c>
      <c r="X15" s="97">
        <f ca="1" t="shared" si="10"/>
        <v>1.92107649117431</v>
      </c>
      <c r="Y15" s="106">
        <f ca="1" t="shared" si="11"/>
        <v>0.999999995871324</v>
      </c>
      <c r="Z15" s="110"/>
      <c r="AA15" s="110"/>
      <c r="AB15" s="110"/>
      <c r="AC15" s="110"/>
      <c r="AD15" s="111"/>
      <c r="AE15" s="112"/>
      <c r="AF15" s="113"/>
      <c r="AG15" s="128"/>
      <c r="AH15" s="128"/>
      <c r="AI15" s="129"/>
      <c r="AJ15" s="130"/>
      <c r="AK15" s="127">
        <f ca="1" t="shared" si="13"/>
        <v>81.424</v>
      </c>
      <c r="AL15" s="127">
        <f ca="1" t="shared" si="12"/>
        <v>81.39</v>
      </c>
      <c r="AM15" s="127">
        <f ca="1" t="shared" si="12"/>
        <v>81.374</v>
      </c>
      <c r="AN15" s="127">
        <f ca="1" t="shared" si="12"/>
        <v>81.37</v>
      </c>
      <c r="AO15" s="127">
        <f ca="1" t="shared" si="12"/>
        <v>81.426</v>
      </c>
      <c r="AP15" s="127">
        <f ca="1" t="shared" si="12"/>
        <v>81.424</v>
      </c>
      <c r="AQ15" s="127">
        <f ca="1" t="shared" si="12"/>
        <v>81.352</v>
      </c>
      <c r="AR15" s="127">
        <f ca="1" t="shared" si="12"/>
        <v>81.4</v>
      </c>
      <c r="AS15" s="127">
        <f ca="1" t="shared" si="12"/>
        <v>81.427</v>
      </c>
      <c r="AT15" s="127">
        <f ca="1" t="shared" si="12"/>
        <v>81.427</v>
      </c>
      <c r="AU15" s="127">
        <f ca="1" t="shared" si="12"/>
        <v>81.362</v>
      </c>
      <c r="AV15" s="127">
        <f ca="1" t="shared" si="12"/>
        <v>81.403</v>
      </c>
      <c r="AW15" s="127">
        <f ca="1" t="shared" si="12"/>
        <v>81.406</v>
      </c>
      <c r="AX15" s="127">
        <f ca="1" t="shared" si="12"/>
        <v>81.37</v>
      </c>
      <c r="AY15" s="127">
        <f ca="1" t="shared" si="12"/>
        <v>81.407</v>
      </c>
      <c r="AZ15" s="127">
        <f ca="1" t="shared" si="12"/>
        <v>81.406</v>
      </c>
      <c r="BA15" s="127">
        <f ca="1" t="shared" si="12"/>
        <v>81.378</v>
      </c>
      <c r="BB15" s="127">
        <f ca="1" t="shared" si="12"/>
        <v>81.397</v>
      </c>
      <c r="BC15" s="127">
        <f ca="1" t="shared" si="12"/>
        <v>81.418</v>
      </c>
      <c r="BD15" s="127">
        <f ca="1" t="shared" si="12"/>
        <v>81.408</v>
      </c>
      <c r="BE15" s="127">
        <f ca="1" t="shared" si="12"/>
        <v>81.402</v>
      </c>
      <c r="BF15" s="127">
        <f ca="1" t="shared" si="12"/>
        <v>81.406</v>
      </c>
      <c r="BG15" s="127">
        <f ca="1" t="shared" si="12"/>
        <v>81.364</v>
      </c>
      <c r="BH15" s="127">
        <f ca="1" t="shared" si="12"/>
        <v>81.403</v>
      </c>
      <c r="BI15" s="127">
        <f ca="1" t="shared" si="12"/>
        <v>81.375</v>
      </c>
      <c r="BJ15" s="127">
        <f ca="1" t="shared" si="12"/>
        <v>81.38</v>
      </c>
      <c r="BK15" s="127">
        <f ca="1" t="shared" si="12"/>
        <v>81.382</v>
      </c>
      <c r="BL15" s="127">
        <f ca="1" t="shared" si="12"/>
        <v>81.421</v>
      </c>
      <c r="BM15" s="127">
        <f ca="1" t="shared" si="12"/>
        <v>81.351</v>
      </c>
      <c r="BN15" s="127">
        <f ca="1" t="shared" si="12"/>
        <v>81.374</v>
      </c>
      <c r="BO15" s="127">
        <f ca="1" t="shared" si="12"/>
        <v>81.406</v>
      </c>
      <c r="BP15" s="127">
        <f ca="1" t="shared" si="12"/>
        <v>81.356</v>
      </c>
    </row>
    <row r="16" ht="15" customHeight="1" spans="1:68">
      <c r="A16" s="52"/>
      <c r="B16" s="46" t="s">
        <v>69</v>
      </c>
      <c r="C16" s="47" t="s">
        <v>70</v>
      </c>
      <c r="D16" s="47" t="s">
        <v>68</v>
      </c>
      <c r="E16" s="53"/>
      <c r="F16" s="49" t="s">
        <v>58</v>
      </c>
      <c r="G16" s="54">
        <v>81.38</v>
      </c>
      <c r="H16" s="56">
        <v>0.15</v>
      </c>
      <c r="I16" s="56">
        <v>0.15</v>
      </c>
      <c r="J16" s="81" t="s">
        <v>59</v>
      </c>
      <c r="K16" s="82">
        <f t="shared" si="0"/>
        <v>81.53</v>
      </c>
      <c r="L16" s="82">
        <f t="shared" si="1"/>
        <v>81.23</v>
      </c>
      <c r="M16" s="83"/>
      <c r="N16" s="84">
        <f t="shared" si="2"/>
        <v>81.448</v>
      </c>
      <c r="O16" s="84">
        <f t="shared" si="3"/>
        <v>81.343</v>
      </c>
      <c r="P16" s="84">
        <f t="shared" si="4"/>
        <v>0.105000000000004</v>
      </c>
      <c r="Q16" s="98">
        <v>0.068</v>
      </c>
      <c r="R16" s="98">
        <v>0.037</v>
      </c>
      <c r="S16" s="84">
        <f ca="1" t="shared" si="5"/>
        <v>81.38671875</v>
      </c>
      <c r="T16" s="96">
        <f ca="1" t="shared" si="6"/>
        <v>0.0293952315367098</v>
      </c>
      <c r="U16" s="97">
        <f ca="1" t="shared" si="7"/>
        <v>1.70095615465924</v>
      </c>
      <c r="V16" s="97">
        <f ca="1" t="shared" si="8"/>
        <v>1.6247674935653</v>
      </c>
      <c r="W16" s="97">
        <f ca="1" t="shared" si="9"/>
        <v>1.77714481575331</v>
      </c>
      <c r="X16" s="97">
        <f ca="1" t="shared" si="10"/>
        <v>1.6247674935653</v>
      </c>
      <c r="Y16" s="106">
        <f ca="1" t="shared" si="11"/>
        <v>0.999999405312132</v>
      </c>
      <c r="Z16" s="110"/>
      <c r="AA16" s="110"/>
      <c r="AB16" s="110"/>
      <c r="AC16" s="110"/>
      <c r="AD16" s="111"/>
      <c r="AE16" s="112"/>
      <c r="AF16" s="113"/>
      <c r="AG16" s="128"/>
      <c r="AH16" s="128"/>
      <c r="AI16" s="129"/>
      <c r="AJ16" s="130"/>
      <c r="AK16" s="127">
        <f ca="1" t="shared" si="13"/>
        <v>81.366</v>
      </c>
      <c r="AL16" s="127">
        <f ca="1" t="shared" si="12"/>
        <v>81.415</v>
      </c>
      <c r="AM16" s="127">
        <f ca="1" t="shared" si="12"/>
        <v>81.445</v>
      </c>
      <c r="AN16" s="127">
        <f ca="1" t="shared" si="12"/>
        <v>81.375</v>
      </c>
      <c r="AO16" s="127">
        <f ca="1" t="shared" si="12"/>
        <v>81.379</v>
      </c>
      <c r="AP16" s="127">
        <f ca="1" t="shared" si="12"/>
        <v>81.397</v>
      </c>
      <c r="AQ16" s="127">
        <f ca="1" t="shared" si="12"/>
        <v>81.355</v>
      </c>
      <c r="AR16" s="127">
        <f ca="1" t="shared" si="12"/>
        <v>81.368</v>
      </c>
      <c r="AS16" s="127">
        <f ca="1" t="shared" si="12"/>
        <v>81.346</v>
      </c>
      <c r="AT16" s="127">
        <f ca="1" t="shared" si="12"/>
        <v>81.353</v>
      </c>
      <c r="AU16" s="127">
        <f ca="1" t="shared" si="12"/>
        <v>81.37</v>
      </c>
      <c r="AV16" s="127">
        <f ca="1" t="shared" si="12"/>
        <v>81.41</v>
      </c>
      <c r="AW16" s="127">
        <f ca="1" t="shared" si="12"/>
        <v>81.444</v>
      </c>
      <c r="AX16" s="127">
        <f ca="1" t="shared" si="12"/>
        <v>81.419</v>
      </c>
      <c r="AY16" s="127">
        <f ca="1" t="shared" si="12"/>
        <v>81.429</v>
      </c>
      <c r="AZ16" s="127">
        <f ca="1" t="shared" si="12"/>
        <v>81.377</v>
      </c>
      <c r="BA16" s="127">
        <f ca="1" t="shared" si="12"/>
        <v>81.419</v>
      </c>
      <c r="BB16" s="127">
        <f ca="1" t="shared" si="12"/>
        <v>81.404</v>
      </c>
      <c r="BC16" s="127">
        <f ca="1" t="shared" si="12"/>
        <v>81.406</v>
      </c>
      <c r="BD16" s="127">
        <f ca="1" t="shared" si="12"/>
        <v>81.354</v>
      </c>
      <c r="BE16" s="127">
        <f ca="1" t="shared" si="12"/>
        <v>81.389</v>
      </c>
      <c r="BF16" s="127">
        <f ca="1" t="shared" si="12"/>
        <v>81.386</v>
      </c>
      <c r="BG16" s="127">
        <f ca="1" t="shared" si="12"/>
        <v>81.356</v>
      </c>
      <c r="BH16" s="127">
        <f ca="1" t="shared" si="12"/>
        <v>81.356</v>
      </c>
      <c r="BI16" s="127">
        <f ca="1" t="shared" si="12"/>
        <v>81.374</v>
      </c>
      <c r="BJ16" s="127">
        <f ca="1" t="shared" si="12"/>
        <v>81.41</v>
      </c>
      <c r="BK16" s="127">
        <f ca="1" t="shared" si="12"/>
        <v>81.422</v>
      </c>
      <c r="BL16" s="127">
        <f ca="1" t="shared" si="12"/>
        <v>81.394</v>
      </c>
      <c r="BM16" s="127">
        <f ca="1" t="shared" si="12"/>
        <v>81.346</v>
      </c>
      <c r="BN16" s="127">
        <f ca="1" t="shared" si="12"/>
        <v>81.401</v>
      </c>
      <c r="BO16" s="127">
        <f ca="1" t="shared" si="12"/>
        <v>81.363</v>
      </c>
      <c r="BP16" s="127">
        <f ca="1" t="shared" si="12"/>
        <v>81.347</v>
      </c>
    </row>
    <row r="17" ht="15" customHeight="1" spans="1:68">
      <c r="A17" s="52"/>
      <c r="B17" s="46" t="s">
        <v>71</v>
      </c>
      <c r="C17" s="47" t="s">
        <v>72</v>
      </c>
      <c r="D17" s="47" t="s">
        <v>68</v>
      </c>
      <c r="E17" s="53"/>
      <c r="F17" s="49" t="s">
        <v>58</v>
      </c>
      <c r="G17" s="54">
        <v>81.38</v>
      </c>
      <c r="H17" s="56">
        <v>0.15</v>
      </c>
      <c r="I17" s="56">
        <v>0.15</v>
      </c>
      <c r="J17" s="81" t="s">
        <v>59</v>
      </c>
      <c r="K17" s="82">
        <f t="shared" si="0"/>
        <v>81.53</v>
      </c>
      <c r="L17" s="82">
        <f t="shared" si="1"/>
        <v>81.23</v>
      </c>
      <c r="M17" s="83"/>
      <c r="N17" s="84">
        <f t="shared" si="2"/>
        <v>81.431</v>
      </c>
      <c r="O17" s="84">
        <f t="shared" si="3"/>
        <v>81.347</v>
      </c>
      <c r="P17" s="84">
        <f t="shared" si="4"/>
        <v>0.0840000000000032</v>
      </c>
      <c r="Q17" s="98">
        <v>0.051</v>
      </c>
      <c r="R17" s="98">
        <v>0.033</v>
      </c>
      <c r="S17" s="84">
        <f ca="1" t="shared" si="5"/>
        <v>81.38753125</v>
      </c>
      <c r="T17" s="96">
        <f ca="1" t="shared" si="6"/>
        <v>0.0272787100903552</v>
      </c>
      <c r="U17" s="97">
        <f ca="1" t="shared" si="7"/>
        <v>1.83293124324373</v>
      </c>
      <c r="V17" s="97">
        <f ca="1" t="shared" si="8"/>
        <v>1.74090282040594</v>
      </c>
      <c r="W17" s="97">
        <f ca="1" t="shared" si="9"/>
        <v>1.92495966608165</v>
      </c>
      <c r="X17" s="97">
        <f ca="1" t="shared" si="10"/>
        <v>1.74090282040594</v>
      </c>
      <c r="Y17" s="106">
        <f ca="1" t="shared" si="11"/>
        <v>0.999999907987139</v>
      </c>
      <c r="Z17" s="110"/>
      <c r="AA17" s="110"/>
      <c r="AB17" s="110"/>
      <c r="AC17" s="110"/>
      <c r="AD17" s="111"/>
      <c r="AE17" s="112"/>
      <c r="AF17" s="113"/>
      <c r="AG17" s="128"/>
      <c r="AH17" s="128"/>
      <c r="AI17" s="129"/>
      <c r="AJ17" s="130"/>
      <c r="AK17" s="127">
        <f ca="1" t="shared" si="13"/>
        <v>81.387</v>
      </c>
      <c r="AL17" s="127">
        <f ca="1" t="shared" si="12"/>
        <v>81.418</v>
      </c>
      <c r="AM17" s="127">
        <f ca="1" t="shared" si="12"/>
        <v>81.352</v>
      </c>
      <c r="AN17" s="127">
        <f ca="1" t="shared" si="12"/>
        <v>81.354</v>
      </c>
      <c r="AO17" s="127">
        <f ca="1" t="shared" si="12"/>
        <v>81.397</v>
      </c>
      <c r="AP17" s="127">
        <f ca="1" t="shared" si="12"/>
        <v>81.421</v>
      </c>
      <c r="AQ17" s="127">
        <f ca="1" t="shared" si="12"/>
        <v>81.374</v>
      </c>
      <c r="AR17" s="127">
        <f ca="1" t="shared" si="12"/>
        <v>81.371</v>
      </c>
      <c r="AS17" s="127">
        <f ca="1" t="shared" si="12"/>
        <v>81.39</v>
      </c>
      <c r="AT17" s="127">
        <f ca="1" t="shared" si="12"/>
        <v>81.377</v>
      </c>
      <c r="AU17" s="127">
        <f ca="1" t="shared" si="12"/>
        <v>81.354</v>
      </c>
      <c r="AV17" s="127">
        <f ca="1" t="shared" si="12"/>
        <v>81.349</v>
      </c>
      <c r="AW17" s="127">
        <f ca="1" t="shared" si="12"/>
        <v>81.372</v>
      </c>
      <c r="AX17" s="127">
        <f ca="1" t="shared" si="12"/>
        <v>81.413</v>
      </c>
      <c r="AY17" s="127">
        <f ca="1" t="shared" si="12"/>
        <v>81.408</v>
      </c>
      <c r="AZ17" s="127">
        <f ca="1" t="shared" si="12"/>
        <v>81.348</v>
      </c>
      <c r="BA17" s="127">
        <f ca="1" t="shared" si="12"/>
        <v>81.377</v>
      </c>
      <c r="BB17" s="127">
        <f ca="1" t="shared" si="12"/>
        <v>81.417</v>
      </c>
      <c r="BC17" s="127">
        <f ca="1" t="shared" si="12"/>
        <v>81.37</v>
      </c>
      <c r="BD17" s="127">
        <f ca="1" t="shared" si="12"/>
        <v>81.393</v>
      </c>
      <c r="BE17" s="127">
        <f ca="1" t="shared" si="12"/>
        <v>81.389</v>
      </c>
      <c r="BF17" s="127">
        <f ca="1" t="shared" si="12"/>
        <v>81.348</v>
      </c>
      <c r="BG17" s="127">
        <f ca="1" t="shared" si="12"/>
        <v>81.424</v>
      </c>
      <c r="BH17" s="127">
        <f ca="1" t="shared" si="12"/>
        <v>81.399</v>
      </c>
      <c r="BI17" s="127">
        <f ca="1" t="shared" si="12"/>
        <v>81.35</v>
      </c>
      <c r="BJ17" s="127">
        <f ca="1" t="shared" si="12"/>
        <v>81.427</v>
      </c>
      <c r="BK17" s="127">
        <f ca="1" t="shared" si="12"/>
        <v>81.406</v>
      </c>
      <c r="BL17" s="127">
        <f ca="1" t="shared" si="12"/>
        <v>81.354</v>
      </c>
      <c r="BM17" s="127">
        <f ca="1" t="shared" si="12"/>
        <v>81.402</v>
      </c>
      <c r="BN17" s="127">
        <f ca="1" t="shared" si="12"/>
        <v>81.426</v>
      </c>
      <c r="BO17" s="127">
        <f ca="1" t="shared" si="12"/>
        <v>81.405</v>
      </c>
      <c r="BP17" s="127">
        <f ca="1" t="shared" si="12"/>
        <v>81.429</v>
      </c>
    </row>
    <row r="18" ht="15" customHeight="1" spans="1:68">
      <c r="A18" s="52"/>
      <c r="B18" s="46" t="s">
        <v>73</v>
      </c>
      <c r="C18" s="47" t="s">
        <v>74</v>
      </c>
      <c r="D18" s="47" t="s">
        <v>68</v>
      </c>
      <c r="E18" s="53"/>
      <c r="F18" s="49" t="s">
        <v>58</v>
      </c>
      <c r="G18" s="50">
        <v>81.38</v>
      </c>
      <c r="H18" s="51">
        <v>0.15</v>
      </c>
      <c r="I18" s="51">
        <v>0.15</v>
      </c>
      <c r="J18" s="81" t="s">
        <v>59</v>
      </c>
      <c r="K18" s="82">
        <f t="shared" si="0"/>
        <v>81.53</v>
      </c>
      <c r="L18" s="82">
        <f t="shared" si="1"/>
        <v>81.23</v>
      </c>
      <c r="M18" s="83"/>
      <c r="N18" s="84">
        <f t="shared" si="2"/>
        <v>81.431</v>
      </c>
      <c r="O18" s="84">
        <f t="shared" si="3"/>
        <v>81.344</v>
      </c>
      <c r="P18" s="84">
        <f t="shared" si="4"/>
        <v>0.0870000000000033</v>
      </c>
      <c r="Q18" s="98">
        <v>0.051</v>
      </c>
      <c r="R18" s="98">
        <v>0.036</v>
      </c>
      <c r="S18" s="84">
        <f ca="1" t="shared" si="5"/>
        <v>81.3900625</v>
      </c>
      <c r="T18" s="96">
        <f ca="1" t="shared" si="6"/>
        <v>0.0245684527589312</v>
      </c>
      <c r="U18" s="97">
        <f ca="1" t="shared" si="7"/>
        <v>2.03513019279668</v>
      </c>
      <c r="V18" s="97">
        <f ca="1" t="shared" si="8"/>
        <v>1.8986068756966</v>
      </c>
      <c r="W18" s="97">
        <f ca="1" t="shared" si="9"/>
        <v>2.17165350989692</v>
      </c>
      <c r="X18" s="97">
        <f ca="1" t="shared" si="10"/>
        <v>1.8986068756966</v>
      </c>
      <c r="Y18" s="106">
        <f ca="1" t="shared" si="11"/>
        <v>0.99999999382465</v>
      </c>
      <c r="Z18" s="110"/>
      <c r="AA18" s="110"/>
      <c r="AB18" s="110"/>
      <c r="AC18" s="110"/>
      <c r="AD18" s="111"/>
      <c r="AE18" s="112"/>
      <c r="AF18" s="113"/>
      <c r="AG18" s="128"/>
      <c r="AH18" s="128"/>
      <c r="AI18" s="129"/>
      <c r="AJ18" s="130"/>
      <c r="AK18" s="127">
        <f ca="1" t="shared" si="13"/>
        <v>81.405</v>
      </c>
      <c r="AL18" s="127">
        <f ca="1" t="shared" si="12"/>
        <v>81.388</v>
      </c>
      <c r="AM18" s="127">
        <f ca="1" t="shared" si="12"/>
        <v>81.415</v>
      </c>
      <c r="AN18" s="127">
        <f ca="1" t="shared" si="12"/>
        <v>81.353</v>
      </c>
      <c r="AO18" s="127">
        <f ca="1" t="shared" si="12"/>
        <v>81.36</v>
      </c>
      <c r="AP18" s="127">
        <f ca="1" t="shared" si="12"/>
        <v>81.353</v>
      </c>
      <c r="AQ18" s="127">
        <f ca="1" t="shared" si="12"/>
        <v>81.347</v>
      </c>
      <c r="AR18" s="127">
        <f ca="1" t="shared" si="12"/>
        <v>81.401</v>
      </c>
      <c r="AS18" s="127">
        <f ca="1" t="shared" si="12"/>
        <v>81.411</v>
      </c>
      <c r="AT18" s="127">
        <f ca="1" t="shared" si="12"/>
        <v>81.397</v>
      </c>
      <c r="AU18" s="127">
        <f ca="1" t="shared" si="12"/>
        <v>81.383</v>
      </c>
      <c r="AV18" s="127">
        <f ca="1" t="shared" si="12"/>
        <v>81.353</v>
      </c>
      <c r="AW18" s="127">
        <f ca="1" t="shared" si="12"/>
        <v>81.42</v>
      </c>
      <c r="AX18" s="127">
        <f ca="1" t="shared" si="12"/>
        <v>81.384</v>
      </c>
      <c r="AY18" s="127">
        <f ca="1" t="shared" si="12"/>
        <v>81.415</v>
      </c>
      <c r="AZ18" s="127">
        <f ca="1" t="shared" si="12"/>
        <v>81.391</v>
      </c>
      <c r="BA18" s="127">
        <f ca="1" t="shared" si="12"/>
        <v>81.361</v>
      </c>
      <c r="BB18" s="127">
        <f ca="1" t="shared" si="12"/>
        <v>81.412</v>
      </c>
      <c r="BC18" s="127">
        <f ca="1" t="shared" si="12"/>
        <v>81.425</v>
      </c>
      <c r="BD18" s="127">
        <f ca="1" t="shared" si="12"/>
        <v>81.382</v>
      </c>
      <c r="BE18" s="127">
        <f ca="1" t="shared" si="12"/>
        <v>81.393</v>
      </c>
      <c r="BF18" s="127">
        <f ca="1" t="shared" si="12"/>
        <v>81.404</v>
      </c>
      <c r="BG18" s="127">
        <f ca="1" t="shared" si="12"/>
        <v>81.403</v>
      </c>
      <c r="BH18" s="127">
        <f ca="1" t="shared" si="12"/>
        <v>81.403</v>
      </c>
      <c r="BI18" s="127">
        <f ca="1" t="shared" si="12"/>
        <v>81.354</v>
      </c>
      <c r="BJ18" s="127">
        <f ca="1" t="shared" si="12"/>
        <v>81.412</v>
      </c>
      <c r="BK18" s="127">
        <f ca="1" t="shared" si="12"/>
        <v>81.372</v>
      </c>
      <c r="BL18" s="127">
        <f ca="1" t="shared" si="12"/>
        <v>81.416</v>
      </c>
      <c r="BM18" s="127">
        <f ca="1" t="shared" si="12"/>
        <v>81.419</v>
      </c>
      <c r="BN18" s="127">
        <f ca="1" t="shared" si="12"/>
        <v>81.415</v>
      </c>
      <c r="BO18" s="127">
        <f ca="1" t="shared" si="12"/>
        <v>81.381</v>
      </c>
      <c r="BP18" s="127">
        <f ca="1" t="shared" si="12"/>
        <v>81.354</v>
      </c>
    </row>
    <row r="19" ht="15" customHeight="1" spans="1:68">
      <c r="A19" s="52"/>
      <c r="B19" s="46" t="s">
        <v>75</v>
      </c>
      <c r="C19" s="47" t="s">
        <v>76</v>
      </c>
      <c r="D19" s="55" t="s">
        <v>77</v>
      </c>
      <c r="E19" s="53"/>
      <c r="F19" s="49" t="s">
        <v>58</v>
      </c>
      <c r="G19" s="50">
        <v>3.68</v>
      </c>
      <c r="H19" s="51">
        <v>0.8</v>
      </c>
      <c r="I19" s="51">
        <v>0.8</v>
      </c>
      <c r="J19" s="81" t="s">
        <v>59</v>
      </c>
      <c r="K19" s="82">
        <f t="shared" si="0"/>
        <v>4.48</v>
      </c>
      <c r="L19" s="82">
        <f t="shared" si="1"/>
        <v>2.88</v>
      </c>
      <c r="M19" s="83"/>
      <c r="N19" s="84">
        <f t="shared" si="2"/>
        <v>3.961</v>
      </c>
      <c r="O19" s="84">
        <f t="shared" si="3"/>
        <v>3.581</v>
      </c>
      <c r="P19" s="84">
        <f t="shared" si="4"/>
        <v>0.38</v>
      </c>
      <c r="Q19" s="84">
        <v>0.281</v>
      </c>
      <c r="R19" s="84">
        <v>0.099</v>
      </c>
      <c r="S19" s="84">
        <f ca="1" t="shared" si="5"/>
        <v>3.7778125</v>
      </c>
      <c r="T19" s="96">
        <f ca="1" t="shared" si="6"/>
        <v>0.103069484079368</v>
      </c>
      <c r="U19" s="97">
        <f ca="1" t="shared" si="7"/>
        <v>2.58725139694424</v>
      </c>
      <c r="V19" s="97">
        <f ca="1" t="shared" si="8"/>
        <v>2.27091948786472</v>
      </c>
      <c r="W19" s="97">
        <f ca="1" t="shared" si="9"/>
        <v>2.90358330602375</v>
      </c>
      <c r="X19" s="97">
        <f ca="1" t="shared" si="10"/>
        <v>2.27091948786472</v>
      </c>
      <c r="Y19" s="106">
        <f ca="1" t="shared" si="11"/>
        <v>0.999999999995213</v>
      </c>
      <c r="Z19" s="110"/>
      <c r="AA19" s="110"/>
      <c r="AB19" s="110"/>
      <c r="AC19" s="110"/>
      <c r="AD19" s="111"/>
      <c r="AE19" s="112"/>
      <c r="AF19" s="113"/>
      <c r="AG19" s="128"/>
      <c r="AH19" s="128"/>
      <c r="AI19" s="129"/>
      <c r="AJ19" s="130"/>
      <c r="AK19" s="127">
        <f ca="1" t="shared" si="13"/>
        <v>3.856</v>
      </c>
      <c r="AL19" s="127">
        <f ca="1" t="shared" si="12"/>
        <v>3.747</v>
      </c>
      <c r="AM19" s="127">
        <f ca="1" t="shared" si="12"/>
        <v>3.653</v>
      </c>
      <c r="AN19" s="127">
        <f ca="1" t="shared" si="12"/>
        <v>3.779</v>
      </c>
      <c r="AO19" s="127">
        <f ca="1" t="shared" si="12"/>
        <v>3.726</v>
      </c>
      <c r="AP19" s="127">
        <f ca="1" t="shared" si="12"/>
        <v>3.873</v>
      </c>
      <c r="AQ19" s="127">
        <f ca="1" t="shared" si="12"/>
        <v>3.93</v>
      </c>
      <c r="AR19" s="127">
        <f ca="1" t="shared" si="12"/>
        <v>3.91</v>
      </c>
      <c r="AS19" s="127">
        <f ca="1" t="shared" si="12"/>
        <v>3.828</v>
      </c>
      <c r="AT19" s="127">
        <f ca="1" t="shared" si="12"/>
        <v>3.951</v>
      </c>
      <c r="AU19" s="127">
        <f ca="1" t="shared" si="12"/>
        <v>3.84</v>
      </c>
      <c r="AV19" s="127">
        <f ca="1" t="shared" si="12"/>
        <v>3.84</v>
      </c>
      <c r="AW19" s="127">
        <f ca="1" t="shared" si="12"/>
        <v>3.647</v>
      </c>
      <c r="AX19" s="127">
        <f ca="1" t="shared" si="12"/>
        <v>3.644</v>
      </c>
      <c r="AY19" s="127">
        <f ca="1" t="shared" si="12"/>
        <v>3.676</v>
      </c>
      <c r="AZ19" s="127">
        <f ca="1" t="shared" si="12"/>
        <v>3.588</v>
      </c>
      <c r="BA19" s="127">
        <f ca="1" t="shared" si="12"/>
        <v>3.83</v>
      </c>
      <c r="BB19" s="127">
        <f ca="1" t="shared" si="12"/>
        <v>3.771</v>
      </c>
      <c r="BC19" s="127">
        <f ca="1" t="shared" si="12"/>
        <v>3.683</v>
      </c>
      <c r="BD19" s="127">
        <f ca="1" t="shared" si="12"/>
        <v>3.857</v>
      </c>
      <c r="BE19" s="127">
        <f ca="1" t="shared" si="12"/>
        <v>3.861</v>
      </c>
      <c r="BF19" s="127">
        <f ca="1" t="shared" si="12"/>
        <v>3.598</v>
      </c>
      <c r="BG19" s="127">
        <f ca="1" t="shared" si="12"/>
        <v>3.772</v>
      </c>
      <c r="BH19" s="127">
        <f ca="1" t="shared" ref="AL19:BP27" si="14">ROUNDUP(RAND()*($N19-$O19)+$O19,3)</f>
        <v>3.665</v>
      </c>
      <c r="BI19" s="127">
        <f ca="1" t="shared" si="14"/>
        <v>3.691</v>
      </c>
      <c r="BJ19" s="127">
        <f ca="1" t="shared" si="14"/>
        <v>3.834</v>
      </c>
      <c r="BK19" s="127">
        <f ca="1" t="shared" si="14"/>
        <v>3.934</v>
      </c>
      <c r="BL19" s="127">
        <f ca="1" t="shared" si="14"/>
        <v>3.776</v>
      </c>
      <c r="BM19" s="127">
        <f ca="1" t="shared" si="14"/>
        <v>3.907</v>
      </c>
      <c r="BN19" s="127">
        <f ca="1" t="shared" si="14"/>
        <v>3.681</v>
      </c>
      <c r="BO19" s="127">
        <f ca="1" t="shared" si="14"/>
        <v>3.745</v>
      </c>
      <c r="BP19" s="127">
        <f ca="1" t="shared" si="14"/>
        <v>3.797</v>
      </c>
    </row>
    <row r="20" ht="15" customHeight="1" spans="1:68">
      <c r="A20" s="52"/>
      <c r="B20" s="46" t="s">
        <v>78</v>
      </c>
      <c r="C20" s="47" t="s">
        <v>79</v>
      </c>
      <c r="D20" s="57" t="s">
        <v>77</v>
      </c>
      <c r="E20" s="53"/>
      <c r="F20" s="49" t="s">
        <v>58</v>
      </c>
      <c r="G20" s="54">
        <v>65.74</v>
      </c>
      <c r="H20" s="56">
        <v>0.8</v>
      </c>
      <c r="I20" s="56">
        <v>0.8</v>
      </c>
      <c r="J20" s="81" t="s">
        <v>59</v>
      </c>
      <c r="K20" s="82">
        <f t="shared" si="0"/>
        <v>66.54</v>
      </c>
      <c r="L20" s="82">
        <f t="shared" si="1"/>
        <v>64.94</v>
      </c>
      <c r="M20" s="83"/>
      <c r="N20" s="84">
        <f t="shared" si="2"/>
        <v>66</v>
      </c>
      <c r="O20" s="84">
        <f t="shared" si="3"/>
        <v>65.625</v>
      </c>
      <c r="P20" s="84">
        <f t="shared" si="4"/>
        <v>0.375</v>
      </c>
      <c r="Q20" s="84">
        <v>0.26</v>
      </c>
      <c r="R20" s="84">
        <v>0.115</v>
      </c>
      <c r="S20" s="84">
        <f ca="1" t="shared" si="5"/>
        <v>65.81678125</v>
      </c>
      <c r="T20" s="96">
        <f ca="1" t="shared" si="6"/>
        <v>0.111361293552171</v>
      </c>
      <c r="U20" s="97">
        <f ca="1" t="shared" si="7"/>
        <v>2.39460819967699</v>
      </c>
      <c r="V20" s="97">
        <f ca="1" t="shared" si="8"/>
        <v>2.16478193613769</v>
      </c>
      <c r="W20" s="97">
        <f ca="1" t="shared" si="9"/>
        <v>2.62443446321629</v>
      </c>
      <c r="X20" s="97">
        <f ca="1" t="shared" si="10"/>
        <v>2.16478193613769</v>
      </c>
      <c r="Y20" s="106">
        <f ca="1" t="shared" si="11"/>
        <v>0.999999999958301</v>
      </c>
      <c r="Z20" s="110"/>
      <c r="AA20" s="110"/>
      <c r="AB20" s="110"/>
      <c r="AC20" s="110"/>
      <c r="AD20" s="111"/>
      <c r="AE20" s="112"/>
      <c r="AF20" s="113"/>
      <c r="AG20" s="128"/>
      <c r="AH20" s="128"/>
      <c r="AI20" s="129"/>
      <c r="AJ20" s="130"/>
      <c r="AK20" s="127">
        <f ca="1" t="shared" si="13"/>
        <v>65.892</v>
      </c>
      <c r="AL20" s="127">
        <f ca="1" t="shared" si="14"/>
        <v>65.946</v>
      </c>
      <c r="AM20" s="127">
        <f ca="1" t="shared" si="14"/>
        <v>65.891</v>
      </c>
      <c r="AN20" s="127">
        <f ca="1" t="shared" si="14"/>
        <v>65.701</v>
      </c>
      <c r="AO20" s="127">
        <f ca="1" t="shared" si="14"/>
        <v>65.85</v>
      </c>
      <c r="AP20" s="127">
        <f ca="1" t="shared" si="14"/>
        <v>65.751</v>
      </c>
      <c r="AQ20" s="127">
        <f ca="1" t="shared" si="14"/>
        <v>65.715</v>
      </c>
      <c r="AR20" s="127">
        <f ca="1" t="shared" si="14"/>
        <v>65.851</v>
      </c>
      <c r="AS20" s="127">
        <f ca="1" t="shared" si="14"/>
        <v>65.643</v>
      </c>
      <c r="AT20" s="127">
        <f ca="1" t="shared" si="14"/>
        <v>65.847</v>
      </c>
      <c r="AU20" s="127">
        <f ca="1" t="shared" si="14"/>
        <v>65.951</v>
      </c>
      <c r="AV20" s="127">
        <f ca="1" t="shared" si="14"/>
        <v>65.989</v>
      </c>
      <c r="AW20" s="127">
        <f ca="1" t="shared" si="14"/>
        <v>65.967</v>
      </c>
      <c r="AX20" s="127">
        <f ca="1" t="shared" si="14"/>
        <v>65.853</v>
      </c>
      <c r="AY20" s="127">
        <f ca="1" t="shared" si="14"/>
        <v>65.923</v>
      </c>
      <c r="AZ20" s="127">
        <f ca="1" t="shared" si="14"/>
        <v>65.798</v>
      </c>
      <c r="BA20" s="127">
        <f ca="1" t="shared" si="14"/>
        <v>65.903</v>
      </c>
      <c r="BB20" s="127">
        <f ca="1" t="shared" si="14"/>
        <v>65.762</v>
      </c>
      <c r="BC20" s="127">
        <f ca="1" t="shared" si="14"/>
        <v>65.889</v>
      </c>
      <c r="BD20" s="127">
        <f ca="1" t="shared" si="14"/>
        <v>65.832</v>
      </c>
      <c r="BE20" s="127">
        <f ca="1" t="shared" si="14"/>
        <v>65.872</v>
      </c>
      <c r="BF20" s="127">
        <f ca="1" t="shared" si="14"/>
        <v>65.661</v>
      </c>
      <c r="BG20" s="127">
        <f ca="1" t="shared" si="14"/>
        <v>65.989</v>
      </c>
      <c r="BH20" s="127">
        <f ca="1" t="shared" si="14"/>
        <v>65.651</v>
      </c>
      <c r="BI20" s="127">
        <f ca="1" t="shared" si="14"/>
        <v>65.628</v>
      </c>
      <c r="BJ20" s="127">
        <f ca="1" t="shared" si="14"/>
        <v>65.794</v>
      </c>
      <c r="BK20" s="127">
        <f ca="1" t="shared" si="14"/>
        <v>65.754</v>
      </c>
      <c r="BL20" s="127">
        <f ca="1" t="shared" si="14"/>
        <v>65.657</v>
      </c>
      <c r="BM20" s="127">
        <f ca="1" t="shared" si="14"/>
        <v>65.723</v>
      </c>
      <c r="BN20" s="127">
        <f ca="1" t="shared" si="14"/>
        <v>65.769</v>
      </c>
      <c r="BO20" s="127">
        <f ca="1" t="shared" si="14"/>
        <v>65.713</v>
      </c>
      <c r="BP20" s="127">
        <f ca="1" t="shared" si="14"/>
        <v>65.972</v>
      </c>
    </row>
    <row r="21" ht="15" customHeight="1" spans="1:68">
      <c r="A21" s="52"/>
      <c r="B21" s="46" t="s">
        <v>80</v>
      </c>
      <c r="C21" s="47" t="s">
        <v>81</v>
      </c>
      <c r="D21" s="55" t="s">
        <v>82</v>
      </c>
      <c r="E21" s="53"/>
      <c r="F21" s="49" t="s">
        <v>58</v>
      </c>
      <c r="G21" s="54">
        <v>4</v>
      </c>
      <c r="H21" s="56">
        <v>0.38</v>
      </c>
      <c r="I21" s="56">
        <v>0.38</v>
      </c>
      <c r="J21" s="81" t="s">
        <v>59</v>
      </c>
      <c r="K21" s="82">
        <f t="shared" si="0"/>
        <v>4.38</v>
      </c>
      <c r="L21" s="82">
        <f t="shared" si="1"/>
        <v>3.62</v>
      </c>
      <c r="M21" s="83"/>
      <c r="N21" s="84">
        <f t="shared" si="2"/>
        <v>4.168</v>
      </c>
      <c r="O21" s="84">
        <f t="shared" si="3"/>
        <v>3.962</v>
      </c>
      <c r="P21" s="84">
        <f t="shared" si="4"/>
        <v>0.206</v>
      </c>
      <c r="Q21" s="84">
        <v>0.168</v>
      </c>
      <c r="R21" s="84">
        <v>0.038</v>
      </c>
      <c r="S21" s="84">
        <f ca="1" t="shared" si="5"/>
        <v>4.06178125</v>
      </c>
      <c r="T21" s="96">
        <f ca="1" t="shared" si="6"/>
        <v>0.0546500505415462</v>
      </c>
      <c r="U21" s="97">
        <f ca="1" t="shared" si="7"/>
        <v>2.31777766738517</v>
      </c>
      <c r="V21" s="97">
        <f ca="1" t="shared" si="8"/>
        <v>1.94094818971901</v>
      </c>
      <c r="W21" s="97">
        <f ca="1" t="shared" si="9"/>
        <v>2.69460714505133</v>
      </c>
      <c r="X21" s="97">
        <f ca="1" t="shared" si="10"/>
        <v>1.94094818971901</v>
      </c>
      <c r="Y21" s="106">
        <f ca="1" t="shared" si="11"/>
        <v>0.999999997107282</v>
      </c>
      <c r="Z21" s="110"/>
      <c r="AA21" s="110"/>
      <c r="AB21" s="110"/>
      <c r="AC21" s="110"/>
      <c r="AD21" s="111"/>
      <c r="AE21" s="112"/>
      <c r="AF21" s="113"/>
      <c r="AG21" s="128"/>
      <c r="AH21" s="128"/>
      <c r="AI21" s="129"/>
      <c r="AJ21" s="130"/>
      <c r="AK21" s="127">
        <f ca="1" t="shared" si="13"/>
        <v>4.039</v>
      </c>
      <c r="AL21" s="127">
        <f ca="1" t="shared" si="14"/>
        <v>4.091</v>
      </c>
      <c r="AM21" s="127">
        <f ca="1" t="shared" si="14"/>
        <v>3.985</v>
      </c>
      <c r="AN21" s="127">
        <f ca="1" t="shared" si="14"/>
        <v>4.042</v>
      </c>
      <c r="AO21" s="127">
        <f ca="1" t="shared" si="14"/>
        <v>4.034</v>
      </c>
      <c r="AP21" s="127">
        <f ca="1" t="shared" si="14"/>
        <v>4.019</v>
      </c>
      <c r="AQ21" s="127">
        <f ca="1" t="shared" si="14"/>
        <v>4.06</v>
      </c>
      <c r="AR21" s="127">
        <f ca="1" t="shared" si="14"/>
        <v>4.16</v>
      </c>
      <c r="AS21" s="127">
        <f ca="1" t="shared" si="14"/>
        <v>4.047</v>
      </c>
      <c r="AT21" s="127">
        <f ca="1" t="shared" si="14"/>
        <v>4.157</v>
      </c>
      <c r="AU21" s="127">
        <f ca="1" t="shared" si="14"/>
        <v>4.094</v>
      </c>
      <c r="AV21" s="127">
        <f ca="1" t="shared" si="14"/>
        <v>4.123</v>
      </c>
      <c r="AW21" s="127">
        <f ca="1" t="shared" si="14"/>
        <v>4.095</v>
      </c>
      <c r="AX21" s="127">
        <f ca="1" t="shared" si="14"/>
        <v>3.972</v>
      </c>
      <c r="AY21" s="127">
        <f ca="1" t="shared" si="14"/>
        <v>4.011</v>
      </c>
      <c r="AZ21" s="127">
        <f ca="1" t="shared" si="14"/>
        <v>4.019</v>
      </c>
      <c r="BA21" s="127">
        <f ca="1" t="shared" si="14"/>
        <v>4.127</v>
      </c>
      <c r="BB21" s="127">
        <f ca="1" t="shared" si="14"/>
        <v>3.989</v>
      </c>
      <c r="BC21" s="127">
        <f ca="1" t="shared" si="14"/>
        <v>4.025</v>
      </c>
      <c r="BD21" s="127">
        <f ca="1" t="shared" si="14"/>
        <v>4.084</v>
      </c>
      <c r="BE21" s="127">
        <f ca="1" t="shared" si="14"/>
        <v>4.138</v>
      </c>
      <c r="BF21" s="127">
        <f ca="1" t="shared" si="14"/>
        <v>4.115</v>
      </c>
      <c r="BG21" s="127">
        <f ca="1" t="shared" si="14"/>
        <v>4.097</v>
      </c>
      <c r="BH21" s="127">
        <f ca="1" t="shared" si="14"/>
        <v>4.022</v>
      </c>
      <c r="BI21" s="127">
        <f ca="1" t="shared" si="14"/>
        <v>4.142</v>
      </c>
      <c r="BJ21" s="127">
        <f ca="1" t="shared" si="14"/>
        <v>4.02</v>
      </c>
      <c r="BK21" s="127">
        <f ca="1" t="shared" si="14"/>
        <v>3.971</v>
      </c>
      <c r="BL21" s="127">
        <f ca="1" t="shared" si="14"/>
        <v>4.037</v>
      </c>
      <c r="BM21" s="127">
        <f ca="1" t="shared" si="14"/>
        <v>4.074</v>
      </c>
      <c r="BN21" s="127">
        <f ca="1" t="shared" si="14"/>
        <v>4.12</v>
      </c>
      <c r="BO21" s="127">
        <f ca="1" t="shared" si="14"/>
        <v>4.029</v>
      </c>
      <c r="BP21" s="127">
        <f ca="1" t="shared" si="14"/>
        <v>4.039</v>
      </c>
    </row>
    <row r="22" ht="15" customHeight="1" spans="1:68">
      <c r="A22" s="52"/>
      <c r="B22" s="46" t="s">
        <v>83</v>
      </c>
      <c r="C22" s="47" t="s">
        <v>84</v>
      </c>
      <c r="D22" s="57" t="s">
        <v>85</v>
      </c>
      <c r="E22" s="53"/>
      <c r="F22" s="49" t="s">
        <v>58</v>
      </c>
      <c r="G22" s="54">
        <v>5.27</v>
      </c>
      <c r="H22" s="56">
        <v>0.15</v>
      </c>
      <c r="I22" s="56">
        <v>0.15</v>
      </c>
      <c r="J22" s="81" t="s">
        <v>59</v>
      </c>
      <c r="K22" s="82">
        <f t="shared" si="0"/>
        <v>5.42</v>
      </c>
      <c r="L22" s="82">
        <f t="shared" si="1"/>
        <v>5.12</v>
      </c>
      <c r="M22" s="83"/>
      <c r="N22" s="84">
        <f t="shared" si="2"/>
        <v>5.324</v>
      </c>
      <c r="O22" s="84">
        <f t="shared" si="3"/>
        <v>5.233</v>
      </c>
      <c r="P22" s="84">
        <f t="shared" si="4"/>
        <v>0.0910000000000002</v>
      </c>
      <c r="Q22" s="84">
        <v>0.054</v>
      </c>
      <c r="R22" s="84">
        <v>0.037</v>
      </c>
      <c r="S22" s="84">
        <f ca="1" t="shared" si="5"/>
        <v>5.28390625</v>
      </c>
      <c r="T22" s="96">
        <f ca="1" t="shared" si="6"/>
        <v>0.028554824884659</v>
      </c>
      <c r="U22" s="97">
        <f ca="1" t="shared" si="7"/>
        <v>1.75101756715245</v>
      </c>
      <c r="V22" s="97">
        <f ca="1" t="shared" si="8"/>
        <v>1.58868364686437</v>
      </c>
      <c r="W22" s="97">
        <f ca="1" t="shared" si="9"/>
        <v>1.91335148744055</v>
      </c>
      <c r="X22" s="97">
        <f ca="1" t="shared" si="10"/>
        <v>1.58868364686437</v>
      </c>
      <c r="Y22" s="106">
        <f ca="1" t="shared" si="11"/>
        <v>0.999999055908799</v>
      </c>
      <c r="Z22" s="110"/>
      <c r="AA22" s="110"/>
      <c r="AB22" s="110"/>
      <c r="AC22" s="110"/>
      <c r="AD22" s="111"/>
      <c r="AE22" s="112"/>
      <c r="AF22" s="113"/>
      <c r="AG22" s="128"/>
      <c r="AH22" s="128"/>
      <c r="AI22" s="129"/>
      <c r="AJ22" s="130"/>
      <c r="AK22" s="127">
        <f ca="1" t="shared" si="13"/>
        <v>5.302</v>
      </c>
      <c r="AL22" s="127">
        <f ca="1" t="shared" si="14"/>
        <v>5.258</v>
      </c>
      <c r="AM22" s="127">
        <f ca="1" t="shared" si="14"/>
        <v>5.276</v>
      </c>
      <c r="AN22" s="127">
        <f ca="1" t="shared" si="14"/>
        <v>5.253</v>
      </c>
      <c r="AO22" s="127">
        <f ca="1" t="shared" si="14"/>
        <v>5.293</v>
      </c>
      <c r="AP22" s="127">
        <f ca="1" t="shared" si="14"/>
        <v>5.275</v>
      </c>
      <c r="AQ22" s="127">
        <f ca="1" t="shared" si="14"/>
        <v>5.264</v>
      </c>
      <c r="AR22" s="127">
        <f ca="1" t="shared" si="14"/>
        <v>5.235</v>
      </c>
      <c r="AS22" s="127">
        <f ca="1" t="shared" si="14"/>
        <v>5.258</v>
      </c>
      <c r="AT22" s="127">
        <f ca="1" t="shared" si="14"/>
        <v>5.258</v>
      </c>
      <c r="AU22" s="127">
        <f ca="1" t="shared" si="14"/>
        <v>5.253</v>
      </c>
      <c r="AV22" s="127">
        <f ca="1" t="shared" si="14"/>
        <v>5.322</v>
      </c>
      <c r="AW22" s="127">
        <f ca="1" t="shared" si="14"/>
        <v>5.32</v>
      </c>
      <c r="AX22" s="127">
        <f ca="1" t="shared" si="14"/>
        <v>5.246</v>
      </c>
      <c r="AY22" s="127">
        <f ca="1" t="shared" si="14"/>
        <v>5.321</v>
      </c>
      <c r="AZ22" s="127">
        <f ca="1" t="shared" si="14"/>
        <v>5.273</v>
      </c>
      <c r="BA22" s="127">
        <f ca="1" t="shared" si="14"/>
        <v>5.277</v>
      </c>
      <c r="BB22" s="127">
        <f ca="1" t="shared" si="14"/>
        <v>5.324</v>
      </c>
      <c r="BC22" s="127">
        <f ca="1" t="shared" si="14"/>
        <v>5.315</v>
      </c>
      <c r="BD22" s="127">
        <f ca="1" t="shared" si="14"/>
        <v>5.269</v>
      </c>
      <c r="BE22" s="127">
        <f ca="1" t="shared" si="14"/>
        <v>5.305</v>
      </c>
      <c r="BF22" s="127">
        <f ca="1" t="shared" si="14"/>
        <v>5.299</v>
      </c>
      <c r="BG22" s="127">
        <f ca="1" t="shared" si="14"/>
        <v>5.318</v>
      </c>
      <c r="BH22" s="127">
        <f ca="1" t="shared" si="14"/>
        <v>5.311</v>
      </c>
      <c r="BI22" s="127">
        <f ca="1" t="shared" si="14"/>
        <v>5.307</v>
      </c>
      <c r="BJ22" s="127">
        <f ca="1" t="shared" si="14"/>
        <v>5.316</v>
      </c>
      <c r="BK22" s="127">
        <f ca="1" t="shared" si="14"/>
        <v>5.237</v>
      </c>
      <c r="BL22" s="127">
        <f ca="1" t="shared" si="14"/>
        <v>5.306</v>
      </c>
      <c r="BM22" s="127">
        <f ca="1" t="shared" si="14"/>
        <v>5.301</v>
      </c>
      <c r="BN22" s="127">
        <f ca="1" t="shared" si="14"/>
        <v>5.268</v>
      </c>
      <c r="BO22" s="127">
        <f ca="1" t="shared" si="14"/>
        <v>5.287</v>
      </c>
      <c r="BP22" s="127">
        <f ca="1" t="shared" si="14"/>
        <v>5.238</v>
      </c>
    </row>
    <row r="23" ht="15" customHeight="1" spans="1:68">
      <c r="A23" s="52"/>
      <c r="B23" s="46" t="s">
        <v>86</v>
      </c>
      <c r="C23" s="47" t="s">
        <v>87</v>
      </c>
      <c r="D23" s="47" t="s">
        <v>85</v>
      </c>
      <c r="E23" s="53"/>
      <c r="F23" s="49" t="s">
        <v>58</v>
      </c>
      <c r="G23" s="54">
        <v>5.27</v>
      </c>
      <c r="H23" s="56">
        <v>0.15</v>
      </c>
      <c r="I23" s="56">
        <v>0.15</v>
      </c>
      <c r="J23" s="81" t="s">
        <v>59</v>
      </c>
      <c r="K23" s="82">
        <f t="shared" si="0"/>
        <v>5.42</v>
      </c>
      <c r="L23" s="82">
        <f t="shared" si="1"/>
        <v>5.12</v>
      </c>
      <c r="M23" s="83"/>
      <c r="N23" s="84">
        <f t="shared" si="2"/>
        <v>5.318</v>
      </c>
      <c r="O23" s="84">
        <f t="shared" si="3"/>
        <v>5.229</v>
      </c>
      <c r="P23" s="84">
        <f t="shared" si="4"/>
        <v>0.0890000000000004</v>
      </c>
      <c r="Q23" s="84">
        <v>0.048</v>
      </c>
      <c r="R23" s="84">
        <v>0.041</v>
      </c>
      <c r="S23" s="84">
        <f ca="1" t="shared" si="5"/>
        <v>5.28134375</v>
      </c>
      <c r="T23" s="96">
        <f ca="1" t="shared" si="6"/>
        <v>0.0268863910592989</v>
      </c>
      <c r="U23" s="97">
        <f ca="1" t="shared" si="7"/>
        <v>1.85967688596522</v>
      </c>
      <c r="V23" s="97">
        <f ca="1" t="shared" si="8"/>
        <v>1.71903882146408</v>
      </c>
      <c r="W23" s="97">
        <f ca="1" t="shared" si="9"/>
        <v>2.00031495046636</v>
      </c>
      <c r="X23" s="97">
        <f ca="1" t="shared" si="10"/>
        <v>1.71903882146408</v>
      </c>
      <c r="Y23" s="106">
        <f ca="1" t="shared" si="11"/>
        <v>0.999999873628222</v>
      </c>
      <c r="Z23" s="110"/>
      <c r="AA23" s="110"/>
      <c r="AB23" s="110"/>
      <c r="AC23" s="110"/>
      <c r="AD23" s="111"/>
      <c r="AE23" s="112"/>
      <c r="AF23" s="113"/>
      <c r="AG23" s="128"/>
      <c r="AH23" s="128"/>
      <c r="AI23" s="129"/>
      <c r="AJ23" s="130"/>
      <c r="AK23" s="127">
        <f ca="1" t="shared" si="13"/>
        <v>5.263</v>
      </c>
      <c r="AL23" s="127">
        <f ca="1" t="shared" si="14"/>
        <v>5.304</v>
      </c>
      <c r="AM23" s="127">
        <f ca="1" t="shared" si="14"/>
        <v>5.232</v>
      </c>
      <c r="AN23" s="127">
        <f ca="1" t="shared" si="14"/>
        <v>5.243</v>
      </c>
      <c r="AO23" s="127">
        <f ca="1" t="shared" si="14"/>
        <v>5.262</v>
      </c>
      <c r="AP23" s="127">
        <f ca="1" t="shared" si="14"/>
        <v>5.265</v>
      </c>
      <c r="AQ23" s="127">
        <f ca="1" t="shared" si="14"/>
        <v>5.287</v>
      </c>
      <c r="AR23" s="127">
        <f ca="1" t="shared" si="14"/>
        <v>5.24</v>
      </c>
      <c r="AS23" s="127">
        <f ca="1" t="shared" si="14"/>
        <v>5.31</v>
      </c>
      <c r="AT23" s="127">
        <f ca="1" t="shared" si="14"/>
        <v>5.304</v>
      </c>
      <c r="AU23" s="127">
        <f ca="1" t="shared" si="14"/>
        <v>5.312</v>
      </c>
      <c r="AV23" s="127">
        <f ca="1" t="shared" si="14"/>
        <v>5.296</v>
      </c>
      <c r="AW23" s="127">
        <f ca="1" t="shared" si="14"/>
        <v>5.265</v>
      </c>
      <c r="AX23" s="127">
        <f ca="1" t="shared" si="14"/>
        <v>5.242</v>
      </c>
      <c r="AY23" s="127">
        <f ca="1" t="shared" si="14"/>
        <v>5.244</v>
      </c>
      <c r="AZ23" s="127">
        <f ca="1" t="shared" si="14"/>
        <v>5.31</v>
      </c>
      <c r="BA23" s="127">
        <f ca="1" t="shared" si="14"/>
        <v>5.305</v>
      </c>
      <c r="BB23" s="127">
        <f ca="1" t="shared" si="14"/>
        <v>5.297</v>
      </c>
      <c r="BC23" s="127">
        <f ca="1" t="shared" si="14"/>
        <v>5.29</v>
      </c>
      <c r="BD23" s="127">
        <f ca="1" t="shared" si="14"/>
        <v>5.275</v>
      </c>
      <c r="BE23" s="127">
        <f ca="1" t="shared" si="14"/>
        <v>5.313</v>
      </c>
      <c r="BF23" s="127">
        <f ca="1" t="shared" si="14"/>
        <v>5.269</v>
      </c>
      <c r="BG23" s="127">
        <f ca="1" t="shared" si="14"/>
        <v>5.261</v>
      </c>
      <c r="BH23" s="127">
        <f ca="1" t="shared" si="14"/>
        <v>5.267</v>
      </c>
      <c r="BI23" s="127">
        <f ca="1" t="shared" si="14"/>
        <v>5.318</v>
      </c>
      <c r="BJ23" s="127">
        <f ca="1" t="shared" si="14"/>
        <v>5.314</v>
      </c>
      <c r="BK23" s="127">
        <f ca="1" t="shared" si="14"/>
        <v>5.249</v>
      </c>
      <c r="BL23" s="127">
        <f ca="1" t="shared" si="14"/>
        <v>5.28</v>
      </c>
      <c r="BM23" s="127">
        <f ca="1" t="shared" si="14"/>
        <v>5.306</v>
      </c>
      <c r="BN23" s="127">
        <f ca="1" t="shared" si="14"/>
        <v>5.299</v>
      </c>
      <c r="BO23" s="127">
        <f ca="1" t="shared" si="14"/>
        <v>5.263</v>
      </c>
      <c r="BP23" s="127">
        <f ca="1" t="shared" si="14"/>
        <v>5.318</v>
      </c>
    </row>
    <row r="24" ht="15" customHeight="1" spans="1:68">
      <c r="A24" s="52"/>
      <c r="B24" s="46" t="s">
        <v>88</v>
      </c>
      <c r="C24" s="47" t="s">
        <v>89</v>
      </c>
      <c r="D24" s="47" t="s">
        <v>90</v>
      </c>
      <c r="E24" s="53"/>
      <c r="F24" s="49" t="s">
        <v>58</v>
      </c>
      <c r="G24" s="54">
        <v>11.12</v>
      </c>
      <c r="H24" s="56">
        <v>0.15</v>
      </c>
      <c r="I24" s="56">
        <v>0.15</v>
      </c>
      <c r="J24" s="81" t="s">
        <v>59</v>
      </c>
      <c r="K24" s="82">
        <f t="shared" si="0"/>
        <v>11.27</v>
      </c>
      <c r="L24" s="82">
        <f t="shared" si="1"/>
        <v>10.97</v>
      </c>
      <c r="M24" s="83"/>
      <c r="N24" s="84">
        <f t="shared" si="2"/>
        <v>11.182</v>
      </c>
      <c r="O24" s="84">
        <f t="shared" si="3"/>
        <v>11.076</v>
      </c>
      <c r="P24" s="84">
        <f t="shared" si="4"/>
        <v>0.106</v>
      </c>
      <c r="Q24" s="84">
        <v>0.062</v>
      </c>
      <c r="R24" s="84">
        <v>0.044</v>
      </c>
      <c r="S24" s="84">
        <f ca="1" t="shared" si="5"/>
        <v>11.12634375</v>
      </c>
      <c r="T24" s="96">
        <f ca="1" t="shared" si="6"/>
        <v>0.0372070140586596</v>
      </c>
      <c r="U24" s="97">
        <f ca="1" t="shared" si="7"/>
        <v>1.34383264190917</v>
      </c>
      <c r="V24" s="97">
        <f ca="1" t="shared" si="8"/>
        <v>1.28699971976174</v>
      </c>
      <c r="W24" s="97">
        <f ca="1" t="shared" si="9"/>
        <v>1.4006655640566</v>
      </c>
      <c r="X24" s="97">
        <f ca="1" t="shared" si="10"/>
        <v>1.28699971976174</v>
      </c>
      <c r="Y24" s="106">
        <f ca="1" t="shared" si="11"/>
        <v>0.999930309303925</v>
      </c>
      <c r="Z24" s="110"/>
      <c r="AA24" s="110"/>
      <c r="AB24" s="110"/>
      <c r="AC24" s="110"/>
      <c r="AD24" s="111"/>
      <c r="AE24" s="112"/>
      <c r="AF24" s="113"/>
      <c r="AG24" s="128"/>
      <c r="AH24" s="128"/>
      <c r="AI24" s="129"/>
      <c r="AJ24" s="130"/>
      <c r="AK24" s="127">
        <f ca="1">ROUNDUP(RAND()*($N24-$O24)+$O24,3)</f>
        <v>11.089</v>
      </c>
      <c r="AL24" s="127">
        <f ca="1" t="shared" ref="AL24:BP32" si="15">ROUNDUP(RAND()*($N24-$O24)+$O24,3)</f>
        <v>11.092</v>
      </c>
      <c r="AM24" s="127">
        <f ca="1" t="shared" si="15"/>
        <v>11.11</v>
      </c>
      <c r="AN24" s="127">
        <f ca="1" t="shared" si="15"/>
        <v>11.092</v>
      </c>
      <c r="AO24" s="127">
        <f ca="1" t="shared" si="15"/>
        <v>11.134</v>
      </c>
      <c r="AP24" s="127">
        <f ca="1" t="shared" si="15"/>
        <v>11.088</v>
      </c>
      <c r="AQ24" s="127">
        <f ca="1" t="shared" si="15"/>
        <v>11.11</v>
      </c>
      <c r="AR24" s="127">
        <f ca="1" t="shared" si="15"/>
        <v>11.082</v>
      </c>
      <c r="AS24" s="127">
        <f ca="1" t="shared" si="15"/>
        <v>11.088</v>
      </c>
      <c r="AT24" s="127">
        <f ca="1" t="shared" si="15"/>
        <v>11.178</v>
      </c>
      <c r="AU24" s="127">
        <f ca="1" t="shared" si="15"/>
        <v>11.156</v>
      </c>
      <c r="AV24" s="127">
        <f ca="1" t="shared" si="15"/>
        <v>11.182</v>
      </c>
      <c r="AW24" s="127">
        <f ca="1" t="shared" si="15"/>
        <v>11.091</v>
      </c>
      <c r="AX24" s="127">
        <f ca="1" t="shared" si="15"/>
        <v>11.176</v>
      </c>
      <c r="AY24" s="127">
        <f ca="1" t="shared" si="15"/>
        <v>11.082</v>
      </c>
      <c r="AZ24" s="127">
        <f ca="1" t="shared" si="15"/>
        <v>11.168</v>
      </c>
      <c r="BA24" s="127">
        <f ca="1" t="shared" si="15"/>
        <v>11.171</v>
      </c>
      <c r="BB24" s="127">
        <f ca="1" t="shared" si="15"/>
        <v>11.088</v>
      </c>
      <c r="BC24" s="127">
        <f ca="1" t="shared" si="15"/>
        <v>11.103</v>
      </c>
      <c r="BD24" s="127">
        <f ca="1" t="shared" si="15"/>
        <v>11.146</v>
      </c>
      <c r="BE24" s="127">
        <f ca="1" t="shared" si="15"/>
        <v>11.162</v>
      </c>
      <c r="BF24" s="127">
        <f ca="1" t="shared" si="15"/>
        <v>11.155</v>
      </c>
      <c r="BG24" s="127">
        <f ca="1" t="shared" si="15"/>
        <v>11.107</v>
      </c>
      <c r="BH24" s="127">
        <f ca="1" t="shared" si="15"/>
        <v>11.085</v>
      </c>
      <c r="BI24" s="127">
        <f ca="1" t="shared" si="15"/>
        <v>11.177</v>
      </c>
      <c r="BJ24" s="127">
        <f ca="1" t="shared" si="15"/>
        <v>11.145</v>
      </c>
      <c r="BK24" s="127">
        <f ca="1" t="shared" si="15"/>
        <v>11.17</v>
      </c>
      <c r="BL24" s="127">
        <f ca="1" t="shared" si="15"/>
        <v>11.088</v>
      </c>
      <c r="BM24" s="127">
        <f ca="1" t="shared" si="15"/>
        <v>11.131</v>
      </c>
      <c r="BN24" s="127">
        <f ca="1" t="shared" si="15"/>
        <v>11.084</v>
      </c>
      <c r="BO24" s="127">
        <f ca="1" t="shared" si="15"/>
        <v>11.18</v>
      </c>
      <c r="BP24" s="127">
        <f ca="1" t="shared" si="15"/>
        <v>11.133</v>
      </c>
    </row>
    <row r="25" ht="15" customHeight="1" spans="1:68">
      <c r="A25" s="52"/>
      <c r="B25" s="46" t="s">
        <v>91</v>
      </c>
      <c r="C25" s="47" t="s">
        <v>92</v>
      </c>
      <c r="D25" s="47" t="s">
        <v>90</v>
      </c>
      <c r="E25" s="53"/>
      <c r="F25" s="49" t="s">
        <v>58</v>
      </c>
      <c r="G25" s="54">
        <v>11.12</v>
      </c>
      <c r="H25" s="56">
        <v>0.15</v>
      </c>
      <c r="I25" s="56">
        <v>0.15</v>
      </c>
      <c r="J25" s="81" t="s">
        <v>59</v>
      </c>
      <c r="K25" s="82">
        <f t="shared" si="0"/>
        <v>11.27</v>
      </c>
      <c r="L25" s="82">
        <f t="shared" si="1"/>
        <v>10.97</v>
      </c>
      <c r="M25" s="83"/>
      <c r="N25" s="84">
        <f t="shared" si="2"/>
        <v>11.167</v>
      </c>
      <c r="O25" s="84">
        <f t="shared" si="3"/>
        <v>11.073</v>
      </c>
      <c r="P25" s="84">
        <f t="shared" si="4"/>
        <v>0.0940000000000012</v>
      </c>
      <c r="Q25" s="84">
        <v>0.047</v>
      </c>
      <c r="R25" s="84">
        <v>0.047</v>
      </c>
      <c r="S25" s="84">
        <f ca="1" t="shared" si="5"/>
        <v>11.11921875</v>
      </c>
      <c r="T25" s="96">
        <f ca="1" t="shared" si="6"/>
        <v>0.02400501879648</v>
      </c>
      <c r="U25" s="97">
        <f ca="1" t="shared" si="7"/>
        <v>2.0828977650012</v>
      </c>
      <c r="V25" s="97">
        <f ca="1" t="shared" si="8"/>
        <v>2.09374619086053</v>
      </c>
      <c r="W25" s="97">
        <f ca="1" t="shared" si="9"/>
        <v>2.07204933914188</v>
      </c>
      <c r="X25" s="97">
        <f ca="1" t="shared" si="10"/>
        <v>2.07204933914188</v>
      </c>
      <c r="Y25" s="106">
        <f ca="1" t="shared" si="11"/>
        <v>0.999999999577303</v>
      </c>
      <c r="Z25" s="110"/>
      <c r="AA25" s="110"/>
      <c r="AB25" s="110"/>
      <c r="AC25" s="110"/>
      <c r="AD25" s="111"/>
      <c r="AE25" s="112"/>
      <c r="AF25" s="113"/>
      <c r="AG25" s="128"/>
      <c r="AH25" s="128"/>
      <c r="AI25" s="129"/>
      <c r="AJ25" s="130"/>
      <c r="AK25" s="127">
        <f ca="1">ROUNDUP(RAND()*($N25-$O25)+$O25,3)</f>
        <v>11.107</v>
      </c>
      <c r="AL25" s="127">
        <f ca="1" t="shared" si="15"/>
        <v>11.122</v>
      </c>
      <c r="AM25" s="127">
        <f ca="1" t="shared" si="15"/>
        <v>11.111</v>
      </c>
      <c r="AN25" s="127">
        <f ca="1" t="shared" si="15"/>
        <v>11.14</v>
      </c>
      <c r="AO25" s="127">
        <f ca="1" t="shared" si="15"/>
        <v>11.091</v>
      </c>
      <c r="AP25" s="127">
        <f ca="1" t="shared" si="15"/>
        <v>11.119</v>
      </c>
      <c r="AQ25" s="127">
        <f ca="1" t="shared" si="15"/>
        <v>11.141</v>
      </c>
      <c r="AR25" s="127">
        <f ca="1" t="shared" si="15"/>
        <v>11.112</v>
      </c>
      <c r="AS25" s="127">
        <f ca="1" t="shared" si="15"/>
        <v>11.076</v>
      </c>
      <c r="AT25" s="127">
        <f ca="1" t="shared" si="15"/>
        <v>11.128</v>
      </c>
      <c r="AU25" s="127">
        <f ca="1" t="shared" si="15"/>
        <v>11.158</v>
      </c>
      <c r="AV25" s="127">
        <f ca="1" t="shared" si="15"/>
        <v>11.127</v>
      </c>
      <c r="AW25" s="127">
        <f ca="1" t="shared" si="15"/>
        <v>11.085</v>
      </c>
      <c r="AX25" s="127">
        <f ca="1" t="shared" si="15"/>
        <v>11.111</v>
      </c>
      <c r="AY25" s="127">
        <f ca="1" t="shared" si="15"/>
        <v>11.14</v>
      </c>
      <c r="AZ25" s="127">
        <f ca="1" t="shared" si="15"/>
        <v>11.15</v>
      </c>
      <c r="BA25" s="127">
        <f ca="1" t="shared" si="15"/>
        <v>11.088</v>
      </c>
      <c r="BB25" s="127">
        <f ca="1" t="shared" si="15"/>
        <v>11.106</v>
      </c>
      <c r="BC25" s="127">
        <f ca="1" t="shared" si="15"/>
        <v>11.094</v>
      </c>
      <c r="BD25" s="127">
        <f ca="1" t="shared" si="15"/>
        <v>11.134</v>
      </c>
      <c r="BE25" s="127">
        <f ca="1" t="shared" si="15"/>
        <v>11.162</v>
      </c>
      <c r="BF25" s="127">
        <f ca="1" t="shared" si="15"/>
        <v>11.109</v>
      </c>
      <c r="BG25" s="127">
        <f ca="1" t="shared" si="15"/>
        <v>11.124</v>
      </c>
      <c r="BH25" s="127">
        <f ca="1" t="shared" si="15"/>
        <v>11.164</v>
      </c>
      <c r="BI25" s="127">
        <f ca="1" t="shared" si="15"/>
        <v>11.124</v>
      </c>
      <c r="BJ25" s="127">
        <f ca="1" t="shared" si="15"/>
        <v>11.16</v>
      </c>
      <c r="BK25" s="127">
        <f ca="1" t="shared" si="15"/>
        <v>11.102</v>
      </c>
      <c r="BL25" s="127">
        <f ca="1" t="shared" si="15"/>
        <v>11.08</v>
      </c>
      <c r="BM25" s="127">
        <f ca="1" t="shared" si="15"/>
        <v>11.117</v>
      </c>
      <c r="BN25" s="127">
        <f ca="1" t="shared" si="15"/>
        <v>11.106</v>
      </c>
      <c r="BO25" s="127">
        <f ca="1" t="shared" si="15"/>
        <v>11.117</v>
      </c>
      <c r="BP25" s="127">
        <f ca="1" t="shared" si="15"/>
        <v>11.11</v>
      </c>
    </row>
    <row r="26" ht="15" customHeight="1" spans="1:68">
      <c r="A26" s="52"/>
      <c r="B26" s="46" t="s">
        <v>93</v>
      </c>
      <c r="C26" s="47" t="s">
        <v>94</v>
      </c>
      <c r="D26" s="55" t="s">
        <v>90</v>
      </c>
      <c r="E26" s="53"/>
      <c r="F26" s="49" t="s">
        <v>58</v>
      </c>
      <c r="G26" s="54">
        <v>11.12</v>
      </c>
      <c r="H26" s="56">
        <v>0.15</v>
      </c>
      <c r="I26" s="56">
        <v>0.15</v>
      </c>
      <c r="J26" s="81" t="s">
        <v>59</v>
      </c>
      <c r="K26" s="82">
        <f t="shared" si="0"/>
        <v>11.27</v>
      </c>
      <c r="L26" s="82">
        <f t="shared" si="1"/>
        <v>10.97</v>
      </c>
      <c r="M26" s="83"/>
      <c r="N26" s="84">
        <f t="shared" si="2"/>
        <v>11.181</v>
      </c>
      <c r="O26" s="84">
        <f t="shared" si="3"/>
        <v>11.074</v>
      </c>
      <c r="P26" s="84">
        <f t="shared" si="4"/>
        <v>0.106999999999999</v>
      </c>
      <c r="Q26" s="84">
        <v>0.061</v>
      </c>
      <c r="R26" s="84">
        <v>0.046</v>
      </c>
      <c r="S26" s="84">
        <f ca="1" t="shared" si="5"/>
        <v>11.12859375</v>
      </c>
      <c r="T26" s="96">
        <f ca="1" t="shared" si="6"/>
        <v>0.0342381219101673</v>
      </c>
      <c r="U26" s="97">
        <f ca="1" t="shared" si="7"/>
        <v>1.46036047570565</v>
      </c>
      <c r="V26" s="97">
        <f ca="1" t="shared" si="8"/>
        <v>1.37669399011836</v>
      </c>
      <c r="W26" s="97">
        <f ca="1" t="shared" si="9"/>
        <v>1.54402696129295</v>
      </c>
      <c r="X26" s="97">
        <f ca="1" t="shared" si="10"/>
        <v>1.37669399011836</v>
      </c>
      <c r="Y26" s="106">
        <f ca="1" t="shared" si="11"/>
        <v>0.999980058260961</v>
      </c>
      <c r="Z26" s="110"/>
      <c r="AA26" s="110"/>
      <c r="AB26" s="110"/>
      <c r="AC26" s="110"/>
      <c r="AD26" s="111"/>
      <c r="AE26" s="112"/>
      <c r="AF26" s="113"/>
      <c r="AG26" s="128"/>
      <c r="AH26" s="128"/>
      <c r="AI26" s="129"/>
      <c r="AJ26" s="130"/>
      <c r="AK26" s="127">
        <f ca="1">ROUNDUP(RAND()*($N26-$O26)+$O26,3)</f>
        <v>11.143</v>
      </c>
      <c r="AL26" s="127">
        <f ca="1" t="shared" si="15"/>
        <v>11.084</v>
      </c>
      <c r="AM26" s="127">
        <f ca="1" t="shared" si="15"/>
        <v>11.093</v>
      </c>
      <c r="AN26" s="127">
        <f ca="1" t="shared" si="15"/>
        <v>11.149</v>
      </c>
      <c r="AO26" s="127">
        <f ca="1" t="shared" si="15"/>
        <v>11.116</v>
      </c>
      <c r="AP26" s="127">
        <f ca="1" t="shared" si="15"/>
        <v>11.137</v>
      </c>
      <c r="AQ26" s="127">
        <f ca="1" t="shared" si="15"/>
        <v>11.154</v>
      </c>
      <c r="AR26" s="127">
        <f ca="1" t="shared" si="15"/>
        <v>11.084</v>
      </c>
      <c r="AS26" s="127">
        <f ca="1" t="shared" si="15"/>
        <v>11.155</v>
      </c>
      <c r="AT26" s="127">
        <f ca="1" t="shared" si="15"/>
        <v>11.165</v>
      </c>
      <c r="AU26" s="127">
        <f ca="1" t="shared" si="15"/>
        <v>11.124</v>
      </c>
      <c r="AV26" s="127">
        <f ca="1" t="shared" si="15"/>
        <v>11.17</v>
      </c>
      <c r="AW26" s="127">
        <f ca="1" t="shared" si="15"/>
        <v>11.126</v>
      </c>
      <c r="AX26" s="127">
        <f ca="1" t="shared" si="15"/>
        <v>11.176</v>
      </c>
      <c r="AY26" s="127">
        <f ca="1" t="shared" si="15"/>
        <v>11.098</v>
      </c>
      <c r="AZ26" s="127">
        <f ca="1" t="shared" si="15"/>
        <v>11.154</v>
      </c>
      <c r="BA26" s="127">
        <f ca="1" t="shared" si="15"/>
        <v>11.113</v>
      </c>
      <c r="BB26" s="127">
        <f ca="1" t="shared" si="15"/>
        <v>11.149</v>
      </c>
      <c r="BC26" s="127">
        <f ca="1" t="shared" si="15"/>
        <v>11.118</v>
      </c>
      <c r="BD26" s="127">
        <f ca="1" t="shared" si="15"/>
        <v>11.118</v>
      </c>
      <c r="BE26" s="127">
        <f ca="1" t="shared" si="15"/>
        <v>11.076</v>
      </c>
      <c r="BF26" s="127">
        <f ca="1" t="shared" si="15"/>
        <v>11.168</v>
      </c>
      <c r="BG26" s="127">
        <f ca="1" t="shared" si="15"/>
        <v>11.084</v>
      </c>
      <c r="BH26" s="127">
        <f ca="1" t="shared" si="15"/>
        <v>11.16</v>
      </c>
      <c r="BI26" s="127">
        <f ca="1" t="shared" si="15"/>
        <v>11.179</v>
      </c>
      <c r="BJ26" s="127">
        <f ca="1" t="shared" si="15"/>
        <v>11.166</v>
      </c>
      <c r="BK26" s="127">
        <f ca="1" t="shared" si="15"/>
        <v>11.077</v>
      </c>
      <c r="BL26" s="127">
        <f ca="1" t="shared" si="15"/>
        <v>11.158</v>
      </c>
      <c r="BM26" s="127">
        <f ca="1" t="shared" si="15"/>
        <v>11.082</v>
      </c>
      <c r="BN26" s="127">
        <f ca="1" t="shared" si="15"/>
        <v>11.088</v>
      </c>
      <c r="BO26" s="127">
        <f ca="1" t="shared" si="15"/>
        <v>11.161</v>
      </c>
      <c r="BP26" s="127">
        <f ca="1" t="shared" si="15"/>
        <v>11.09</v>
      </c>
    </row>
    <row r="27" s="18" customFormat="1" ht="15" customHeight="1" spans="2:68">
      <c r="B27" s="46" t="s">
        <v>95</v>
      </c>
      <c r="C27" s="47" t="s">
        <v>96</v>
      </c>
      <c r="D27" s="57" t="s">
        <v>90</v>
      </c>
      <c r="E27" s="48"/>
      <c r="F27" s="49" t="s">
        <v>58</v>
      </c>
      <c r="G27" s="50">
        <v>11.12</v>
      </c>
      <c r="H27" s="51">
        <v>0.15</v>
      </c>
      <c r="I27" s="51">
        <v>0.15</v>
      </c>
      <c r="J27" s="81" t="s">
        <v>59</v>
      </c>
      <c r="K27" s="82">
        <f t="shared" si="0"/>
        <v>11.27</v>
      </c>
      <c r="L27" s="82">
        <f t="shared" si="1"/>
        <v>10.97</v>
      </c>
      <c r="M27" s="83"/>
      <c r="N27" s="84">
        <f t="shared" si="2"/>
        <v>11.189</v>
      </c>
      <c r="O27" s="84">
        <f t="shared" si="3"/>
        <v>11.07</v>
      </c>
      <c r="P27" s="84">
        <f t="shared" si="4"/>
        <v>0.119000000000002</v>
      </c>
      <c r="Q27" s="84">
        <v>0.069</v>
      </c>
      <c r="R27" s="84">
        <v>0.05</v>
      </c>
      <c r="S27" s="84">
        <f ca="1" t="shared" si="5"/>
        <v>11.11596875</v>
      </c>
      <c r="T27" s="96">
        <f ca="1" t="shared" si="6"/>
        <v>0.0308873962968716</v>
      </c>
      <c r="U27" s="97">
        <f ca="1" t="shared" si="7"/>
        <v>1.61878325772199</v>
      </c>
      <c r="V27" s="97">
        <f ca="1" t="shared" si="8"/>
        <v>1.66228805777326</v>
      </c>
      <c r="W27" s="97">
        <f ca="1" t="shared" si="9"/>
        <v>1.57527845767073</v>
      </c>
      <c r="X27" s="97">
        <f ca="1" t="shared" si="10"/>
        <v>1.57527845767073</v>
      </c>
      <c r="Y27" s="106">
        <f ca="1" t="shared" si="11"/>
        <v>0.999998547307815</v>
      </c>
      <c r="Z27" s="107"/>
      <c r="AA27" s="107"/>
      <c r="AB27" s="107"/>
      <c r="AC27" s="107"/>
      <c r="AD27" s="108"/>
      <c r="AE27" s="109"/>
      <c r="AF27" s="109"/>
      <c r="AG27" s="124"/>
      <c r="AH27" s="124"/>
      <c r="AI27" s="125"/>
      <c r="AJ27" s="126"/>
      <c r="AK27" s="127">
        <f ca="1">ROUNDUP(RAND()*($N27-$O27)+$O27,3)</f>
        <v>11.115</v>
      </c>
      <c r="AL27" s="127">
        <f ca="1" t="shared" si="15"/>
        <v>11.088</v>
      </c>
      <c r="AM27" s="127">
        <f ca="1" t="shared" si="15"/>
        <v>11.161</v>
      </c>
      <c r="AN27" s="127">
        <f ca="1" t="shared" si="15"/>
        <v>11.128</v>
      </c>
      <c r="AO27" s="127">
        <f ca="1" t="shared" si="15"/>
        <v>11.083</v>
      </c>
      <c r="AP27" s="127">
        <f ca="1" t="shared" si="15"/>
        <v>11.141</v>
      </c>
      <c r="AQ27" s="127">
        <f ca="1" t="shared" si="15"/>
        <v>11.151</v>
      </c>
      <c r="AR27" s="127">
        <f ca="1" t="shared" si="15"/>
        <v>11.074</v>
      </c>
      <c r="AS27" s="127">
        <f ca="1" t="shared" si="15"/>
        <v>11.173</v>
      </c>
      <c r="AT27" s="127">
        <f ca="1" t="shared" si="15"/>
        <v>11.122</v>
      </c>
      <c r="AU27" s="127">
        <f ca="1" t="shared" si="15"/>
        <v>11.139</v>
      </c>
      <c r="AV27" s="127">
        <f ca="1" t="shared" si="15"/>
        <v>11.107</v>
      </c>
      <c r="AW27" s="127">
        <f ca="1" t="shared" si="15"/>
        <v>11.121</v>
      </c>
      <c r="AX27" s="127">
        <f ca="1" t="shared" si="15"/>
        <v>11.089</v>
      </c>
      <c r="AY27" s="127">
        <f ca="1" t="shared" si="15"/>
        <v>11.095</v>
      </c>
      <c r="AZ27" s="127">
        <f ca="1" t="shared" si="15"/>
        <v>11.099</v>
      </c>
      <c r="BA27" s="127">
        <f ca="1" t="shared" si="15"/>
        <v>11.133</v>
      </c>
      <c r="BB27" s="127">
        <f ca="1" t="shared" si="15"/>
        <v>11.156</v>
      </c>
      <c r="BC27" s="127">
        <f ca="1" t="shared" si="15"/>
        <v>11.152</v>
      </c>
      <c r="BD27" s="127">
        <f ca="1" t="shared" si="15"/>
        <v>11.13</v>
      </c>
      <c r="BE27" s="127">
        <f ca="1" t="shared" si="15"/>
        <v>11.075</v>
      </c>
      <c r="BF27" s="127">
        <f ca="1" t="shared" si="15"/>
        <v>11.149</v>
      </c>
      <c r="BG27" s="127">
        <f ca="1" t="shared" si="15"/>
        <v>11.169</v>
      </c>
      <c r="BH27" s="127">
        <f ca="1" t="shared" si="15"/>
        <v>11.084</v>
      </c>
      <c r="BI27" s="127">
        <f ca="1" t="shared" si="15"/>
        <v>11.096</v>
      </c>
      <c r="BJ27" s="127">
        <f ca="1" t="shared" si="15"/>
        <v>11.134</v>
      </c>
      <c r="BK27" s="127">
        <f ca="1" t="shared" si="15"/>
        <v>11.1</v>
      </c>
      <c r="BL27" s="127">
        <f ca="1" t="shared" si="15"/>
        <v>11.094</v>
      </c>
      <c r="BM27" s="127">
        <f ca="1" t="shared" si="15"/>
        <v>11.077</v>
      </c>
      <c r="BN27" s="127">
        <f ca="1" t="shared" si="15"/>
        <v>11.076</v>
      </c>
      <c r="BO27" s="127">
        <f ca="1" t="shared" si="15"/>
        <v>11.073</v>
      </c>
      <c r="BP27" s="127">
        <f ca="1" t="shared" si="15"/>
        <v>11.127</v>
      </c>
    </row>
    <row r="28" s="18" customFormat="1" ht="15" customHeight="1" spans="2:68">
      <c r="B28" s="46" t="s">
        <v>97</v>
      </c>
      <c r="C28" s="47" t="s">
        <v>98</v>
      </c>
      <c r="D28" s="58" t="s">
        <v>85</v>
      </c>
      <c r="E28" s="48"/>
      <c r="F28" s="49" t="s">
        <v>58</v>
      </c>
      <c r="G28" s="50">
        <v>9.09</v>
      </c>
      <c r="H28" s="51">
        <v>0.15</v>
      </c>
      <c r="I28" s="51">
        <v>0.15</v>
      </c>
      <c r="J28" s="81" t="s">
        <v>59</v>
      </c>
      <c r="K28" s="82">
        <f t="shared" ref="K28:K39" si="16">IF(AND(G28="",H28=""),"",IF(G28="",H28,G28+H28))</f>
        <v>9.24</v>
      </c>
      <c r="L28" s="82">
        <f t="shared" ref="L28:L39" si="17">IF(AND(G28="",I28=""),"",IF(G28="",I28,G28-I28))</f>
        <v>8.94</v>
      </c>
      <c r="M28" s="83"/>
      <c r="N28" s="84">
        <f t="shared" si="2"/>
        <v>9.132</v>
      </c>
      <c r="O28" s="84">
        <f t="shared" si="3"/>
        <v>9.053</v>
      </c>
      <c r="P28" s="84">
        <f t="shared" si="4"/>
        <v>0.0790000000000006</v>
      </c>
      <c r="Q28" s="84">
        <v>0.042</v>
      </c>
      <c r="R28" s="84">
        <v>0.037</v>
      </c>
      <c r="S28" s="84">
        <f ca="1" t="shared" ref="S28:S39" si="18">IF(OR($AK28="",ISNUMBER($AK28)=FALSE),"",AVERAGE(AK28:BP28))</f>
        <v>9.097625</v>
      </c>
      <c r="T28" s="96">
        <f ca="1" t="shared" ref="T28:T39" si="19">IF(OR($AK28="",ISNUMBER($AK28)=FALSE),"",STDEV(AK28:BP28))</f>
        <v>0.0198327685832669</v>
      </c>
      <c r="U28" s="97">
        <f ca="1" t="shared" ref="U28:U39" si="20">IF(OR($AK28="",ISNUMBER($AK28)=FALSE),"",IF(AND(G28=0,I28=0),V28,IF(AND(G28="",H28=""),W28,(H28+ABS(I28))/(6*T28))))</f>
        <v>2.52108019059857</v>
      </c>
      <c r="V28" s="97">
        <f ca="1" t="shared" ref="V28:V39" si="21">IF(OR($AK28="",ISNUMBER($AK28)=FALSE),"",IF(H28="","",(K28-S28)/(3*T28)))</f>
        <v>2.3929252809098</v>
      </c>
      <c r="W28" s="97">
        <f ca="1" t="shared" ref="W28:W39" si="22">IF(OR($AK28="",ISNUMBER($AK28)=FALSE),"",IF(I28="","",(S28-L28)/(3*T28)))</f>
        <v>2.64923510028736</v>
      </c>
      <c r="X28" s="97">
        <f ca="1" t="shared" ref="X28:X39" si="23">IF(OR($AK28="",ISNUMBER($AK28)=FALSE),"",IF(AND(G28=0,I28=0),((H28)-(S28))/(3*T28),MIN(V28:W28)))</f>
        <v>2.3929252809098</v>
      </c>
      <c r="Y28" s="106">
        <f ca="1" t="shared" ref="Y28:Y39" si="24">IF(OR($AK28="",ISNUMBER($AK28)=FALSE),"",IF(AND(G28=0,I28=0),NORMSDIST(3*X28),NORMSDIST(3*X28)+NORMSDIST(6*U28-3*X28)-1))</f>
        <v>0.999999999999647</v>
      </c>
      <c r="Z28" s="107"/>
      <c r="AA28" s="107"/>
      <c r="AB28" s="107"/>
      <c r="AC28" s="107"/>
      <c r="AD28" s="108"/>
      <c r="AE28" s="109"/>
      <c r="AF28" s="109"/>
      <c r="AG28" s="124"/>
      <c r="AH28" s="124"/>
      <c r="AI28" s="125"/>
      <c r="AJ28" s="126"/>
      <c r="AK28" s="127">
        <f ca="1" t="shared" ref="AK28:BP28" si="25">ROUNDUP(RAND()*($N28-$O28)+$O28,3)</f>
        <v>9.082</v>
      </c>
      <c r="AL28" s="127">
        <f ca="1" t="shared" si="25"/>
        <v>9.109</v>
      </c>
      <c r="AM28" s="127">
        <f ca="1" t="shared" si="25"/>
        <v>9.123</v>
      </c>
      <c r="AN28" s="127">
        <f ca="1" t="shared" si="25"/>
        <v>9.125</v>
      </c>
      <c r="AO28" s="127">
        <f ca="1" t="shared" si="25"/>
        <v>9.122</v>
      </c>
      <c r="AP28" s="127">
        <f ca="1" t="shared" si="25"/>
        <v>9.071</v>
      </c>
      <c r="AQ28" s="127">
        <f ca="1" t="shared" si="25"/>
        <v>9.077</v>
      </c>
      <c r="AR28" s="127">
        <f ca="1" t="shared" si="25"/>
        <v>9.074</v>
      </c>
      <c r="AS28" s="127">
        <f ca="1" t="shared" si="25"/>
        <v>9.131</v>
      </c>
      <c r="AT28" s="127">
        <f ca="1" t="shared" si="25"/>
        <v>9.094</v>
      </c>
      <c r="AU28" s="127">
        <f ca="1" t="shared" si="25"/>
        <v>9.09</v>
      </c>
      <c r="AV28" s="127">
        <f ca="1" t="shared" si="25"/>
        <v>9.099</v>
      </c>
      <c r="AW28" s="127">
        <f ca="1" t="shared" si="25"/>
        <v>9.089</v>
      </c>
      <c r="AX28" s="127">
        <f ca="1" t="shared" si="25"/>
        <v>9.086</v>
      </c>
      <c r="AY28" s="127">
        <f ca="1" t="shared" si="25"/>
        <v>9.069</v>
      </c>
      <c r="AZ28" s="127">
        <f ca="1" t="shared" si="25"/>
        <v>9.11</v>
      </c>
      <c r="BA28" s="127">
        <f ca="1" t="shared" si="25"/>
        <v>9.121</v>
      </c>
      <c r="BB28" s="127">
        <f ca="1" t="shared" si="25"/>
        <v>9.09</v>
      </c>
      <c r="BC28" s="127">
        <f ca="1" t="shared" si="25"/>
        <v>9.121</v>
      </c>
      <c r="BD28" s="127">
        <f ca="1" t="shared" si="25"/>
        <v>9.086</v>
      </c>
      <c r="BE28" s="127">
        <f ca="1" t="shared" si="25"/>
        <v>9.102</v>
      </c>
      <c r="BF28" s="127">
        <f ca="1" t="shared" si="25"/>
        <v>9.129</v>
      </c>
      <c r="BG28" s="127">
        <f ca="1" t="shared" si="25"/>
        <v>9.083</v>
      </c>
      <c r="BH28" s="127">
        <f ca="1" t="shared" si="25"/>
        <v>9.09</v>
      </c>
      <c r="BI28" s="127">
        <f ca="1" t="shared" si="25"/>
        <v>9.102</v>
      </c>
      <c r="BJ28" s="127">
        <f ca="1" t="shared" si="25"/>
        <v>9.059</v>
      </c>
      <c r="BK28" s="127">
        <f ca="1" t="shared" si="25"/>
        <v>9.124</v>
      </c>
      <c r="BL28" s="127">
        <f ca="1" t="shared" si="25"/>
        <v>9.101</v>
      </c>
      <c r="BM28" s="127">
        <f ca="1" t="shared" si="25"/>
        <v>9.094</v>
      </c>
      <c r="BN28" s="127">
        <f ca="1" t="shared" si="25"/>
        <v>9.067</v>
      </c>
      <c r="BO28" s="127">
        <f ca="1" t="shared" si="25"/>
        <v>9.103</v>
      </c>
      <c r="BP28" s="127">
        <f ca="1" t="shared" si="25"/>
        <v>9.101</v>
      </c>
    </row>
    <row r="29" s="18" customFormat="1" ht="15" customHeight="1" spans="2:68">
      <c r="B29" s="46" t="s">
        <v>99</v>
      </c>
      <c r="C29" s="47" t="s">
        <v>100</v>
      </c>
      <c r="D29" s="57" t="s">
        <v>85</v>
      </c>
      <c r="E29" s="48"/>
      <c r="F29" s="49" t="s">
        <v>58</v>
      </c>
      <c r="G29" s="50">
        <v>9.09</v>
      </c>
      <c r="H29" s="51">
        <v>0.15</v>
      </c>
      <c r="I29" s="51">
        <v>0.15</v>
      </c>
      <c r="J29" s="81" t="s">
        <v>59</v>
      </c>
      <c r="K29" s="82">
        <f t="shared" si="16"/>
        <v>9.24</v>
      </c>
      <c r="L29" s="82">
        <f t="shared" si="17"/>
        <v>8.94</v>
      </c>
      <c r="M29" s="83"/>
      <c r="N29" s="84">
        <f t="shared" si="2"/>
        <v>9.134</v>
      </c>
      <c r="O29" s="84">
        <f t="shared" si="3"/>
        <v>9.056</v>
      </c>
      <c r="P29" s="84">
        <f t="shared" si="4"/>
        <v>0.0780000000000012</v>
      </c>
      <c r="Q29" s="84">
        <v>0.044</v>
      </c>
      <c r="R29" s="84">
        <v>0.034</v>
      </c>
      <c r="S29" s="84">
        <f ca="1" t="shared" si="18"/>
        <v>9.09478125</v>
      </c>
      <c r="T29" s="96">
        <f ca="1" t="shared" si="19"/>
        <v>0.0232957622824963</v>
      </c>
      <c r="U29" s="97">
        <f ca="1" t="shared" si="20"/>
        <v>2.14631311024187</v>
      </c>
      <c r="V29" s="97">
        <f ca="1" t="shared" si="21"/>
        <v>2.07789937985293</v>
      </c>
      <c r="W29" s="97">
        <f ca="1" t="shared" si="22"/>
        <v>2.21472684063082</v>
      </c>
      <c r="X29" s="97">
        <f ca="1" t="shared" si="23"/>
        <v>2.07789937985293</v>
      </c>
      <c r="Y29" s="106">
        <f ca="1" t="shared" si="24"/>
        <v>0.999999999756979</v>
      </c>
      <c r="Z29" s="107"/>
      <c r="AA29" s="107"/>
      <c r="AB29" s="107"/>
      <c r="AC29" s="107"/>
      <c r="AD29" s="108"/>
      <c r="AE29" s="109"/>
      <c r="AF29" s="109"/>
      <c r="AG29" s="124"/>
      <c r="AH29" s="124"/>
      <c r="AI29" s="125"/>
      <c r="AJ29" s="126"/>
      <c r="AK29" s="127">
        <f ca="1" t="shared" ref="AK29:BP29" si="26">ROUNDUP(RAND()*($N29-$O29)+$O29,3)</f>
        <v>9.082</v>
      </c>
      <c r="AL29" s="127">
        <f ca="1" t="shared" si="26"/>
        <v>9.076</v>
      </c>
      <c r="AM29" s="127">
        <f ca="1" t="shared" si="26"/>
        <v>9.078</v>
      </c>
      <c r="AN29" s="127">
        <f ca="1" t="shared" si="26"/>
        <v>9.128</v>
      </c>
      <c r="AO29" s="127">
        <f ca="1" t="shared" si="26"/>
        <v>9.122</v>
      </c>
      <c r="AP29" s="127">
        <f ca="1" t="shared" si="26"/>
        <v>9.129</v>
      </c>
      <c r="AQ29" s="127">
        <f ca="1" t="shared" si="26"/>
        <v>9.066</v>
      </c>
      <c r="AR29" s="127">
        <f ca="1" t="shared" si="26"/>
        <v>9.095</v>
      </c>
      <c r="AS29" s="127">
        <f ca="1" t="shared" si="26"/>
        <v>9.084</v>
      </c>
      <c r="AT29" s="127">
        <f ca="1" t="shared" si="26"/>
        <v>9.102</v>
      </c>
      <c r="AU29" s="127">
        <f ca="1" t="shared" si="26"/>
        <v>9.058</v>
      </c>
      <c r="AV29" s="127">
        <f ca="1" t="shared" si="26"/>
        <v>9.085</v>
      </c>
      <c r="AW29" s="127">
        <f ca="1" t="shared" si="26"/>
        <v>9.119</v>
      </c>
      <c r="AX29" s="127">
        <f ca="1" t="shared" si="26"/>
        <v>9.082</v>
      </c>
      <c r="AY29" s="127">
        <f ca="1" t="shared" si="26"/>
        <v>9.061</v>
      </c>
      <c r="AZ29" s="127">
        <f ca="1" t="shared" si="26"/>
        <v>9.112</v>
      </c>
      <c r="BA29" s="127">
        <f ca="1" t="shared" si="26"/>
        <v>9.096</v>
      </c>
      <c r="BB29" s="127">
        <f ca="1" t="shared" si="26"/>
        <v>9.081</v>
      </c>
      <c r="BC29" s="127">
        <f ca="1" t="shared" si="26"/>
        <v>9.127</v>
      </c>
      <c r="BD29" s="127">
        <f ca="1" t="shared" si="26"/>
        <v>9.099</v>
      </c>
      <c r="BE29" s="127">
        <f ca="1" t="shared" si="26"/>
        <v>9.088</v>
      </c>
      <c r="BF29" s="127">
        <f ca="1" t="shared" si="26"/>
        <v>9.101</v>
      </c>
      <c r="BG29" s="127">
        <f ca="1" t="shared" si="26"/>
        <v>9.111</v>
      </c>
      <c r="BH29" s="127">
        <f ca="1" t="shared" si="26"/>
        <v>9.117</v>
      </c>
      <c r="BI29" s="127">
        <f ca="1" t="shared" si="26"/>
        <v>9.085</v>
      </c>
      <c r="BJ29" s="127">
        <f ca="1" t="shared" si="26"/>
        <v>9.08</v>
      </c>
      <c r="BK29" s="127">
        <f ca="1" t="shared" si="26"/>
        <v>9.127</v>
      </c>
      <c r="BL29" s="127">
        <f ca="1" t="shared" si="26"/>
        <v>9.063</v>
      </c>
      <c r="BM29" s="127">
        <f ca="1" t="shared" si="26"/>
        <v>9.06</v>
      </c>
      <c r="BN29" s="127">
        <f ca="1" t="shared" si="26"/>
        <v>9.118</v>
      </c>
      <c r="BO29" s="127">
        <f ca="1" t="shared" si="26"/>
        <v>9.068</v>
      </c>
      <c r="BP29" s="127">
        <f ca="1" t="shared" si="26"/>
        <v>9.133</v>
      </c>
    </row>
    <row r="30" s="18" customFormat="1" ht="15" customHeight="1" spans="2:68">
      <c r="B30" s="46" t="s">
        <v>101</v>
      </c>
      <c r="C30" s="47" t="s">
        <v>102</v>
      </c>
      <c r="D30" s="58" t="s">
        <v>85</v>
      </c>
      <c r="E30" s="48"/>
      <c r="F30" s="49" t="s">
        <v>58</v>
      </c>
      <c r="G30" s="50">
        <v>72.28</v>
      </c>
      <c r="H30" s="51">
        <v>0.15</v>
      </c>
      <c r="I30" s="51">
        <v>0.15</v>
      </c>
      <c r="J30" s="81" t="s">
        <v>59</v>
      </c>
      <c r="K30" s="82">
        <f t="shared" si="16"/>
        <v>72.43</v>
      </c>
      <c r="L30" s="82">
        <f t="shared" si="17"/>
        <v>72.13</v>
      </c>
      <c r="M30" s="83"/>
      <c r="N30" s="84">
        <f t="shared" si="2"/>
        <v>72.329</v>
      </c>
      <c r="O30" s="84">
        <f t="shared" si="3"/>
        <v>72.22</v>
      </c>
      <c r="P30" s="84">
        <f t="shared" si="4"/>
        <v>0.109000000000009</v>
      </c>
      <c r="Q30" s="84">
        <v>0.049</v>
      </c>
      <c r="R30" s="84">
        <v>0.06</v>
      </c>
      <c r="S30" s="84">
        <f ca="1" t="shared" si="18"/>
        <v>72.2679375</v>
      </c>
      <c r="T30" s="96">
        <f ca="1" t="shared" si="19"/>
        <v>0.0315184917561212</v>
      </c>
      <c r="U30" s="97">
        <f ca="1" t="shared" si="20"/>
        <v>1.58637032466154</v>
      </c>
      <c r="V30" s="97">
        <f ca="1" t="shared" si="21"/>
        <v>1.71394093826979</v>
      </c>
      <c r="W30" s="97">
        <f ca="1" t="shared" si="22"/>
        <v>1.45879971105341</v>
      </c>
      <c r="X30" s="97">
        <f ca="1" t="shared" si="23"/>
        <v>1.45879971105341</v>
      </c>
      <c r="Y30" s="106">
        <f ca="1" t="shared" si="24"/>
        <v>0.999993831157819</v>
      </c>
      <c r="Z30" s="107"/>
      <c r="AA30" s="107"/>
      <c r="AB30" s="107"/>
      <c r="AC30" s="107"/>
      <c r="AD30" s="108"/>
      <c r="AE30" s="109"/>
      <c r="AF30" s="109"/>
      <c r="AG30" s="124"/>
      <c r="AH30" s="124"/>
      <c r="AI30" s="125"/>
      <c r="AJ30" s="126"/>
      <c r="AK30" s="127">
        <f ca="1" t="shared" ref="AK30:AP30" si="27">ROUNDUP(RAND()*($N30-$O30)+$O30,3)</f>
        <v>72.253</v>
      </c>
      <c r="AL30" s="127">
        <f ca="1" t="shared" si="27"/>
        <v>72.238</v>
      </c>
      <c r="AM30" s="127">
        <f ca="1" t="shared" si="27"/>
        <v>72.226</v>
      </c>
      <c r="AN30" s="127">
        <f ca="1" t="shared" si="27"/>
        <v>72.255</v>
      </c>
      <c r="AO30" s="127">
        <f ca="1" t="shared" si="27"/>
        <v>72.263</v>
      </c>
      <c r="AP30" s="127">
        <f ca="1" t="shared" si="27"/>
        <v>72.233</v>
      </c>
      <c r="AQ30" s="127">
        <f ca="1" t="shared" ref="AQ30:BP32" si="28">ROUNDUP(RAND()*($N30-$O30)+$O30,3)</f>
        <v>72.247</v>
      </c>
      <c r="AR30" s="127">
        <f ca="1" t="shared" si="28"/>
        <v>72.264</v>
      </c>
      <c r="AS30" s="127">
        <f ca="1" t="shared" si="28"/>
        <v>72.323</v>
      </c>
      <c r="AT30" s="127">
        <f ca="1" t="shared" si="28"/>
        <v>72.322</v>
      </c>
      <c r="AU30" s="127">
        <f ca="1" t="shared" si="28"/>
        <v>72.222</v>
      </c>
      <c r="AV30" s="127">
        <f ca="1" t="shared" si="28"/>
        <v>72.267</v>
      </c>
      <c r="AW30" s="127">
        <f ca="1" t="shared" si="28"/>
        <v>72.252</v>
      </c>
      <c r="AX30" s="127">
        <f ca="1" t="shared" si="28"/>
        <v>72.221</v>
      </c>
      <c r="AY30" s="127">
        <f ca="1" t="shared" si="28"/>
        <v>72.308</v>
      </c>
      <c r="AZ30" s="127">
        <f ca="1" t="shared" si="28"/>
        <v>72.302</v>
      </c>
      <c r="BA30" s="127">
        <f ca="1" t="shared" si="28"/>
        <v>72.322</v>
      </c>
      <c r="BB30" s="127">
        <f ca="1" t="shared" si="28"/>
        <v>72.26</v>
      </c>
      <c r="BC30" s="127">
        <f ca="1" t="shared" si="28"/>
        <v>72.256</v>
      </c>
      <c r="BD30" s="127">
        <f ca="1" t="shared" si="28"/>
        <v>72.322</v>
      </c>
      <c r="BE30" s="127">
        <f ca="1" t="shared" si="28"/>
        <v>72.281</v>
      </c>
      <c r="BF30" s="127">
        <f ca="1" t="shared" si="28"/>
        <v>72.284</v>
      </c>
      <c r="BG30" s="127">
        <f ca="1" t="shared" si="28"/>
        <v>72.286</v>
      </c>
      <c r="BH30" s="127">
        <f ca="1" t="shared" si="28"/>
        <v>72.252</v>
      </c>
      <c r="BI30" s="127">
        <f ca="1" t="shared" si="28"/>
        <v>72.263</v>
      </c>
      <c r="BJ30" s="127">
        <f ca="1" t="shared" si="28"/>
        <v>72.261</v>
      </c>
      <c r="BK30" s="127">
        <f ca="1" t="shared" si="28"/>
        <v>72.326</v>
      </c>
      <c r="BL30" s="127">
        <f ca="1" t="shared" si="28"/>
        <v>72.26</v>
      </c>
      <c r="BM30" s="127">
        <f ca="1" t="shared" si="28"/>
        <v>72.24</v>
      </c>
      <c r="BN30" s="127">
        <f ca="1" t="shared" si="28"/>
        <v>72.248</v>
      </c>
      <c r="BO30" s="127">
        <f ca="1" t="shared" si="28"/>
        <v>72.279</v>
      </c>
      <c r="BP30" s="127">
        <f ca="1" t="shared" si="28"/>
        <v>72.238</v>
      </c>
    </row>
    <row r="31" s="18" customFormat="1" ht="15" customHeight="1" spans="2:68">
      <c r="B31" s="46" t="s">
        <v>103</v>
      </c>
      <c r="C31" s="47" t="s">
        <v>104</v>
      </c>
      <c r="D31" s="57" t="s">
        <v>85</v>
      </c>
      <c r="E31" s="48"/>
      <c r="F31" s="49" t="s">
        <v>58</v>
      </c>
      <c r="G31" s="50">
        <v>72.28</v>
      </c>
      <c r="H31" s="51">
        <v>0.15</v>
      </c>
      <c r="I31" s="51">
        <v>0.15</v>
      </c>
      <c r="J31" s="81" t="s">
        <v>59</v>
      </c>
      <c r="K31" s="82">
        <f t="shared" si="16"/>
        <v>72.43</v>
      </c>
      <c r="L31" s="82">
        <f t="shared" si="17"/>
        <v>72.13</v>
      </c>
      <c r="M31" s="83"/>
      <c r="N31" s="84">
        <f t="shared" si="2"/>
        <v>72.323</v>
      </c>
      <c r="O31" s="84">
        <f t="shared" si="3"/>
        <v>72.235</v>
      </c>
      <c r="P31" s="84">
        <f t="shared" si="4"/>
        <v>0.0880000000000081</v>
      </c>
      <c r="Q31" s="84">
        <v>0.043</v>
      </c>
      <c r="R31" s="84">
        <v>0.045</v>
      </c>
      <c r="S31" s="84">
        <f ca="1" t="shared" si="18"/>
        <v>72.277625</v>
      </c>
      <c r="T31" s="96">
        <f ca="1" t="shared" si="19"/>
        <v>0.025211044686676</v>
      </c>
      <c r="U31" s="97">
        <f ca="1" t="shared" si="20"/>
        <v>1.98325775950192</v>
      </c>
      <c r="V31" s="97">
        <f ca="1" t="shared" si="21"/>
        <v>2.01465934069393</v>
      </c>
      <c r="W31" s="97">
        <f ca="1" t="shared" si="22"/>
        <v>1.95185617831006</v>
      </c>
      <c r="X31" s="97">
        <f ca="1" t="shared" si="23"/>
        <v>1.95185617831006</v>
      </c>
      <c r="Y31" s="106">
        <f ca="1" t="shared" si="24"/>
        <v>0.999999996871295</v>
      </c>
      <c r="Z31" s="107"/>
      <c r="AA31" s="107"/>
      <c r="AB31" s="107"/>
      <c r="AC31" s="107"/>
      <c r="AD31" s="108"/>
      <c r="AE31" s="109"/>
      <c r="AF31" s="109"/>
      <c r="AG31" s="124"/>
      <c r="AH31" s="124"/>
      <c r="AI31" s="125"/>
      <c r="AJ31" s="126"/>
      <c r="AK31" s="127">
        <f ca="1">ROUNDUP(RAND()*($N31-$O31)+$O31,3)</f>
        <v>72.289</v>
      </c>
      <c r="AL31" s="127">
        <f ca="1" t="shared" ref="AL31:BP31" si="29">ROUNDUP(RAND()*($N31-$O31)+$O31,3)</f>
        <v>72.29</v>
      </c>
      <c r="AM31" s="127">
        <f ca="1" t="shared" si="29"/>
        <v>72.241</v>
      </c>
      <c r="AN31" s="127">
        <f ca="1" t="shared" si="29"/>
        <v>72.314</v>
      </c>
      <c r="AO31" s="127">
        <f ca="1" t="shared" si="29"/>
        <v>72.255</v>
      </c>
      <c r="AP31" s="127">
        <f ca="1" t="shared" si="29"/>
        <v>72.268</v>
      </c>
      <c r="AQ31" s="127">
        <f ca="1" t="shared" si="28"/>
        <v>72.258</v>
      </c>
      <c r="AR31" s="127">
        <f ca="1" t="shared" si="28"/>
        <v>72.267</v>
      </c>
      <c r="AS31" s="127">
        <f ca="1" t="shared" si="28"/>
        <v>72.273</v>
      </c>
      <c r="AT31" s="127">
        <f ca="1" t="shared" si="28"/>
        <v>72.296</v>
      </c>
      <c r="AU31" s="127">
        <f ca="1" t="shared" si="28"/>
        <v>72.258</v>
      </c>
      <c r="AV31" s="127">
        <f ca="1" t="shared" si="28"/>
        <v>72.271</v>
      </c>
      <c r="AW31" s="127">
        <f ca="1" t="shared" si="28"/>
        <v>72.252</v>
      </c>
      <c r="AX31" s="127">
        <f ca="1" t="shared" si="28"/>
        <v>72.299</v>
      </c>
      <c r="AY31" s="127">
        <f ca="1" t="shared" si="28"/>
        <v>72.304</v>
      </c>
      <c r="AZ31" s="127">
        <f ca="1" t="shared" si="28"/>
        <v>72.243</v>
      </c>
      <c r="BA31" s="127">
        <f ca="1" t="shared" si="28"/>
        <v>72.263</v>
      </c>
      <c r="BB31" s="127">
        <f ca="1" t="shared" si="28"/>
        <v>72.298</v>
      </c>
      <c r="BC31" s="127">
        <f ca="1" t="shared" si="28"/>
        <v>72.239</v>
      </c>
      <c r="BD31" s="127">
        <f ca="1" t="shared" si="28"/>
        <v>72.317</v>
      </c>
      <c r="BE31" s="127">
        <f ca="1" t="shared" si="28"/>
        <v>72.241</v>
      </c>
      <c r="BF31" s="127">
        <f ca="1" t="shared" si="28"/>
        <v>72.283</v>
      </c>
      <c r="BG31" s="127">
        <f ca="1" t="shared" si="28"/>
        <v>72.266</v>
      </c>
      <c r="BH31" s="127">
        <f ca="1" t="shared" si="28"/>
        <v>72.314</v>
      </c>
      <c r="BI31" s="127">
        <f ca="1" t="shared" si="28"/>
        <v>72.286</v>
      </c>
      <c r="BJ31" s="127">
        <f ca="1" t="shared" si="28"/>
        <v>72.298</v>
      </c>
      <c r="BK31" s="127">
        <f ca="1" t="shared" si="28"/>
        <v>72.255</v>
      </c>
      <c r="BL31" s="127">
        <f ca="1" t="shared" si="28"/>
        <v>72.293</v>
      </c>
      <c r="BM31" s="127">
        <f ca="1" t="shared" si="28"/>
        <v>72.3</v>
      </c>
      <c r="BN31" s="127">
        <f ca="1" t="shared" si="28"/>
        <v>72.3</v>
      </c>
      <c r="BO31" s="127">
        <f ca="1" t="shared" si="28"/>
        <v>72.316</v>
      </c>
      <c r="BP31" s="127">
        <f ca="1" t="shared" si="28"/>
        <v>72.237</v>
      </c>
    </row>
    <row r="32" s="18" customFormat="1" ht="15" customHeight="1" spans="2:68">
      <c r="B32" s="46" t="s">
        <v>105</v>
      </c>
      <c r="C32" s="47" t="s">
        <v>106</v>
      </c>
      <c r="D32" s="57" t="s">
        <v>107</v>
      </c>
      <c r="E32" s="48"/>
      <c r="F32" s="49" t="s">
        <v>58</v>
      </c>
      <c r="G32" s="50">
        <v>0</v>
      </c>
      <c r="H32" s="51">
        <v>0.1</v>
      </c>
      <c r="I32" s="51">
        <v>0</v>
      </c>
      <c r="J32" s="81" t="s">
        <v>59</v>
      </c>
      <c r="K32" s="82">
        <f t="shared" si="16"/>
        <v>0.1</v>
      </c>
      <c r="L32" s="82">
        <f t="shared" si="17"/>
        <v>0</v>
      </c>
      <c r="M32" s="83"/>
      <c r="N32" s="84">
        <f t="shared" si="2"/>
        <v>0.038</v>
      </c>
      <c r="O32" s="84">
        <f t="shared" ref="O32:O40" si="30">G32+R32</f>
        <v>0.016</v>
      </c>
      <c r="P32" s="84">
        <f t="shared" si="4"/>
        <v>0.022</v>
      </c>
      <c r="Q32" s="84">
        <v>0.038</v>
      </c>
      <c r="R32" s="84">
        <v>0.016</v>
      </c>
      <c r="S32" s="84">
        <f ca="1" t="shared" si="18"/>
        <v>0.0280625</v>
      </c>
      <c r="T32" s="96">
        <f ca="1" t="shared" si="19"/>
        <v>0.00533362734404657</v>
      </c>
      <c r="U32" s="97">
        <f ca="1" t="shared" si="20"/>
        <v>4.4958459074634</v>
      </c>
      <c r="V32" s="97">
        <f ca="1" t="shared" si="21"/>
        <v>4.4958459074634</v>
      </c>
      <c r="W32" s="97">
        <f ca="1" t="shared" si="22"/>
        <v>1.75380956772465</v>
      </c>
      <c r="X32" s="97">
        <f ca="1" t="shared" si="23"/>
        <v>4.4958459074634</v>
      </c>
      <c r="Y32" s="106">
        <f ca="1" t="shared" si="24"/>
        <v>1</v>
      </c>
      <c r="Z32" s="107"/>
      <c r="AA32" s="107"/>
      <c r="AB32" s="107"/>
      <c r="AC32" s="107"/>
      <c r="AD32" s="108"/>
      <c r="AE32" s="109"/>
      <c r="AF32" s="109"/>
      <c r="AG32" s="124"/>
      <c r="AH32" s="124"/>
      <c r="AI32" s="125"/>
      <c r="AJ32" s="126"/>
      <c r="AK32" s="127">
        <f ca="1" t="shared" ref="AK32:AZ32" si="31">ROUNDUP(RAND()*($N32-$O32)+$O32,3)</f>
        <v>0.029</v>
      </c>
      <c r="AL32" s="127">
        <f ca="1" t="shared" si="31"/>
        <v>0.035</v>
      </c>
      <c r="AM32" s="127">
        <f ca="1" t="shared" si="31"/>
        <v>0.026</v>
      </c>
      <c r="AN32" s="127">
        <f ca="1" t="shared" si="31"/>
        <v>0.018</v>
      </c>
      <c r="AO32" s="127">
        <f ca="1" t="shared" si="31"/>
        <v>0.029</v>
      </c>
      <c r="AP32" s="127">
        <f ca="1" t="shared" si="31"/>
        <v>0.035</v>
      </c>
      <c r="AQ32" s="127">
        <f ca="1" t="shared" si="31"/>
        <v>0.028</v>
      </c>
      <c r="AR32" s="127">
        <f ca="1" t="shared" si="31"/>
        <v>0.027</v>
      </c>
      <c r="AS32" s="127">
        <f ca="1" t="shared" si="31"/>
        <v>0.02</v>
      </c>
      <c r="AT32" s="127">
        <f ca="1" t="shared" si="31"/>
        <v>0.033</v>
      </c>
      <c r="AU32" s="127">
        <f ca="1" t="shared" si="31"/>
        <v>0.02</v>
      </c>
      <c r="AV32" s="127">
        <f ca="1" t="shared" si="31"/>
        <v>0.034</v>
      </c>
      <c r="AW32" s="127">
        <f ca="1" t="shared" si="31"/>
        <v>0.034</v>
      </c>
      <c r="AX32" s="127">
        <f ca="1" t="shared" si="31"/>
        <v>0.026</v>
      </c>
      <c r="AY32" s="127">
        <f ca="1" t="shared" si="31"/>
        <v>0.035</v>
      </c>
      <c r="AZ32" s="127">
        <f ca="1" t="shared" si="31"/>
        <v>0.02</v>
      </c>
      <c r="BA32" s="127">
        <f ca="1" t="shared" si="28"/>
        <v>0.037</v>
      </c>
      <c r="BB32" s="127">
        <f ca="1" t="shared" si="28"/>
        <v>0.032</v>
      </c>
      <c r="BC32" s="127">
        <f ca="1" t="shared" si="28"/>
        <v>0.029</v>
      </c>
      <c r="BD32" s="127">
        <f ca="1" t="shared" si="28"/>
        <v>0.027</v>
      </c>
      <c r="BE32" s="127">
        <f ca="1" t="shared" si="28"/>
        <v>0.022</v>
      </c>
      <c r="BF32" s="127">
        <f ca="1" t="shared" si="28"/>
        <v>0.028</v>
      </c>
      <c r="BG32" s="127">
        <f ca="1" t="shared" si="28"/>
        <v>0.023</v>
      </c>
      <c r="BH32" s="127">
        <f ca="1" t="shared" si="28"/>
        <v>0.026</v>
      </c>
      <c r="BI32" s="127">
        <f ca="1" t="shared" si="28"/>
        <v>0.022</v>
      </c>
      <c r="BJ32" s="127">
        <f ca="1" t="shared" si="28"/>
        <v>0.022</v>
      </c>
      <c r="BK32" s="127">
        <f ca="1" t="shared" si="28"/>
        <v>0.025</v>
      </c>
      <c r="BL32" s="127">
        <f ca="1" t="shared" si="28"/>
        <v>0.034</v>
      </c>
      <c r="BM32" s="127">
        <f ca="1" t="shared" si="28"/>
        <v>0.029</v>
      </c>
      <c r="BN32" s="127">
        <f ca="1" t="shared" si="28"/>
        <v>0.027</v>
      </c>
      <c r="BO32" s="127">
        <f ca="1" t="shared" si="28"/>
        <v>0.032</v>
      </c>
      <c r="BP32" s="127">
        <f ca="1" t="shared" si="28"/>
        <v>0.034</v>
      </c>
    </row>
    <row r="33" s="18" customFormat="1" ht="15" customHeight="1" spans="2:68">
      <c r="B33" s="46" t="s">
        <v>108</v>
      </c>
      <c r="C33" s="47" t="s">
        <v>109</v>
      </c>
      <c r="D33" s="58" t="s">
        <v>107</v>
      </c>
      <c r="E33" s="48"/>
      <c r="F33" s="49" t="s">
        <v>58</v>
      </c>
      <c r="G33" s="50">
        <v>0</v>
      </c>
      <c r="H33" s="51">
        <v>0.1</v>
      </c>
      <c r="I33" s="51">
        <v>0</v>
      </c>
      <c r="J33" s="81" t="s">
        <v>59</v>
      </c>
      <c r="K33" s="82">
        <f t="shared" si="16"/>
        <v>0.1</v>
      </c>
      <c r="L33" s="82">
        <f t="shared" si="17"/>
        <v>0</v>
      </c>
      <c r="M33" s="83"/>
      <c r="N33" s="84">
        <f t="shared" si="2"/>
        <v>0.039</v>
      </c>
      <c r="O33" s="84">
        <f t="shared" si="30"/>
        <v>0.02</v>
      </c>
      <c r="P33" s="84">
        <f t="shared" si="4"/>
        <v>0.019</v>
      </c>
      <c r="Q33" s="84">
        <v>0.039</v>
      </c>
      <c r="R33" s="84">
        <v>0.02</v>
      </c>
      <c r="S33" s="84">
        <f ca="1" t="shared" si="18"/>
        <v>0.03225</v>
      </c>
      <c r="T33" s="96">
        <f ca="1" t="shared" si="19"/>
        <v>0.00465590156197902</v>
      </c>
      <c r="U33" s="97">
        <f ca="1" t="shared" si="20"/>
        <v>4.8504748291401</v>
      </c>
      <c r="V33" s="97">
        <f ca="1" t="shared" si="21"/>
        <v>4.8504748291401</v>
      </c>
      <c r="W33" s="97">
        <f ca="1" t="shared" si="22"/>
        <v>2.3088976123951</v>
      </c>
      <c r="X33" s="97">
        <f ca="1" t="shared" si="23"/>
        <v>4.8504748291401</v>
      </c>
      <c r="Y33" s="106">
        <f ca="1" t="shared" si="24"/>
        <v>1</v>
      </c>
      <c r="Z33" s="107"/>
      <c r="AA33" s="107"/>
      <c r="AB33" s="107"/>
      <c r="AC33" s="107"/>
      <c r="AD33" s="108"/>
      <c r="AE33" s="109"/>
      <c r="AF33" s="109"/>
      <c r="AG33" s="124"/>
      <c r="AH33" s="124"/>
      <c r="AI33" s="125"/>
      <c r="AJ33" s="126"/>
      <c r="AK33" s="127">
        <f ca="1" t="shared" ref="AK33:AK39" si="32">ROUNDUP(RAND()*($N33-$O33)+$O33,3)</f>
        <v>0.03</v>
      </c>
      <c r="AL33" s="127">
        <f ca="1" t="shared" ref="AL33:AL39" si="33">ROUNDUP(RAND()*($N33-$O33)+$O33,3)</f>
        <v>0.038</v>
      </c>
      <c r="AM33" s="127">
        <f ca="1" t="shared" ref="AM33:AM39" si="34">ROUNDUP(RAND()*($N33-$O33)+$O33,3)</f>
        <v>0.031</v>
      </c>
      <c r="AN33" s="127">
        <f ca="1" t="shared" ref="AN33:AN39" si="35">ROUNDUP(RAND()*($N33-$O33)+$O33,3)</f>
        <v>0.039</v>
      </c>
      <c r="AO33" s="127">
        <f ca="1" t="shared" ref="AO33:AO39" si="36">ROUNDUP(RAND()*($N33-$O33)+$O33,3)</f>
        <v>0.036</v>
      </c>
      <c r="AP33" s="127">
        <f ca="1" t="shared" ref="AP33:AP39" si="37">ROUNDUP(RAND()*($N33-$O33)+$O33,3)</f>
        <v>0.026</v>
      </c>
      <c r="AQ33" s="127">
        <f ca="1" t="shared" ref="AQ33:AQ39" si="38">ROUNDUP(RAND()*($N33-$O33)+$O33,3)</f>
        <v>0.035</v>
      </c>
      <c r="AR33" s="127">
        <f ca="1" t="shared" ref="AR33:AR39" si="39">ROUNDUP(RAND()*($N33-$O33)+$O33,3)</f>
        <v>0.038</v>
      </c>
      <c r="AS33" s="127">
        <f ca="1" t="shared" ref="AS33:AS39" si="40">ROUNDUP(RAND()*($N33-$O33)+$O33,3)</f>
        <v>0.03</v>
      </c>
      <c r="AT33" s="127">
        <f ca="1" t="shared" ref="AT33:AT39" si="41">ROUNDUP(RAND()*($N33-$O33)+$O33,3)</f>
        <v>0.034</v>
      </c>
      <c r="AU33" s="127">
        <f ca="1" t="shared" ref="AU33:AU39" si="42">ROUNDUP(RAND()*($N33-$O33)+$O33,3)</f>
        <v>0.037</v>
      </c>
      <c r="AV33" s="127">
        <f ca="1" t="shared" ref="AV33:AV39" si="43">ROUNDUP(RAND()*($N33-$O33)+$O33,3)</f>
        <v>0.035</v>
      </c>
      <c r="AW33" s="127">
        <f ca="1" t="shared" ref="AW33:AW39" si="44">ROUNDUP(RAND()*($N33-$O33)+$O33,3)</f>
        <v>0.039</v>
      </c>
      <c r="AX33" s="127">
        <f ca="1" t="shared" ref="AX33:AX39" si="45">ROUNDUP(RAND()*($N33-$O33)+$O33,3)</f>
        <v>0.03</v>
      </c>
      <c r="AY33" s="127">
        <f ca="1" t="shared" ref="AY33:AY39" si="46">ROUNDUP(RAND()*($N33-$O33)+$O33,3)</f>
        <v>0.03</v>
      </c>
      <c r="AZ33" s="127">
        <f ca="1" t="shared" ref="AZ33:AZ39" si="47">ROUNDUP(RAND()*($N33-$O33)+$O33,3)</f>
        <v>0.038</v>
      </c>
      <c r="BA33" s="127">
        <f ca="1" t="shared" ref="BA33:BA39" si="48">ROUNDUP(RAND()*($N33-$O33)+$O33,3)</f>
        <v>0.026</v>
      </c>
      <c r="BB33" s="127">
        <f ca="1" t="shared" ref="BB33:BB39" si="49">ROUNDUP(RAND()*($N33-$O33)+$O33,3)</f>
        <v>0.029</v>
      </c>
      <c r="BC33" s="127">
        <f ca="1" t="shared" ref="BC33:BC39" si="50">ROUNDUP(RAND()*($N33-$O33)+$O33,3)</f>
        <v>0.038</v>
      </c>
      <c r="BD33" s="127">
        <f ca="1" t="shared" ref="BD33:BD39" si="51">ROUNDUP(RAND()*($N33-$O33)+$O33,3)</f>
        <v>0.035</v>
      </c>
      <c r="BE33" s="127">
        <f ca="1" t="shared" ref="BE33:BE39" si="52">ROUNDUP(RAND()*($N33-$O33)+$O33,3)</f>
        <v>0.025</v>
      </c>
      <c r="BF33" s="127">
        <f ca="1" t="shared" ref="BF33:BF39" si="53">ROUNDUP(RAND()*($N33-$O33)+$O33,3)</f>
        <v>0.031</v>
      </c>
      <c r="BG33" s="127">
        <f ca="1" t="shared" ref="BG33:BG39" si="54">ROUNDUP(RAND()*($N33-$O33)+$O33,3)</f>
        <v>0.026</v>
      </c>
      <c r="BH33" s="127">
        <f ca="1" t="shared" ref="BH33:BH39" si="55">ROUNDUP(RAND()*($N33-$O33)+$O33,3)</f>
        <v>0.033</v>
      </c>
      <c r="BI33" s="127">
        <f ca="1" t="shared" ref="BI33:BI39" si="56">ROUNDUP(RAND()*($N33-$O33)+$O33,3)</f>
        <v>0.03</v>
      </c>
      <c r="BJ33" s="127">
        <f ca="1" t="shared" ref="BJ33:BJ39" si="57">ROUNDUP(RAND()*($N33-$O33)+$O33,3)</f>
        <v>0.027</v>
      </c>
      <c r="BK33" s="127">
        <f ca="1" t="shared" ref="BK33:BK39" si="58">ROUNDUP(RAND()*($N33-$O33)+$O33,3)</f>
        <v>0.03</v>
      </c>
      <c r="BL33" s="127">
        <f ca="1" t="shared" ref="BL33:BL39" si="59">ROUNDUP(RAND()*($N33-$O33)+$O33,3)</f>
        <v>0.036</v>
      </c>
      <c r="BM33" s="127">
        <f ca="1" t="shared" ref="BM33:BM39" si="60">ROUNDUP(RAND()*($N33-$O33)+$O33,3)</f>
        <v>0.026</v>
      </c>
      <c r="BN33" s="127">
        <f ca="1" t="shared" ref="BN33:BN39" si="61">ROUNDUP(RAND()*($N33-$O33)+$O33,3)</f>
        <v>0.024</v>
      </c>
      <c r="BO33" s="127">
        <f ca="1" t="shared" ref="BO33:BO39" si="62">ROUNDUP(RAND()*($N33-$O33)+$O33,3)</f>
        <v>0.033</v>
      </c>
      <c r="BP33" s="127">
        <f ca="1" t="shared" ref="BP33:BP39" si="63">ROUNDUP(RAND()*($N33-$O33)+$O33,3)</f>
        <v>0.037</v>
      </c>
    </row>
    <row r="34" s="18" customFormat="1" ht="15" customHeight="1" spans="2:68">
      <c r="B34" s="59" t="s">
        <v>110</v>
      </c>
      <c r="C34" s="47" t="s">
        <v>111</v>
      </c>
      <c r="D34" s="60" t="s">
        <v>112</v>
      </c>
      <c r="E34" s="48"/>
      <c r="F34" s="49" t="s">
        <v>58</v>
      </c>
      <c r="G34" s="54">
        <v>0</v>
      </c>
      <c r="H34" s="51">
        <v>0.1</v>
      </c>
      <c r="I34" s="51">
        <v>0</v>
      </c>
      <c r="J34" s="81" t="s">
        <v>59</v>
      </c>
      <c r="K34" s="82">
        <f t="shared" si="16"/>
        <v>0.1</v>
      </c>
      <c r="L34" s="82">
        <f t="shared" si="17"/>
        <v>0</v>
      </c>
      <c r="M34" s="83"/>
      <c r="N34" s="84">
        <f t="shared" si="2"/>
        <v>0.05</v>
      </c>
      <c r="O34" s="84">
        <f t="shared" si="30"/>
        <v>0.015</v>
      </c>
      <c r="P34" s="84">
        <f t="shared" si="4"/>
        <v>0.035</v>
      </c>
      <c r="Q34" s="84">
        <v>0.05</v>
      </c>
      <c r="R34" s="84">
        <v>0.015</v>
      </c>
      <c r="S34" s="84">
        <f ca="1" t="shared" si="18"/>
        <v>0.03059375</v>
      </c>
      <c r="T34" s="96">
        <f ca="1" t="shared" si="19"/>
        <v>0.0095338425215548</v>
      </c>
      <c r="U34" s="97">
        <f ca="1" t="shared" si="20"/>
        <v>2.42666234672541</v>
      </c>
      <c r="V34" s="97">
        <f ca="1" t="shared" si="21"/>
        <v>2.42666234672541</v>
      </c>
      <c r="W34" s="97">
        <f ca="1" t="shared" si="22"/>
        <v>1.0696544067736</v>
      </c>
      <c r="X34" s="97">
        <f ca="1" t="shared" si="23"/>
        <v>2.42666234672541</v>
      </c>
      <c r="Y34" s="106">
        <f ca="1" t="shared" si="24"/>
        <v>0.999999999999833</v>
      </c>
      <c r="Z34" s="107"/>
      <c r="AA34" s="107"/>
      <c r="AB34" s="107"/>
      <c r="AC34" s="107"/>
      <c r="AD34" s="108"/>
      <c r="AE34" s="109"/>
      <c r="AF34" s="109"/>
      <c r="AG34" s="124"/>
      <c r="AH34" s="124"/>
      <c r="AI34" s="125"/>
      <c r="AJ34" s="126"/>
      <c r="AK34" s="127">
        <f ca="1" t="shared" si="32"/>
        <v>0.026</v>
      </c>
      <c r="AL34" s="127">
        <f ca="1" t="shared" si="33"/>
        <v>0.024</v>
      </c>
      <c r="AM34" s="127">
        <f ca="1" t="shared" si="34"/>
        <v>0.019</v>
      </c>
      <c r="AN34" s="127">
        <f ca="1" t="shared" si="35"/>
        <v>0.036</v>
      </c>
      <c r="AO34" s="127">
        <f ca="1" t="shared" si="36"/>
        <v>0.048</v>
      </c>
      <c r="AP34" s="127">
        <f ca="1" t="shared" si="37"/>
        <v>0.024</v>
      </c>
      <c r="AQ34" s="127">
        <f ca="1" t="shared" si="38"/>
        <v>0.019</v>
      </c>
      <c r="AR34" s="127">
        <f ca="1" t="shared" si="39"/>
        <v>0.032</v>
      </c>
      <c r="AS34" s="127">
        <f ca="1" t="shared" si="40"/>
        <v>0.023</v>
      </c>
      <c r="AT34" s="127">
        <f ca="1" t="shared" si="41"/>
        <v>0.036</v>
      </c>
      <c r="AU34" s="127">
        <f ca="1" t="shared" si="42"/>
        <v>0.026</v>
      </c>
      <c r="AV34" s="127">
        <f ca="1" t="shared" si="43"/>
        <v>0.049</v>
      </c>
      <c r="AW34" s="127">
        <f ca="1" t="shared" si="44"/>
        <v>0.041</v>
      </c>
      <c r="AX34" s="127">
        <f ca="1" t="shared" si="45"/>
        <v>0.018</v>
      </c>
      <c r="AY34" s="127">
        <f ca="1" t="shared" si="46"/>
        <v>0.044</v>
      </c>
      <c r="AZ34" s="127">
        <f ca="1" t="shared" si="47"/>
        <v>0.036</v>
      </c>
      <c r="BA34" s="127">
        <f ca="1" t="shared" si="48"/>
        <v>0.018</v>
      </c>
      <c r="BB34" s="127">
        <f ca="1" t="shared" si="49"/>
        <v>0.019</v>
      </c>
      <c r="BC34" s="127">
        <f ca="1" t="shared" si="50"/>
        <v>0.027</v>
      </c>
      <c r="BD34" s="127">
        <f ca="1" t="shared" si="51"/>
        <v>0.049</v>
      </c>
      <c r="BE34" s="127">
        <f ca="1" t="shared" si="52"/>
        <v>0.031</v>
      </c>
      <c r="BF34" s="127">
        <f ca="1" t="shared" si="53"/>
        <v>0.029</v>
      </c>
      <c r="BG34" s="127">
        <f ca="1" t="shared" si="54"/>
        <v>0.031</v>
      </c>
      <c r="BH34" s="127">
        <f ca="1" t="shared" si="55"/>
        <v>0.02</v>
      </c>
      <c r="BI34" s="127">
        <f ca="1" t="shared" si="56"/>
        <v>0.021</v>
      </c>
      <c r="BJ34" s="127">
        <f ca="1" t="shared" si="57"/>
        <v>0.033</v>
      </c>
      <c r="BK34" s="127">
        <f ca="1" t="shared" si="58"/>
        <v>0.037</v>
      </c>
      <c r="BL34" s="127">
        <f ca="1" t="shared" si="59"/>
        <v>0.038</v>
      </c>
      <c r="BM34" s="127">
        <f ca="1" t="shared" si="60"/>
        <v>0.029</v>
      </c>
      <c r="BN34" s="127">
        <f ca="1" t="shared" si="61"/>
        <v>0.021</v>
      </c>
      <c r="BO34" s="127">
        <f ca="1" t="shared" si="62"/>
        <v>0.042</v>
      </c>
      <c r="BP34" s="127">
        <f ca="1" t="shared" si="63"/>
        <v>0.033</v>
      </c>
    </row>
    <row r="35" ht="15" customHeight="1" spans="1:68">
      <c r="A35" s="52"/>
      <c r="B35" s="53" t="s">
        <v>113</v>
      </c>
      <c r="C35" s="47" t="s">
        <v>114</v>
      </c>
      <c r="D35" s="61" t="s">
        <v>115</v>
      </c>
      <c r="E35" s="53"/>
      <c r="F35" s="49" t="s">
        <v>58</v>
      </c>
      <c r="G35" s="54">
        <v>0</v>
      </c>
      <c r="H35" s="51">
        <v>0.2</v>
      </c>
      <c r="I35" s="51">
        <v>0</v>
      </c>
      <c r="J35" s="81" t="s">
        <v>59</v>
      </c>
      <c r="K35" s="82">
        <f t="shared" si="16"/>
        <v>0.2</v>
      </c>
      <c r="L35" s="82">
        <f t="shared" si="17"/>
        <v>0</v>
      </c>
      <c r="M35" s="83"/>
      <c r="N35" s="84">
        <f t="shared" si="2"/>
        <v>0.053</v>
      </c>
      <c r="O35" s="84">
        <f t="shared" si="30"/>
        <v>0.019</v>
      </c>
      <c r="P35" s="84">
        <f t="shared" si="4"/>
        <v>0.034</v>
      </c>
      <c r="Q35" s="84">
        <v>0.053</v>
      </c>
      <c r="R35" s="84">
        <v>0.019</v>
      </c>
      <c r="S35" s="84">
        <f ca="1" t="shared" si="18"/>
        <v>0.04103125</v>
      </c>
      <c r="T35" s="96">
        <f ca="1" t="shared" si="19"/>
        <v>0.00954272016065211</v>
      </c>
      <c r="U35" s="97">
        <f ca="1" t="shared" si="20"/>
        <v>5.55288035709435</v>
      </c>
      <c r="V35" s="97">
        <f ca="1" t="shared" si="21"/>
        <v>5.55288035709435</v>
      </c>
      <c r="W35" s="97">
        <f ca="1" t="shared" si="22"/>
        <v>1.4332478688549</v>
      </c>
      <c r="X35" s="97">
        <f ca="1" t="shared" si="23"/>
        <v>5.55288035709435</v>
      </c>
      <c r="Y35" s="106">
        <f ca="1" t="shared" si="24"/>
        <v>1</v>
      </c>
      <c r="Z35" s="110"/>
      <c r="AA35" s="110"/>
      <c r="AB35" s="110"/>
      <c r="AC35" s="110"/>
      <c r="AD35" s="111"/>
      <c r="AE35" s="112"/>
      <c r="AF35" s="113"/>
      <c r="AG35" s="128"/>
      <c r="AH35" s="128"/>
      <c r="AI35" s="129"/>
      <c r="AJ35" s="130"/>
      <c r="AK35" s="127">
        <f ca="1" t="shared" si="32"/>
        <v>0.027</v>
      </c>
      <c r="AL35" s="127">
        <f ca="1" t="shared" si="33"/>
        <v>0.041</v>
      </c>
      <c r="AM35" s="127">
        <f ca="1" t="shared" si="34"/>
        <v>0.053</v>
      </c>
      <c r="AN35" s="127">
        <f ca="1" t="shared" si="35"/>
        <v>0.05</v>
      </c>
      <c r="AO35" s="127">
        <f ca="1" t="shared" si="36"/>
        <v>0.053</v>
      </c>
      <c r="AP35" s="127">
        <f ca="1" t="shared" si="37"/>
        <v>0.044</v>
      </c>
      <c r="AQ35" s="127">
        <f ca="1" t="shared" si="38"/>
        <v>0.05</v>
      </c>
      <c r="AR35" s="127">
        <f ca="1" t="shared" si="39"/>
        <v>0.048</v>
      </c>
      <c r="AS35" s="127">
        <f ca="1" t="shared" si="40"/>
        <v>0.04</v>
      </c>
      <c r="AT35" s="127">
        <f ca="1" t="shared" si="41"/>
        <v>0.043</v>
      </c>
      <c r="AU35" s="127">
        <f ca="1" t="shared" si="42"/>
        <v>0.022</v>
      </c>
      <c r="AV35" s="127">
        <f ca="1" t="shared" si="43"/>
        <v>0.05</v>
      </c>
      <c r="AW35" s="127">
        <f ca="1" t="shared" si="44"/>
        <v>0.049</v>
      </c>
      <c r="AX35" s="127">
        <f ca="1" t="shared" si="45"/>
        <v>0.051</v>
      </c>
      <c r="AY35" s="127">
        <f ca="1" t="shared" si="46"/>
        <v>0.03</v>
      </c>
      <c r="AZ35" s="127">
        <f ca="1" t="shared" si="47"/>
        <v>0.041</v>
      </c>
      <c r="BA35" s="127">
        <f ca="1" t="shared" si="48"/>
        <v>0.048</v>
      </c>
      <c r="BB35" s="127">
        <f ca="1" t="shared" si="49"/>
        <v>0.036</v>
      </c>
      <c r="BC35" s="127">
        <f ca="1" t="shared" si="50"/>
        <v>0.038</v>
      </c>
      <c r="BD35" s="127">
        <f ca="1" t="shared" si="51"/>
        <v>0.043</v>
      </c>
      <c r="BE35" s="127">
        <f ca="1" t="shared" si="52"/>
        <v>0.03</v>
      </c>
      <c r="BF35" s="127">
        <f ca="1" t="shared" si="53"/>
        <v>0.021</v>
      </c>
      <c r="BG35" s="127">
        <f ca="1" t="shared" si="54"/>
        <v>0.027</v>
      </c>
      <c r="BH35" s="127">
        <f ca="1" t="shared" si="55"/>
        <v>0.05</v>
      </c>
      <c r="BI35" s="127">
        <f ca="1" t="shared" si="56"/>
        <v>0.036</v>
      </c>
      <c r="BJ35" s="127">
        <f ca="1" t="shared" si="57"/>
        <v>0.047</v>
      </c>
      <c r="BK35" s="127">
        <f ca="1" t="shared" si="58"/>
        <v>0.049</v>
      </c>
      <c r="BL35" s="127">
        <f ca="1" t="shared" si="59"/>
        <v>0.031</v>
      </c>
      <c r="BM35" s="127">
        <f ca="1" t="shared" si="60"/>
        <v>0.043</v>
      </c>
      <c r="BN35" s="127">
        <f ca="1" t="shared" si="61"/>
        <v>0.043</v>
      </c>
      <c r="BO35" s="127">
        <f ca="1" t="shared" si="62"/>
        <v>0.051</v>
      </c>
      <c r="BP35" s="127">
        <f ca="1" t="shared" si="63"/>
        <v>0.028</v>
      </c>
    </row>
    <row r="36" s="18" customFormat="1" ht="15" customHeight="1" spans="2:68">
      <c r="B36" s="46" t="s">
        <v>116</v>
      </c>
      <c r="C36" s="47" t="s">
        <v>117</v>
      </c>
      <c r="D36" s="61" t="s">
        <v>107</v>
      </c>
      <c r="E36" s="48"/>
      <c r="F36" s="49" t="s">
        <v>58</v>
      </c>
      <c r="G36" s="54">
        <v>0</v>
      </c>
      <c r="H36" s="51">
        <v>0.2</v>
      </c>
      <c r="I36" s="51">
        <v>0</v>
      </c>
      <c r="J36" s="81" t="s">
        <v>59</v>
      </c>
      <c r="K36" s="82">
        <f t="shared" si="16"/>
        <v>0.2</v>
      </c>
      <c r="L36" s="82">
        <f t="shared" si="17"/>
        <v>0</v>
      </c>
      <c r="M36" s="83"/>
      <c r="N36" s="84">
        <f t="shared" si="2"/>
        <v>0.096</v>
      </c>
      <c r="O36" s="84">
        <f t="shared" si="30"/>
        <v>0.018</v>
      </c>
      <c r="P36" s="84">
        <f t="shared" si="4"/>
        <v>0.078</v>
      </c>
      <c r="Q36" s="84">
        <v>0.096</v>
      </c>
      <c r="R36" s="84">
        <v>0.018</v>
      </c>
      <c r="S36" s="84">
        <f ca="1" t="shared" si="18"/>
        <v>0.048375</v>
      </c>
      <c r="T36" s="96">
        <f ca="1" t="shared" si="19"/>
        <v>0.0213311070746986</v>
      </c>
      <c r="U36" s="97">
        <f ca="1" t="shared" si="20"/>
        <v>2.36938788454236</v>
      </c>
      <c r="V36" s="97">
        <f ca="1" t="shared" si="21"/>
        <v>2.36938788454236</v>
      </c>
      <c r="W36" s="97">
        <f ca="1" t="shared" si="22"/>
        <v>0.755938261597602</v>
      </c>
      <c r="X36" s="97">
        <f ca="1" t="shared" si="23"/>
        <v>2.36938788454236</v>
      </c>
      <c r="Y36" s="106">
        <f ca="1" t="shared" si="24"/>
        <v>0.999999999999412</v>
      </c>
      <c r="Z36" s="107"/>
      <c r="AA36" s="107"/>
      <c r="AB36" s="107"/>
      <c r="AC36" s="107"/>
      <c r="AD36" s="108"/>
      <c r="AE36" s="109"/>
      <c r="AF36" s="109"/>
      <c r="AG36" s="124"/>
      <c r="AH36" s="124"/>
      <c r="AI36" s="125"/>
      <c r="AJ36" s="126"/>
      <c r="AK36" s="127">
        <f ca="1" t="shared" si="32"/>
        <v>0.085</v>
      </c>
      <c r="AL36" s="127">
        <f ca="1" t="shared" si="33"/>
        <v>0.049</v>
      </c>
      <c r="AM36" s="127">
        <f ca="1" t="shared" si="34"/>
        <v>0.073</v>
      </c>
      <c r="AN36" s="127">
        <f ca="1" t="shared" si="35"/>
        <v>0.077</v>
      </c>
      <c r="AO36" s="127">
        <f ca="1" t="shared" si="36"/>
        <v>0.043</v>
      </c>
      <c r="AP36" s="127">
        <f ca="1" t="shared" si="37"/>
        <v>0.075</v>
      </c>
      <c r="AQ36" s="127">
        <f ca="1" t="shared" si="38"/>
        <v>0.044</v>
      </c>
      <c r="AR36" s="127">
        <f ca="1" t="shared" si="39"/>
        <v>0.053</v>
      </c>
      <c r="AS36" s="127">
        <f ca="1" t="shared" si="40"/>
        <v>0.023</v>
      </c>
      <c r="AT36" s="127">
        <f ca="1" t="shared" si="41"/>
        <v>0.047</v>
      </c>
      <c r="AU36" s="127">
        <f ca="1" t="shared" si="42"/>
        <v>0.032</v>
      </c>
      <c r="AV36" s="127">
        <f ca="1" t="shared" si="43"/>
        <v>0.019</v>
      </c>
      <c r="AW36" s="127">
        <f ca="1" t="shared" si="44"/>
        <v>0.08</v>
      </c>
      <c r="AX36" s="127">
        <f ca="1" t="shared" si="45"/>
        <v>0.075</v>
      </c>
      <c r="AY36" s="127">
        <f ca="1" t="shared" si="46"/>
        <v>0.027</v>
      </c>
      <c r="AZ36" s="127">
        <f ca="1" t="shared" si="47"/>
        <v>0.077</v>
      </c>
      <c r="BA36" s="127">
        <f ca="1" t="shared" si="48"/>
        <v>0.032</v>
      </c>
      <c r="BB36" s="127">
        <f ca="1" t="shared" si="49"/>
        <v>0.042</v>
      </c>
      <c r="BC36" s="127">
        <f ca="1" t="shared" si="50"/>
        <v>0.054</v>
      </c>
      <c r="BD36" s="127">
        <f ca="1" t="shared" si="51"/>
        <v>0.078</v>
      </c>
      <c r="BE36" s="127">
        <f ca="1" t="shared" si="52"/>
        <v>0.026</v>
      </c>
      <c r="BF36" s="127">
        <f ca="1" t="shared" si="53"/>
        <v>0.048</v>
      </c>
      <c r="BG36" s="127">
        <f ca="1" t="shared" si="54"/>
        <v>0.026</v>
      </c>
      <c r="BH36" s="127">
        <f ca="1" t="shared" si="55"/>
        <v>0.06</v>
      </c>
      <c r="BI36" s="127">
        <f ca="1" t="shared" si="56"/>
        <v>0.029</v>
      </c>
      <c r="BJ36" s="127">
        <f ca="1" t="shared" si="57"/>
        <v>0.043</v>
      </c>
      <c r="BK36" s="127">
        <f ca="1" t="shared" si="58"/>
        <v>0.027</v>
      </c>
      <c r="BL36" s="127">
        <f ca="1" t="shared" si="59"/>
        <v>0.043</v>
      </c>
      <c r="BM36" s="127">
        <f ca="1" t="shared" si="60"/>
        <v>0.028</v>
      </c>
      <c r="BN36" s="127">
        <f ca="1" t="shared" si="61"/>
        <v>0.02</v>
      </c>
      <c r="BO36" s="127">
        <f ca="1" t="shared" si="62"/>
        <v>0.032</v>
      </c>
      <c r="BP36" s="127">
        <f ca="1" t="shared" si="63"/>
        <v>0.081</v>
      </c>
    </row>
    <row r="37" ht="15" customHeight="1" spans="1:68">
      <c r="A37" s="52"/>
      <c r="B37" s="53" t="s">
        <v>118</v>
      </c>
      <c r="C37" s="47" t="s">
        <v>119</v>
      </c>
      <c r="D37" s="58" t="s">
        <v>115</v>
      </c>
      <c r="E37" s="53"/>
      <c r="F37" s="49" t="s">
        <v>58</v>
      </c>
      <c r="G37" s="54">
        <v>0</v>
      </c>
      <c r="H37" s="51">
        <v>0.08</v>
      </c>
      <c r="I37" s="51">
        <v>0</v>
      </c>
      <c r="J37" s="81" t="s">
        <v>59</v>
      </c>
      <c r="K37" s="82">
        <f t="shared" si="16"/>
        <v>0.08</v>
      </c>
      <c r="L37" s="82">
        <f t="shared" si="17"/>
        <v>0</v>
      </c>
      <c r="M37" s="83"/>
      <c r="N37" s="84">
        <f t="shared" si="2"/>
        <v>0.039</v>
      </c>
      <c r="O37" s="84">
        <f t="shared" si="30"/>
        <v>0.013</v>
      </c>
      <c r="P37" s="84">
        <f t="shared" si="4"/>
        <v>0.026</v>
      </c>
      <c r="Q37" s="84">
        <v>0.039</v>
      </c>
      <c r="R37" s="84">
        <v>0.013</v>
      </c>
      <c r="S37" s="84">
        <f ca="1" t="shared" si="18"/>
        <v>0.02625</v>
      </c>
      <c r="T37" s="96">
        <f ca="1" t="shared" si="19"/>
        <v>0.00703447730593695</v>
      </c>
      <c r="U37" s="97">
        <f ca="1" t="shared" si="20"/>
        <v>2.54697909843925</v>
      </c>
      <c r="V37" s="97">
        <f ca="1" t="shared" si="21"/>
        <v>2.54697909843925</v>
      </c>
      <c r="W37" s="97">
        <f ca="1" t="shared" si="22"/>
        <v>1.24387351319126</v>
      </c>
      <c r="X37" s="97">
        <f ca="1" t="shared" si="23"/>
        <v>2.54697909843925</v>
      </c>
      <c r="Y37" s="106">
        <f ca="1" t="shared" si="24"/>
        <v>0.999999999999989</v>
      </c>
      <c r="Z37" s="110"/>
      <c r="AA37" s="110"/>
      <c r="AB37" s="110"/>
      <c r="AC37" s="110"/>
      <c r="AD37" s="111"/>
      <c r="AE37" s="112"/>
      <c r="AF37" s="113"/>
      <c r="AG37" s="128"/>
      <c r="AH37" s="128"/>
      <c r="AI37" s="129"/>
      <c r="AJ37" s="130"/>
      <c r="AK37" s="127">
        <f ca="1" t="shared" si="32"/>
        <v>0.014</v>
      </c>
      <c r="AL37" s="127">
        <f ca="1" t="shared" si="33"/>
        <v>0.014</v>
      </c>
      <c r="AM37" s="127">
        <f ca="1" t="shared" si="34"/>
        <v>0.039</v>
      </c>
      <c r="AN37" s="127">
        <f ca="1" t="shared" si="35"/>
        <v>0.027</v>
      </c>
      <c r="AO37" s="127">
        <f ca="1" t="shared" si="36"/>
        <v>0.026</v>
      </c>
      <c r="AP37" s="127">
        <f ca="1" t="shared" si="37"/>
        <v>0.023</v>
      </c>
      <c r="AQ37" s="127">
        <f ca="1" t="shared" si="38"/>
        <v>0.035</v>
      </c>
      <c r="AR37" s="127">
        <f ca="1" t="shared" si="39"/>
        <v>0.024</v>
      </c>
      <c r="AS37" s="127">
        <f ca="1" t="shared" si="40"/>
        <v>0.018</v>
      </c>
      <c r="AT37" s="127">
        <f ca="1" t="shared" si="41"/>
        <v>0.034</v>
      </c>
      <c r="AU37" s="127">
        <f ca="1" t="shared" si="42"/>
        <v>0.023</v>
      </c>
      <c r="AV37" s="127">
        <f ca="1" t="shared" si="43"/>
        <v>0.029</v>
      </c>
      <c r="AW37" s="127">
        <f ca="1" t="shared" si="44"/>
        <v>0.019</v>
      </c>
      <c r="AX37" s="127">
        <f ca="1" t="shared" si="45"/>
        <v>0.037</v>
      </c>
      <c r="AY37" s="127">
        <f ca="1" t="shared" si="46"/>
        <v>0.026</v>
      </c>
      <c r="AZ37" s="127">
        <f ca="1" t="shared" si="47"/>
        <v>0.034</v>
      </c>
      <c r="BA37" s="127">
        <f ca="1" t="shared" si="48"/>
        <v>0.026</v>
      </c>
      <c r="BB37" s="127">
        <f ca="1" t="shared" si="49"/>
        <v>0.023</v>
      </c>
      <c r="BC37" s="127">
        <f ca="1" t="shared" si="50"/>
        <v>0.027</v>
      </c>
      <c r="BD37" s="127">
        <f ca="1" t="shared" si="51"/>
        <v>0.036</v>
      </c>
      <c r="BE37" s="127">
        <f ca="1" t="shared" si="52"/>
        <v>0.028</v>
      </c>
      <c r="BF37" s="127">
        <f ca="1" t="shared" si="53"/>
        <v>0.022</v>
      </c>
      <c r="BG37" s="127">
        <f ca="1" t="shared" si="54"/>
        <v>0.019</v>
      </c>
      <c r="BH37" s="127">
        <f ca="1" t="shared" si="55"/>
        <v>0.031</v>
      </c>
      <c r="BI37" s="127">
        <f ca="1" t="shared" si="56"/>
        <v>0.025</v>
      </c>
      <c r="BJ37" s="127">
        <f ca="1" t="shared" si="57"/>
        <v>0.03</v>
      </c>
      <c r="BK37" s="127">
        <f ca="1" t="shared" si="58"/>
        <v>0.017</v>
      </c>
      <c r="BL37" s="127">
        <f ca="1" t="shared" si="59"/>
        <v>0.015</v>
      </c>
      <c r="BM37" s="127">
        <f ca="1" t="shared" si="60"/>
        <v>0.022</v>
      </c>
      <c r="BN37" s="127">
        <f ca="1" t="shared" si="61"/>
        <v>0.027</v>
      </c>
      <c r="BO37" s="127">
        <f ca="1" t="shared" si="62"/>
        <v>0.036</v>
      </c>
      <c r="BP37" s="127">
        <f ca="1" t="shared" si="63"/>
        <v>0.034</v>
      </c>
    </row>
    <row r="38" ht="15" customHeight="1" spans="1:68">
      <c r="A38" s="52"/>
      <c r="B38" s="62" t="s">
        <v>120</v>
      </c>
      <c r="C38" s="63" t="s">
        <v>121</v>
      </c>
      <c r="D38" s="64" t="s">
        <v>112</v>
      </c>
      <c r="E38" s="53"/>
      <c r="F38" s="49" t="s">
        <v>58</v>
      </c>
      <c r="G38" s="54">
        <v>0</v>
      </c>
      <c r="H38" s="51">
        <v>0.2</v>
      </c>
      <c r="I38" s="51">
        <v>0</v>
      </c>
      <c r="J38" s="81" t="s">
        <v>59</v>
      </c>
      <c r="K38" s="82">
        <f t="shared" si="16"/>
        <v>0.2</v>
      </c>
      <c r="L38" s="82">
        <f t="shared" si="17"/>
        <v>0</v>
      </c>
      <c r="M38" s="83"/>
      <c r="N38" s="84">
        <f t="shared" si="2"/>
        <v>0.071</v>
      </c>
      <c r="O38" s="84">
        <f t="shared" si="30"/>
        <v>0.001</v>
      </c>
      <c r="P38" s="84">
        <f t="shared" si="4"/>
        <v>0.07</v>
      </c>
      <c r="Q38" s="84">
        <v>0.071</v>
      </c>
      <c r="R38" s="84">
        <v>0.001</v>
      </c>
      <c r="S38" s="84">
        <f ca="1" t="shared" si="18"/>
        <v>0.03915625</v>
      </c>
      <c r="T38" s="96">
        <f ca="1" t="shared" si="19"/>
        <v>0.0193875739635868</v>
      </c>
      <c r="U38" s="97">
        <f ca="1" t="shared" si="20"/>
        <v>2.7654096089604</v>
      </c>
      <c r="V38" s="97">
        <f ca="1" t="shared" si="21"/>
        <v>2.7654096089604</v>
      </c>
      <c r="W38" s="97">
        <f ca="1" t="shared" si="22"/>
        <v>0.673219009136852</v>
      </c>
      <c r="X38" s="97">
        <f ca="1" t="shared" si="23"/>
        <v>2.7654096089604</v>
      </c>
      <c r="Y38" s="106">
        <f ca="1" t="shared" si="24"/>
        <v>1</v>
      </c>
      <c r="Z38" s="110"/>
      <c r="AA38" s="110"/>
      <c r="AB38" s="110"/>
      <c r="AC38" s="110"/>
      <c r="AD38" s="111"/>
      <c r="AE38" s="112"/>
      <c r="AF38" s="113"/>
      <c r="AG38" s="128"/>
      <c r="AH38" s="128"/>
      <c r="AI38" s="129"/>
      <c r="AJ38" s="130"/>
      <c r="AK38" s="127">
        <f ca="1" t="shared" si="32"/>
        <v>0.02</v>
      </c>
      <c r="AL38" s="127">
        <f ca="1" t="shared" si="33"/>
        <v>0.019</v>
      </c>
      <c r="AM38" s="127">
        <f ca="1" t="shared" si="34"/>
        <v>0.046</v>
      </c>
      <c r="AN38" s="127">
        <f ca="1" t="shared" si="35"/>
        <v>0.028</v>
      </c>
      <c r="AO38" s="127">
        <f ca="1" t="shared" si="36"/>
        <v>0.04</v>
      </c>
      <c r="AP38" s="127">
        <f ca="1" t="shared" si="37"/>
        <v>0.005</v>
      </c>
      <c r="AQ38" s="127">
        <f ca="1" t="shared" si="38"/>
        <v>0.059</v>
      </c>
      <c r="AR38" s="127">
        <f ca="1" t="shared" si="39"/>
        <v>0.063</v>
      </c>
      <c r="AS38" s="127">
        <f ca="1" t="shared" si="40"/>
        <v>0.07</v>
      </c>
      <c r="AT38" s="127">
        <f ca="1" t="shared" si="41"/>
        <v>0.047</v>
      </c>
      <c r="AU38" s="127">
        <f ca="1" t="shared" si="42"/>
        <v>0.036</v>
      </c>
      <c r="AV38" s="127">
        <f ca="1" t="shared" si="43"/>
        <v>0.052</v>
      </c>
      <c r="AW38" s="127">
        <f ca="1" t="shared" si="44"/>
        <v>0.047</v>
      </c>
      <c r="AX38" s="127">
        <f ca="1" t="shared" si="45"/>
        <v>0.022</v>
      </c>
      <c r="AY38" s="127">
        <f ca="1" t="shared" si="46"/>
        <v>0.051</v>
      </c>
      <c r="AZ38" s="127">
        <f ca="1" t="shared" si="47"/>
        <v>0.049</v>
      </c>
      <c r="BA38" s="127">
        <f ca="1" t="shared" si="48"/>
        <v>0.066</v>
      </c>
      <c r="BB38" s="127">
        <f ca="1" t="shared" si="49"/>
        <v>0.008</v>
      </c>
      <c r="BC38" s="127">
        <f ca="1" t="shared" si="50"/>
        <v>0.063</v>
      </c>
      <c r="BD38" s="127">
        <f ca="1" t="shared" si="51"/>
        <v>0.066</v>
      </c>
      <c r="BE38" s="127">
        <f ca="1" t="shared" si="52"/>
        <v>0.033</v>
      </c>
      <c r="BF38" s="127">
        <f ca="1" t="shared" si="53"/>
        <v>0.049</v>
      </c>
      <c r="BG38" s="127">
        <f ca="1" t="shared" si="54"/>
        <v>0.028</v>
      </c>
      <c r="BH38" s="127">
        <f ca="1" t="shared" si="55"/>
        <v>0.043</v>
      </c>
      <c r="BI38" s="127">
        <f ca="1" t="shared" si="56"/>
        <v>0.016</v>
      </c>
      <c r="BJ38" s="127">
        <f ca="1" t="shared" si="57"/>
        <v>0.045</v>
      </c>
      <c r="BK38" s="127">
        <f ca="1" t="shared" si="58"/>
        <v>0.022</v>
      </c>
      <c r="BL38" s="127">
        <f ca="1" t="shared" si="59"/>
        <v>0.059</v>
      </c>
      <c r="BM38" s="127">
        <f ca="1" t="shared" si="60"/>
        <v>0.01</v>
      </c>
      <c r="BN38" s="127">
        <f ca="1" t="shared" si="61"/>
        <v>0.03</v>
      </c>
      <c r="BO38" s="127">
        <f ca="1" t="shared" si="62"/>
        <v>0.006</v>
      </c>
      <c r="BP38" s="127">
        <f ca="1" t="shared" si="63"/>
        <v>0.055</v>
      </c>
    </row>
    <row r="39" ht="15" customHeight="1" spans="1:68">
      <c r="A39" s="52"/>
      <c r="B39" s="62" t="s">
        <v>122</v>
      </c>
      <c r="C39" s="63" t="s">
        <v>123</v>
      </c>
      <c r="D39" s="64" t="s">
        <v>82</v>
      </c>
      <c r="E39" s="53"/>
      <c r="F39" s="49" t="s">
        <v>58</v>
      </c>
      <c r="G39" s="65">
        <v>4</v>
      </c>
      <c r="H39" s="66">
        <v>0.38</v>
      </c>
      <c r="I39" s="66">
        <v>0.38</v>
      </c>
      <c r="J39" s="85" t="s">
        <v>59</v>
      </c>
      <c r="K39" s="82">
        <f t="shared" si="16"/>
        <v>4.38</v>
      </c>
      <c r="L39" s="82">
        <f t="shared" si="17"/>
        <v>3.62</v>
      </c>
      <c r="M39" s="83"/>
      <c r="N39" s="84">
        <f t="shared" si="2"/>
        <v>4.19</v>
      </c>
      <c r="O39" s="84">
        <f t="shared" si="30"/>
        <v>4.047</v>
      </c>
      <c r="P39" s="84">
        <f t="shared" si="4"/>
        <v>0.143000000000001</v>
      </c>
      <c r="Q39" s="84">
        <v>0.19</v>
      </c>
      <c r="R39" s="84">
        <v>0.047</v>
      </c>
      <c r="S39" s="84">
        <f ca="1" t="shared" si="18"/>
        <v>4.1249375</v>
      </c>
      <c r="T39" s="96">
        <f ca="1" t="shared" si="19"/>
        <v>0.03407291753985</v>
      </c>
      <c r="U39" s="97">
        <f ca="1" t="shared" si="20"/>
        <v>3.71751748345364</v>
      </c>
      <c r="V39" s="97">
        <f ca="1" t="shared" si="21"/>
        <v>2.49526132400894</v>
      </c>
      <c r="W39" s="97">
        <f ca="1" t="shared" si="22"/>
        <v>4.93977364289835</v>
      </c>
      <c r="X39" s="97">
        <f ca="1" t="shared" si="23"/>
        <v>2.49526132400894</v>
      </c>
      <c r="Y39" s="106">
        <f ca="1" t="shared" si="24"/>
        <v>0.999999999999964</v>
      </c>
      <c r="Z39" s="110"/>
      <c r="AA39" s="110"/>
      <c r="AB39" s="110"/>
      <c r="AC39" s="110"/>
      <c r="AD39" s="111"/>
      <c r="AE39" s="112"/>
      <c r="AF39" s="113"/>
      <c r="AG39" s="128"/>
      <c r="AH39" s="128"/>
      <c r="AI39" s="129"/>
      <c r="AJ39" s="130"/>
      <c r="AK39" s="127">
        <f ca="1" t="shared" si="32"/>
        <v>4.129</v>
      </c>
      <c r="AL39" s="127">
        <f ca="1" t="shared" si="33"/>
        <v>4.116</v>
      </c>
      <c r="AM39" s="127">
        <f ca="1" t="shared" si="34"/>
        <v>4.176</v>
      </c>
      <c r="AN39" s="127">
        <f ca="1" t="shared" si="35"/>
        <v>4.108</v>
      </c>
      <c r="AO39" s="127">
        <f ca="1" t="shared" si="36"/>
        <v>4.1</v>
      </c>
      <c r="AP39" s="127">
        <f ca="1" t="shared" si="37"/>
        <v>4.119</v>
      </c>
      <c r="AQ39" s="127">
        <f ca="1" t="shared" si="38"/>
        <v>4.159</v>
      </c>
      <c r="AR39" s="127">
        <f ca="1" t="shared" si="39"/>
        <v>4.094</v>
      </c>
      <c r="AS39" s="127">
        <f ca="1" t="shared" si="40"/>
        <v>4.154</v>
      </c>
      <c r="AT39" s="127">
        <f ca="1" t="shared" si="41"/>
        <v>4.118</v>
      </c>
      <c r="AU39" s="127">
        <f ca="1" t="shared" si="42"/>
        <v>4.065</v>
      </c>
      <c r="AV39" s="127">
        <f ca="1" t="shared" si="43"/>
        <v>4.1</v>
      </c>
      <c r="AW39" s="127">
        <f ca="1" t="shared" si="44"/>
        <v>4.059</v>
      </c>
      <c r="AX39" s="127">
        <f ca="1" t="shared" si="45"/>
        <v>4.159</v>
      </c>
      <c r="AY39" s="127">
        <f ca="1" t="shared" si="46"/>
        <v>4.166</v>
      </c>
      <c r="AZ39" s="127">
        <f ca="1" t="shared" si="47"/>
        <v>4.099</v>
      </c>
      <c r="BA39" s="127">
        <f ca="1" t="shared" si="48"/>
        <v>4.158</v>
      </c>
      <c r="BB39" s="127">
        <f ca="1" t="shared" si="49"/>
        <v>4.104</v>
      </c>
      <c r="BC39" s="127">
        <f ca="1" t="shared" si="50"/>
        <v>4.154</v>
      </c>
      <c r="BD39" s="127">
        <f ca="1" t="shared" si="51"/>
        <v>4.097</v>
      </c>
      <c r="BE39" s="127">
        <f ca="1" t="shared" si="52"/>
        <v>4.065</v>
      </c>
      <c r="BF39" s="127">
        <f ca="1" t="shared" si="53"/>
        <v>4.158</v>
      </c>
      <c r="BG39" s="127">
        <f ca="1" t="shared" si="54"/>
        <v>4.163</v>
      </c>
      <c r="BH39" s="127">
        <f ca="1" t="shared" si="55"/>
        <v>4.118</v>
      </c>
      <c r="BI39" s="127">
        <f ca="1" t="shared" si="56"/>
        <v>4.155</v>
      </c>
      <c r="BJ39" s="127">
        <f ca="1" t="shared" si="57"/>
        <v>4.142</v>
      </c>
      <c r="BK39" s="127">
        <f ca="1" t="shared" si="58"/>
        <v>4.156</v>
      </c>
      <c r="BL39" s="127">
        <f ca="1" t="shared" si="59"/>
        <v>4.107</v>
      </c>
      <c r="BM39" s="127">
        <f ca="1" t="shared" si="60"/>
        <v>4.079</v>
      </c>
      <c r="BN39" s="127">
        <f ca="1" t="shared" si="61"/>
        <v>4.112</v>
      </c>
      <c r="BO39" s="127">
        <f ca="1" t="shared" si="62"/>
        <v>4.128</v>
      </c>
      <c r="BP39" s="127">
        <f ca="1" t="shared" si="63"/>
        <v>4.181</v>
      </c>
    </row>
    <row r="40" ht="15" customHeight="1" spans="1:68">
      <c r="A40" s="52"/>
      <c r="B40" s="53" t="s">
        <v>124</v>
      </c>
      <c r="C40" s="47" t="s">
        <v>125</v>
      </c>
      <c r="D40" s="53" t="s">
        <v>126</v>
      </c>
      <c r="E40" s="53"/>
      <c r="F40" s="49" t="s">
        <v>58</v>
      </c>
      <c r="G40" s="54">
        <v>0</v>
      </c>
      <c r="H40" s="56">
        <v>0.35</v>
      </c>
      <c r="I40" s="56">
        <v>0</v>
      </c>
      <c r="J40" s="81" t="s">
        <v>59</v>
      </c>
      <c r="K40" s="82">
        <f t="shared" ref="K40:K55" si="64">IF(AND(G40="",H40=""),"",IF(G40="",H40,G40+H40))</f>
        <v>0.35</v>
      </c>
      <c r="L40" s="82">
        <f t="shared" ref="L40:L55" si="65">IF(AND(G40="",I40=""),"",IF(G40="",I40,G40-I40))</f>
        <v>0</v>
      </c>
      <c r="M40" s="83"/>
      <c r="N40" s="84">
        <f t="shared" ref="N40:N55" si="66">G40+Q40</f>
        <v>0</v>
      </c>
      <c r="O40" s="84">
        <f t="shared" si="30"/>
        <v>0</v>
      </c>
      <c r="P40" s="84">
        <f t="shared" ref="P40:P54" si="67">N40-O40</f>
        <v>0</v>
      </c>
      <c r="Q40" s="84"/>
      <c r="R40" s="84"/>
      <c r="S40" s="84">
        <f ca="1" t="shared" ref="S40:S55" si="68">IF(OR($AK40="",ISNUMBER($AK40)=FALSE),"",AVERAGE(AK40:BP40))</f>
        <v>0.098625</v>
      </c>
      <c r="T40" s="96">
        <f ca="1" t="shared" ref="T40:T55" si="69">IF(OR($AK40="",ISNUMBER($AK40)=FALSE),"",STDEV(AK40:BP40))</f>
        <v>0.0195064092031312</v>
      </c>
      <c r="U40" s="97">
        <f ca="1" t="shared" ref="U40:U55" si="70">IF(OR($AK40="",ISNUMBER($AK40)=FALSE),"",IF(AND(G40=0,I40=0),V40,IF(AND(G40="",H40=""),W40,(H40+ABS(I40))/(6*T40))))</f>
        <v>4.2955966828183</v>
      </c>
      <c r="V40" s="97">
        <f ca="1" t="shared" ref="V40:V55" si="71">IF(OR($AK40="",ISNUMBER($AK40)=FALSE),"",IF(H40="","",(K40-S40)/(3*T40)))</f>
        <v>4.2955966828183</v>
      </c>
      <c r="W40" s="97">
        <f ca="1" t="shared" ref="W40:W55" si="72">IF(OR($AK40="",ISNUMBER($AK40)=FALSE),"",IF(I40="","",(S40-L40)/(3*T40)))</f>
        <v>1.68534350211022</v>
      </c>
      <c r="X40" s="97">
        <f ca="1" t="shared" ref="X40:X55" si="73">IF(OR($AK40="",ISNUMBER($AK40)=FALSE),"",IF(AND(G40=0,I40=0),((H40)-(S40))/(3*T40),MIN(V40:W40)))</f>
        <v>4.2955966828183</v>
      </c>
      <c r="Y40" s="106">
        <f ca="1" t="shared" ref="Y40:Y55" si="74">IF(OR($AK40="",ISNUMBER($AK40)=FALSE),"",IF(AND(G40=0,I40=0),NORMSDIST(3*X40),NORMSDIST(3*X40)+NORMSDIST(6*U40-3*X40)-1))</f>
        <v>1</v>
      </c>
      <c r="Z40" s="110"/>
      <c r="AA40" s="110"/>
      <c r="AB40" s="110"/>
      <c r="AC40" s="110"/>
      <c r="AD40" s="111"/>
      <c r="AE40" s="112"/>
      <c r="AF40" s="113"/>
      <c r="AG40" s="128"/>
      <c r="AH40" s="128"/>
      <c r="AI40" s="129"/>
      <c r="AJ40" s="130"/>
      <c r="AK40" s="127">
        <f ca="1">2*MAX(ABS(AK41),ABS(AK42))</f>
        <v>0.12</v>
      </c>
      <c r="AL40" s="127">
        <f ca="1" t="shared" ref="AL40:BP40" si="75">2*MAX(ABS(AL41),ABS(AL42))</f>
        <v>0.064</v>
      </c>
      <c r="AM40" s="127">
        <f ca="1" t="shared" si="75"/>
        <v>0.108</v>
      </c>
      <c r="AN40" s="127">
        <f ca="1" t="shared" si="75"/>
        <v>0.112</v>
      </c>
      <c r="AO40" s="127">
        <f ca="1" t="shared" si="75"/>
        <v>0.12</v>
      </c>
      <c r="AP40" s="127">
        <f ca="1" t="shared" si="75"/>
        <v>0.116</v>
      </c>
      <c r="AQ40" s="127">
        <f ca="1" t="shared" si="75"/>
        <v>0.114</v>
      </c>
      <c r="AR40" s="127">
        <f ca="1" t="shared" si="75"/>
        <v>0.092</v>
      </c>
      <c r="AS40" s="127">
        <f ca="1" t="shared" si="75"/>
        <v>0.08</v>
      </c>
      <c r="AT40" s="127">
        <f ca="1" t="shared" si="75"/>
        <v>0.06</v>
      </c>
      <c r="AU40" s="127">
        <f ca="1" t="shared" si="75"/>
        <v>0.086</v>
      </c>
      <c r="AV40" s="127">
        <f ca="1" t="shared" si="75"/>
        <v>0.112</v>
      </c>
      <c r="AW40" s="127">
        <f ca="1" t="shared" si="75"/>
        <v>0.088</v>
      </c>
      <c r="AX40" s="127">
        <f ca="1" t="shared" si="75"/>
        <v>0.112</v>
      </c>
      <c r="AY40" s="127">
        <f ca="1" t="shared" si="75"/>
        <v>0.102</v>
      </c>
      <c r="AZ40" s="127">
        <f ca="1" t="shared" si="75"/>
        <v>0.116</v>
      </c>
      <c r="BA40" s="127">
        <f ca="1" t="shared" si="75"/>
        <v>0.086</v>
      </c>
      <c r="BB40" s="127">
        <f ca="1" t="shared" si="75"/>
        <v>0.072</v>
      </c>
      <c r="BC40" s="127">
        <f ca="1" t="shared" si="75"/>
        <v>0.114</v>
      </c>
      <c r="BD40" s="127">
        <f ca="1" t="shared" si="75"/>
        <v>0.09</v>
      </c>
      <c r="BE40" s="127">
        <f ca="1" t="shared" si="75"/>
        <v>0.116</v>
      </c>
      <c r="BF40" s="127">
        <f ca="1" t="shared" si="75"/>
        <v>0.12</v>
      </c>
      <c r="BG40" s="127">
        <f ca="1" t="shared" si="75"/>
        <v>0.11</v>
      </c>
      <c r="BH40" s="127">
        <f ca="1" t="shared" si="75"/>
        <v>0.092</v>
      </c>
      <c r="BI40" s="127">
        <f ca="1" t="shared" si="75"/>
        <v>0.1</v>
      </c>
      <c r="BJ40" s="127">
        <f ca="1" t="shared" si="75"/>
        <v>0.056</v>
      </c>
      <c r="BK40" s="127">
        <f ca="1" t="shared" si="75"/>
        <v>0.114</v>
      </c>
      <c r="BL40" s="127">
        <f ca="1" t="shared" si="75"/>
        <v>0.09</v>
      </c>
      <c r="BM40" s="127">
        <f ca="1" t="shared" si="75"/>
        <v>0.098</v>
      </c>
      <c r="BN40" s="127">
        <f ca="1" t="shared" si="75"/>
        <v>0.064</v>
      </c>
      <c r="BO40" s="127">
        <f ca="1" t="shared" si="75"/>
        <v>0.118</v>
      </c>
      <c r="BP40" s="127">
        <f ca="1" t="shared" si="75"/>
        <v>0.114</v>
      </c>
    </row>
    <row r="41" ht="15" customHeight="1" spans="1:68">
      <c r="A41" s="52"/>
      <c r="B41" s="53" t="s">
        <v>127</v>
      </c>
      <c r="C41" s="67" t="s">
        <v>128</v>
      </c>
      <c r="D41" s="53" t="s">
        <v>129</v>
      </c>
      <c r="E41" s="53"/>
      <c r="F41" s="49" t="s">
        <v>58</v>
      </c>
      <c r="G41" s="54">
        <v>0</v>
      </c>
      <c r="H41" s="56">
        <v>0.2</v>
      </c>
      <c r="I41" s="56">
        <v>0.15</v>
      </c>
      <c r="J41" s="81" t="s">
        <v>59</v>
      </c>
      <c r="K41" s="82">
        <f t="shared" si="64"/>
        <v>0.2</v>
      </c>
      <c r="L41" s="82">
        <f t="shared" si="65"/>
        <v>-0.15</v>
      </c>
      <c r="M41" s="83"/>
      <c r="N41" s="84">
        <f t="shared" si="66"/>
        <v>0.06</v>
      </c>
      <c r="O41" s="84">
        <f t="shared" ref="O40:O55" si="76">G41-R41</f>
        <v>0.023</v>
      </c>
      <c r="P41" s="84">
        <f t="shared" si="67"/>
        <v>0.037</v>
      </c>
      <c r="Q41" s="84">
        <v>0.06</v>
      </c>
      <c r="R41" s="84">
        <v>-0.023</v>
      </c>
      <c r="S41" s="84">
        <f ca="1" t="shared" si="68"/>
        <v>0.0423125</v>
      </c>
      <c r="T41" s="96">
        <f ca="1" t="shared" si="69"/>
        <v>0.0116934983313723</v>
      </c>
      <c r="U41" s="97">
        <f ca="1" t="shared" si="70"/>
        <v>4.9885271011526</v>
      </c>
      <c r="V41" s="97">
        <f ca="1" t="shared" si="71"/>
        <v>4.49501924150286</v>
      </c>
      <c r="W41" s="97">
        <f ca="1" t="shared" si="72"/>
        <v>5.48203496080234</v>
      </c>
      <c r="X41" s="97">
        <f ca="1" t="shared" si="73"/>
        <v>4.49501924150286</v>
      </c>
      <c r="Y41" s="106">
        <f ca="1" t="shared" si="74"/>
        <v>1</v>
      </c>
      <c r="Z41" s="110"/>
      <c r="AA41" s="110"/>
      <c r="AB41" s="110"/>
      <c r="AC41" s="110"/>
      <c r="AD41" s="111"/>
      <c r="AE41" s="112"/>
      <c r="AF41" s="113"/>
      <c r="AG41" s="128"/>
      <c r="AH41" s="128"/>
      <c r="AI41" s="129"/>
      <c r="AJ41" s="130"/>
      <c r="AK41" s="127">
        <f ca="1" t="shared" ref="AK40:AZ71" si="77">ROUNDUP(RAND()*($N41-$O41)+$O41,3)</f>
        <v>0.06</v>
      </c>
      <c r="AL41" s="127">
        <f ca="1" t="shared" ref="AL40:BP42" si="78">ROUNDUP(RAND()*($N41-$O41)+$O41,3)</f>
        <v>0.032</v>
      </c>
      <c r="AM41" s="127">
        <f ca="1" t="shared" si="78"/>
        <v>0.038</v>
      </c>
      <c r="AN41" s="127">
        <f ca="1" t="shared" si="78"/>
        <v>0.031</v>
      </c>
      <c r="AO41" s="127">
        <f ca="1" t="shared" si="78"/>
        <v>0.06</v>
      </c>
      <c r="AP41" s="127">
        <f ca="1" t="shared" si="78"/>
        <v>0.058</v>
      </c>
      <c r="AQ41" s="127">
        <f ca="1" t="shared" si="78"/>
        <v>0.05</v>
      </c>
      <c r="AR41" s="127">
        <f ca="1" t="shared" si="78"/>
        <v>0.046</v>
      </c>
      <c r="AS41" s="127">
        <f ca="1" t="shared" si="78"/>
        <v>0.036</v>
      </c>
      <c r="AT41" s="127">
        <f ca="1" t="shared" si="78"/>
        <v>0.029</v>
      </c>
      <c r="AU41" s="127">
        <f ca="1" t="shared" si="78"/>
        <v>0.03</v>
      </c>
      <c r="AV41" s="127">
        <f ca="1" t="shared" si="78"/>
        <v>0.042</v>
      </c>
      <c r="AW41" s="127">
        <f ca="1" t="shared" si="78"/>
        <v>0.043</v>
      </c>
      <c r="AX41" s="127">
        <f ca="1" t="shared" si="78"/>
        <v>0.056</v>
      </c>
      <c r="AY41" s="127">
        <f ca="1" t="shared" si="78"/>
        <v>0.035</v>
      </c>
      <c r="AZ41" s="127">
        <f ca="1" t="shared" si="78"/>
        <v>0.042</v>
      </c>
      <c r="BA41" s="127">
        <f ca="1" t="shared" si="78"/>
        <v>0.043</v>
      </c>
      <c r="BB41" s="127">
        <f ca="1" t="shared" si="78"/>
        <v>0.029</v>
      </c>
      <c r="BC41" s="127">
        <f ca="1" t="shared" si="78"/>
        <v>0.057</v>
      </c>
      <c r="BD41" s="127">
        <f ca="1" t="shared" si="78"/>
        <v>0.045</v>
      </c>
      <c r="BE41" s="127">
        <f ca="1" t="shared" si="78"/>
        <v>0.058</v>
      </c>
      <c r="BF41" s="127">
        <f ca="1" t="shared" si="78"/>
        <v>0.06</v>
      </c>
      <c r="BG41" s="127">
        <f ca="1" t="shared" si="78"/>
        <v>0.026</v>
      </c>
      <c r="BH41" s="127">
        <f ca="1" t="shared" si="78"/>
        <v>0.046</v>
      </c>
      <c r="BI41" s="127">
        <f ca="1" t="shared" si="78"/>
        <v>0.05</v>
      </c>
      <c r="BJ41" s="127">
        <f ca="1" t="shared" si="78"/>
        <v>0.024</v>
      </c>
      <c r="BK41" s="127">
        <f ca="1" t="shared" si="78"/>
        <v>0.039</v>
      </c>
      <c r="BL41" s="127">
        <f ca="1" t="shared" si="78"/>
        <v>0.028</v>
      </c>
      <c r="BM41" s="127">
        <f ca="1" t="shared" si="78"/>
        <v>0.042</v>
      </c>
      <c r="BN41" s="127">
        <f ca="1" t="shared" si="78"/>
        <v>0.03</v>
      </c>
      <c r="BO41" s="127">
        <f ca="1" t="shared" si="78"/>
        <v>0.059</v>
      </c>
      <c r="BP41" s="127">
        <f ca="1" t="shared" si="78"/>
        <v>0.03</v>
      </c>
    </row>
    <row r="42" ht="15" customHeight="1" spans="1:68">
      <c r="A42" s="52"/>
      <c r="B42" s="53" t="s">
        <v>130</v>
      </c>
      <c r="C42" s="67" t="s">
        <v>131</v>
      </c>
      <c r="D42" s="53" t="s">
        <v>132</v>
      </c>
      <c r="E42" s="53"/>
      <c r="F42" s="49" t="s">
        <v>58</v>
      </c>
      <c r="G42" s="54">
        <v>0</v>
      </c>
      <c r="H42" s="56">
        <v>0.2</v>
      </c>
      <c r="I42" s="56">
        <v>0.15</v>
      </c>
      <c r="J42" s="81" t="s">
        <v>59</v>
      </c>
      <c r="K42" s="82">
        <f t="shared" si="64"/>
        <v>0.2</v>
      </c>
      <c r="L42" s="82">
        <f t="shared" si="65"/>
        <v>-0.15</v>
      </c>
      <c r="M42" s="83"/>
      <c r="N42" s="84">
        <f t="shared" si="66"/>
        <v>-0.025</v>
      </c>
      <c r="O42" s="84">
        <f t="shared" si="76"/>
        <v>-0.059</v>
      </c>
      <c r="P42" s="84">
        <f t="shared" si="67"/>
        <v>0.034</v>
      </c>
      <c r="Q42" s="84">
        <v>-0.025</v>
      </c>
      <c r="R42" s="84">
        <v>0.059</v>
      </c>
      <c r="S42" s="84">
        <f ca="1" t="shared" si="68"/>
        <v>-0.04196875</v>
      </c>
      <c r="T42" s="96">
        <f ca="1" t="shared" si="69"/>
        <v>0.0108136245452878</v>
      </c>
      <c r="U42" s="97">
        <f ca="1" t="shared" si="70"/>
        <v>5.39442932284465</v>
      </c>
      <c r="V42" s="97">
        <f ca="1" t="shared" si="71"/>
        <v>7.45876182978323</v>
      </c>
      <c r="W42" s="97">
        <f ca="1" t="shared" si="72"/>
        <v>3.33009681590606</v>
      </c>
      <c r="X42" s="97">
        <f ca="1" t="shared" si="73"/>
        <v>3.33009681590606</v>
      </c>
      <c r="Y42" s="106">
        <f ca="1" t="shared" si="74"/>
        <v>1</v>
      </c>
      <c r="Z42" s="110"/>
      <c r="AA42" s="110"/>
      <c r="AB42" s="110"/>
      <c r="AC42" s="110"/>
      <c r="AD42" s="111"/>
      <c r="AE42" s="112"/>
      <c r="AF42" s="113"/>
      <c r="AG42" s="128"/>
      <c r="AH42" s="128"/>
      <c r="AI42" s="129"/>
      <c r="AJ42" s="130"/>
      <c r="AK42" s="127">
        <f ca="1" t="shared" si="77"/>
        <v>-0.035</v>
      </c>
      <c r="AL42" s="127">
        <f ca="1" t="shared" si="78"/>
        <v>-0.031</v>
      </c>
      <c r="AM42" s="127">
        <f ca="1" t="shared" si="78"/>
        <v>-0.054</v>
      </c>
      <c r="AN42" s="127">
        <f ca="1" t="shared" si="78"/>
        <v>-0.056</v>
      </c>
      <c r="AO42" s="127">
        <f ca="1" t="shared" si="78"/>
        <v>-0.045</v>
      </c>
      <c r="AP42" s="127">
        <f ca="1" t="shared" si="78"/>
        <v>-0.026</v>
      </c>
      <c r="AQ42" s="127">
        <f ca="1" t="shared" si="78"/>
        <v>-0.057</v>
      </c>
      <c r="AR42" s="127">
        <f ca="1" t="shared" si="78"/>
        <v>-0.044</v>
      </c>
      <c r="AS42" s="127">
        <f ca="1" t="shared" si="78"/>
        <v>-0.04</v>
      </c>
      <c r="AT42" s="127">
        <f ca="1" t="shared" si="78"/>
        <v>-0.03</v>
      </c>
      <c r="AU42" s="127">
        <f ca="1" t="shared" si="78"/>
        <v>-0.043</v>
      </c>
      <c r="AV42" s="127">
        <f ca="1" t="shared" si="78"/>
        <v>-0.056</v>
      </c>
      <c r="AW42" s="127">
        <f ca="1" t="shared" si="78"/>
        <v>-0.044</v>
      </c>
      <c r="AX42" s="127">
        <f ca="1" t="shared" si="78"/>
        <v>-0.049</v>
      </c>
      <c r="AY42" s="127">
        <f ca="1" t="shared" si="78"/>
        <v>-0.051</v>
      </c>
      <c r="AZ42" s="127">
        <f ca="1" t="shared" ref="AL42:BP54" si="79">ROUNDUP(RAND()*($N42-$O42)+$O42,3)</f>
        <v>-0.058</v>
      </c>
      <c r="BA42" s="127">
        <f ca="1" t="shared" si="79"/>
        <v>-0.035</v>
      </c>
      <c r="BB42" s="127">
        <f ca="1" t="shared" si="79"/>
        <v>-0.036</v>
      </c>
      <c r="BC42" s="127">
        <f ca="1" t="shared" si="79"/>
        <v>-0.026</v>
      </c>
      <c r="BD42" s="127">
        <f ca="1" t="shared" si="79"/>
        <v>-0.032</v>
      </c>
      <c r="BE42" s="127">
        <f ca="1" t="shared" si="79"/>
        <v>-0.031</v>
      </c>
      <c r="BF42" s="127">
        <f ca="1" t="shared" si="79"/>
        <v>-0.037</v>
      </c>
      <c r="BG42" s="127">
        <f ca="1" t="shared" si="79"/>
        <v>-0.055</v>
      </c>
      <c r="BH42" s="127">
        <f ca="1" t="shared" si="79"/>
        <v>-0.028</v>
      </c>
      <c r="BI42" s="127">
        <f ca="1" t="shared" si="79"/>
        <v>-0.031</v>
      </c>
      <c r="BJ42" s="127">
        <f ca="1" t="shared" si="79"/>
        <v>-0.028</v>
      </c>
      <c r="BK42" s="127">
        <f ca="1" t="shared" si="79"/>
        <v>-0.057</v>
      </c>
      <c r="BL42" s="127">
        <f ca="1" t="shared" si="79"/>
        <v>-0.045</v>
      </c>
      <c r="BM42" s="127">
        <f ca="1" t="shared" si="79"/>
        <v>-0.049</v>
      </c>
      <c r="BN42" s="127">
        <f ca="1" t="shared" si="79"/>
        <v>-0.032</v>
      </c>
      <c r="BO42" s="127">
        <f ca="1" t="shared" si="79"/>
        <v>-0.045</v>
      </c>
      <c r="BP42" s="127">
        <f ca="1" t="shared" si="79"/>
        <v>-0.057</v>
      </c>
    </row>
    <row r="43" ht="15" customHeight="1" spans="1:68">
      <c r="A43" s="52"/>
      <c r="B43" s="53" t="s">
        <v>133</v>
      </c>
      <c r="C43" s="53" t="s">
        <v>134</v>
      </c>
      <c r="D43" s="67" t="s">
        <v>126</v>
      </c>
      <c r="E43" s="53"/>
      <c r="F43" s="49" t="s">
        <v>58</v>
      </c>
      <c r="G43" s="54">
        <v>0</v>
      </c>
      <c r="H43" s="56">
        <v>0.35</v>
      </c>
      <c r="I43" s="56">
        <v>0</v>
      </c>
      <c r="J43" s="81" t="s">
        <v>59</v>
      </c>
      <c r="K43" s="82">
        <f t="shared" si="64"/>
        <v>0.35</v>
      </c>
      <c r="L43" s="82">
        <f t="shared" si="65"/>
        <v>0</v>
      </c>
      <c r="M43" s="83"/>
      <c r="N43" s="84">
        <f t="shared" si="66"/>
        <v>0</v>
      </c>
      <c r="O43" s="84">
        <f>G43+R43</f>
        <v>0</v>
      </c>
      <c r="P43" s="84">
        <f t="shared" si="67"/>
        <v>0</v>
      </c>
      <c r="Q43" s="84"/>
      <c r="R43" s="84"/>
      <c r="S43" s="84">
        <f ca="1" t="shared" si="68"/>
        <v>0.109375</v>
      </c>
      <c r="T43" s="96">
        <f ca="1" t="shared" si="69"/>
        <v>0.0280158365353275</v>
      </c>
      <c r="U43" s="97">
        <f ca="1" t="shared" si="70"/>
        <v>2.86296406791894</v>
      </c>
      <c r="V43" s="97">
        <f ca="1" t="shared" si="71"/>
        <v>2.86296406791894</v>
      </c>
      <c r="W43" s="97">
        <f ca="1" t="shared" si="72"/>
        <v>1.30134730359952</v>
      </c>
      <c r="X43" s="97">
        <f ca="1" t="shared" si="73"/>
        <v>2.86296406791894</v>
      </c>
      <c r="Y43" s="106">
        <f ca="1" t="shared" si="74"/>
        <v>1</v>
      </c>
      <c r="Z43" s="110"/>
      <c r="AA43" s="110"/>
      <c r="AB43" s="110"/>
      <c r="AC43" s="110"/>
      <c r="AD43" s="111"/>
      <c r="AE43" s="112"/>
      <c r="AF43" s="113"/>
      <c r="AG43" s="128"/>
      <c r="AH43" s="128"/>
      <c r="AI43" s="129"/>
      <c r="AJ43" s="130"/>
      <c r="AK43" s="127">
        <f ca="1">2*MAX(ABS(AK44),ABS(AK45))</f>
        <v>0.142</v>
      </c>
      <c r="AL43" s="127">
        <f ca="1" t="shared" ref="AL43:BP43" si="80">2*MAX(ABS(AL44),ABS(AL45))</f>
        <v>0.132</v>
      </c>
      <c r="AM43" s="127">
        <f ca="1" t="shared" si="80"/>
        <v>0.08</v>
      </c>
      <c r="AN43" s="127">
        <f ca="1" t="shared" si="80"/>
        <v>0.096</v>
      </c>
      <c r="AO43" s="127">
        <f ca="1" t="shared" si="80"/>
        <v>0.142</v>
      </c>
      <c r="AP43" s="127">
        <f ca="1" t="shared" si="80"/>
        <v>0.154</v>
      </c>
      <c r="AQ43" s="127">
        <f ca="1" t="shared" si="80"/>
        <v>0.09</v>
      </c>
      <c r="AR43" s="127">
        <f ca="1" t="shared" si="80"/>
        <v>0.072</v>
      </c>
      <c r="AS43" s="127">
        <f ca="1" t="shared" si="80"/>
        <v>0.12</v>
      </c>
      <c r="AT43" s="127">
        <f ca="1" t="shared" si="80"/>
        <v>0.15</v>
      </c>
      <c r="AU43" s="127">
        <f ca="1" t="shared" si="80"/>
        <v>0.086</v>
      </c>
      <c r="AV43" s="127">
        <f ca="1" t="shared" si="80"/>
        <v>0.144</v>
      </c>
      <c r="AW43" s="127">
        <f ca="1" t="shared" si="80"/>
        <v>0.098</v>
      </c>
      <c r="AX43" s="127">
        <f ca="1" t="shared" si="80"/>
        <v>0.094</v>
      </c>
      <c r="AY43" s="127">
        <f ca="1" t="shared" si="80"/>
        <v>0.122</v>
      </c>
      <c r="AZ43" s="127">
        <f ca="1" t="shared" si="80"/>
        <v>0.106</v>
      </c>
      <c r="BA43" s="127">
        <f ca="1" t="shared" si="80"/>
        <v>0.084</v>
      </c>
      <c r="BB43" s="127">
        <f ca="1" t="shared" si="80"/>
        <v>0.114</v>
      </c>
      <c r="BC43" s="127">
        <f ca="1" t="shared" si="80"/>
        <v>0.068</v>
      </c>
      <c r="BD43" s="127">
        <f ca="1" t="shared" si="80"/>
        <v>0.146</v>
      </c>
      <c r="BE43" s="127">
        <f ca="1" t="shared" si="80"/>
        <v>0.054</v>
      </c>
      <c r="BF43" s="127">
        <f ca="1" t="shared" si="80"/>
        <v>0.156</v>
      </c>
      <c r="BG43" s="127">
        <f ca="1" t="shared" si="80"/>
        <v>0.106</v>
      </c>
      <c r="BH43" s="127">
        <f ca="1" t="shared" si="80"/>
        <v>0.12</v>
      </c>
      <c r="BI43" s="127">
        <f ca="1" t="shared" si="80"/>
        <v>0.094</v>
      </c>
      <c r="BJ43" s="127">
        <f ca="1" t="shared" si="80"/>
        <v>0.062</v>
      </c>
      <c r="BK43" s="127">
        <f ca="1" t="shared" si="80"/>
        <v>0.1</v>
      </c>
      <c r="BL43" s="127">
        <f ca="1" t="shared" si="80"/>
        <v>0.124</v>
      </c>
      <c r="BM43" s="127">
        <f ca="1" t="shared" si="80"/>
        <v>0.118</v>
      </c>
      <c r="BN43" s="127">
        <f ca="1" t="shared" si="80"/>
        <v>0.112</v>
      </c>
      <c r="BO43" s="127">
        <f ca="1" t="shared" si="80"/>
        <v>0.086</v>
      </c>
      <c r="BP43" s="127">
        <f ca="1" t="shared" si="80"/>
        <v>0.128</v>
      </c>
    </row>
    <row r="44" ht="15" customHeight="1" spans="1:68">
      <c r="A44" s="52"/>
      <c r="B44" s="53" t="s">
        <v>135</v>
      </c>
      <c r="C44" s="53" t="s">
        <v>136</v>
      </c>
      <c r="D44" s="53" t="s">
        <v>129</v>
      </c>
      <c r="E44" s="53"/>
      <c r="F44" s="49" t="s">
        <v>58</v>
      </c>
      <c r="G44" s="54">
        <v>0</v>
      </c>
      <c r="H44" s="56">
        <v>0.2</v>
      </c>
      <c r="I44" s="56">
        <v>0.15</v>
      </c>
      <c r="J44" s="81" t="s">
        <v>59</v>
      </c>
      <c r="K44" s="82">
        <f t="shared" si="64"/>
        <v>0.2</v>
      </c>
      <c r="L44" s="82">
        <f t="shared" si="65"/>
        <v>-0.15</v>
      </c>
      <c r="M44" s="83"/>
      <c r="N44" s="84">
        <f t="shared" si="66"/>
        <v>0.073</v>
      </c>
      <c r="O44" s="84">
        <f t="shared" si="76"/>
        <v>0.023</v>
      </c>
      <c r="P44" s="84">
        <f t="shared" si="67"/>
        <v>0.05</v>
      </c>
      <c r="Q44" s="84">
        <v>0.073</v>
      </c>
      <c r="R44" s="84">
        <v>-0.023</v>
      </c>
      <c r="S44" s="84">
        <f ca="1" t="shared" si="68"/>
        <v>0.04053125</v>
      </c>
      <c r="T44" s="96">
        <f ca="1" t="shared" si="69"/>
        <v>0.0110131428083054</v>
      </c>
      <c r="U44" s="97">
        <f ca="1" t="shared" si="70"/>
        <v>5.29670179972079</v>
      </c>
      <c r="V44" s="97">
        <f ca="1" t="shared" si="71"/>
        <v>4.82661951499557</v>
      </c>
      <c r="W44" s="97">
        <f ca="1" t="shared" si="72"/>
        <v>5.76678408444601</v>
      </c>
      <c r="X44" s="97">
        <f ca="1" t="shared" si="73"/>
        <v>4.82661951499557</v>
      </c>
      <c r="Y44" s="106">
        <f ca="1" t="shared" si="74"/>
        <v>1</v>
      </c>
      <c r="Z44" s="110" t="str">
        <f ca="1" t="shared" ref="Z44:Z63" si="81">IF($S44="","",IF(F44="Tolerance",IF(($AA$9*3*T44+S44)-G44&lt;H44,"",($AA$9*3*T44+S44)-G44),IF(OR(F44="GD&amp;T",F44="MAX"),IF(($AA$9*3*T44+S44)&lt;H44,"",($AA$9*3*T44+S44)),"")))</f>
        <v/>
      </c>
      <c r="AA44" s="110">
        <f ca="1" t="shared" ref="AA44:AA63" si="82">IF(S44="","",IF(F44="Tolerance",IF(-(($AA$9*3*T44)-S44)-G44&gt;I44,"",-(($AA$9*3*T44)-S44)-G44),IF(F44="MIN",IF(-(($AA$9*3*T44)-S44)&gt;I44,"",-(($AA$9*3*T44)-S44)),"")))</f>
        <v>-0.00341118980513854</v>
      </c>
      <c r="AB44" s="110">
        <f ca="1" t="shared" ref="AB44:AB63" si="83">IF(OR(G44="",S44=""),"",S44-G44)</f>
        <v>0.04053125</v>
      </c>
      <c r="AC44" s="110" t="str">
        <f ca="1" t="shared" ref="AC44:AC63" si="84">IF(OR($U44&gt;$AC$9,$T44=""),"",$AC$9*6*$T44)</f>
        <v/>
      </c>
      <c r="AD44" s="111"/>
      <c r="AE44" s="112" t="str">
        <f t="shared" ref="AE44:AE63" si="85">IF(AD44="","",IF(AD44&gt;=0.966,"Normal","Not Normal"))</f>
        <v/>
      </c>
      <c r="AF44" s="113"/>
      <c r="AG44" s="128"/>
      <c r="AH44" s="128"/>
      <c r="AI44" s="129"/>
      <c r="AJ44" s="130"/>
      <c r="AK44" s="127">
        <f ca="1" t="shared" si="77"/>
        <v>0.043</v>
      </c>
      <c r="AL44" s="127">
        <f ca="1" t="shared" si="79"/>
        <v>0.051</v>
      </c>
      <c r="AM44" s="127">
        <f ca="1" t="shared" si="79"/>
        <v>0.037</v>
      </c>
      <c r="AN44" s="127">
        <f ca="1" t="shared" si="79"/>
        <v>0.028</v>
      </c>
      <c r="AO44" s="127">
        <f ca="1" t="shared" si="79"/>
        <v>0.052</v>
      </c>
      <c r="AP44" s="127">
        <f ca="1" t="shared" si="79"/>
        <v>0.049</v>
      </c>
      <c r="AQ44" s="127">
        <f ca="1" t="shared" si="79"/>
        <v>0.042</v>
      </c>
      <c r="AR44" s="127">
        <f ca="1" t="shared" si="79"/>
        <v>0.036</v>
      </c>
      <c r="AS44" s="127">
        <f ca="1" t="shared" si="79"/>
        <v>0.041</v>
      </c>
      <c r="AT44" s="127">
        <f ca="1" t="shared" si="79"/>
        <v>0.024</v>
      </c>
      <c r="AU44" s="127">
        <f ca="1" t="shared" si="79"/>
        <v>0.043</v>
      </c>
      <c r="AV44" s="127">
        <f ca="1" t="shared" si="79"/>
        <v>0.072</v>
      </c>
      <c r="AW44" s="127">
        <f ca="1" t="shared" si="79"/>
        <v>0.034</v>
      </c>
      <c r="AX44" s="127">
        <f ca="1" t="shared" si="79"/>
        <v>0.047</v>
      </c>
      <c r="AY44" s="127">
        <f ca="1" t="shared" si="79"/>
        <v>0.045</v>
      </c>
      <c r="AZ44" s="127">
        <f ca="1" t="shared" si="79"/>
        <v>0.029</v>
      </c>
      <c r="BA44" s="127">
        <f ca="1" t="shared" si="79"/>
        <v>0.042</v>
      </c>
      <c r="BB44" s="127">
        <f ca="1" t="shared" si="79"/>
        <v>0.033</v>
      </c>
      <c r="BC44" s="127">
        <f ca="1" t="shared" si="79"/>
        <v>0.034</v>
      </c>
      <c r="BD44" s="127">
        <f ca="1" t="shared" si="79"/>
        <v>0.037</v>
      </c>
      <c r="BE44" s="127">
        <f ca="1" t="shared" si="79"/>
        <v>0.027</v>
      </c>
      <c r="BF44" s="127">
        <f ca="1" t="shared" si="79"/>
        <v>0.051</v>
      </c>
      <c r="BG44" s="127">
        <f ca="1" t="shared" si="79"/>
        <v>0.045</v>
      </c>
      <c r="BH44" s="127">
        <f ca="1" t="shared" si="79"/>
        <v>0.042</v>
      </c>
      <c r="BI44" s="127">
        <f ca="1" t="shared" si="79"/>
        <v>0.047</v>
      </c>
      <c r="BJ44" s="127">
        <f ca="1" t="shared" si="79"/>
        <v>0.026</v>
      </c>
      <c r="BK44" s="127">
        <f ca="1" t="shared" si="79"/>
        <v>0.036</v>
      </c>
      <c r="BL44" s="127">
        <f ca="1" t="shared" si="79"/>
        <v>0.026</v>
      </c>
      <c r="BM44" s="127">
        <f ca="1" t="shared" si="79"/>
        <v>0.025</v>
      </c>
      <c r="BN44" s="127">
        <f ca="1" t="shared" si="79"/>
        <v>0.046</v>
      </c>
      <c r="BO44" s="127">
        <f ca="1" t="shared" si="79"/>
        <v>0.043</v>
      </c>
      <c r="BP44" s="127">
        <f ca="1" t="shared" si="79"/>
        <v>0.064</v>
      </c>
    </row>
    <row r="45" ht="15" customHeight="1" spans="1:68">
      <c r="A45" s="52"/>
      <c r="B45" s="53" t="s">
        <v>137</v>
      </c>
      <c r="C45" s="53" t="s">
        <v>138</v>
      </c>
      <c r="D45" s="53" t="s">
        <v>132</v>
      </c>
      <c r="E45" s="53"/>
      <c r="F45" s="49" t="s">
        <v>58</v>
      </c>
      <c r="G45" s="54">
        <v>0</v>
      </c>
      <c r="H45" s="56">
        <v>0.2</v>
      </c>
      <c r="I45" s="56">
        <v>0.15</v>
      </c>
      <c r="J45" s="81" t="s">
        <v>59</v>
      </c>
      <c r="K45" s="82">
        <f t="shared" si="64"/>
        <v>0.2</v>
      </c>
      <c r="L45" s="82">
        <f t="shared" si="65"/>
        <v>-0.15</v>
      </c>
      <c r="M45" s="83"/>
      <c r="N45" s="84">
        <f t="shared" si="66"/>
        <v>-0.013</v>
      </c>
      <c r="O45" s="84">
        <f t="shared" si="76"/>
        <v>-0.079</v>
      </c>
      <c r="P45" s="84">
        <f t="shared" si="67"/>
        <v>0.066</v>
      </c>
      <c r="Q45" s="84">
        <v>-0.013</v>
      </c>
      <c r="R45" s="84">
        <v>0.079</v>
      </c>
      <c r="S45" s="84">
        <f ca="1" t="shared" si="68"/>
        <v>-0.0495</v>
      </c>
      <c r="T45" s="96">
        <f ca="1" t="shared" si="69"/>
        <v>0.0185071912788586</v>
      </c>
      <c r="U45" s="97">
        <f ca="1" t="shared" si="70"/>
        <v>3.15192794273271</v>
      </c>
      <c r="V45" s="97">
        <f ca="1" t="shared" si="71"/>
        <v>4.49374869549606</v>
      </c>
      <c r="W45" s="97">
        <f ca="1" t="shared" si="72"/>
        <v>1.81010718996935</v>
      </c>
      <c r="X45" s="97">
        <f ca="1" t="shared" si="73"/>
        <v>1.81010718996935</v>
      </c>
      <c r="Y45" s="106">
        <f ca="1" t="shared" si="74"/>
        <v>0.999999971873701</v>
      </c>
      <c r="Z45" s="110" t="str">
        <f ca="1" t="shared" si="81"/>
        <v/>
      </c>
      <c r="AA45" s="110">
        <f ca="1" t="shared" si="82"/>
        <v>-0.123343693202646</v>
      </c>
      <c r="AB45" s="110">
        <f ca="1" t="shared" si="83"/>
        <v>-0.0495</v>
      </c>
      <c r="AC45" s="110" t="str">
        <f ca="1" t="shared" si="84"/>
        <v/>
      </c>
      <c r="AD45" s="111"/>
      <c r="AE45" s="112" t="str">
        <f t="shared" si="85"/>
        <v/>
      </c>
      <c r="AF45" s="113"/>
      <c r="AG45" s="128"/>
      <c r="AH45" s="128"/>
      <c r="AI45" s="129"/>
      <c r="AJ45" s="130"/>
      <c r="AK45" s="127">
        <f ca="1" t="shared" si="77"/>
        <v>-0.071</v>
      </c>
      <c r="AL45" s="127">
        <f ca="1" t="shared" si="79"/>
        <v>-0.066</v>
      </c>
      <c r="AM45" s="127">
        <f ca="1" t="shared" si="79"/>
        <v>-0.04</v>
      </c>
      <c r="AN45" s="127">
        <f ca="1" t="shared" si="79"/>
        <v>-0.048</v>
      </c>
      <c r="AO45" s="127">
        <f ca="1" t="shared" si="79"/>
        <v>-0.071</v>
      </c>
      <c r="AP45" s="127">
        <f ca="1" t="shared" si="79"/>
        <v>-0.077</v>
      </c>
      <c r="AQ45" s="127">
        <f ca="1" t="shared" si="79"/>
        <v>-0.045</v>
      </c>
      <c r="AR45" s="127">
        <f ca="1" t="shared" si="79"/>
        <v>-0.019</v>
      </c>
      <c r="AS45" s="127">
        <f ca="1" t="shared" si="79"/>
        <v>-0.06</v>
      </c>
      <c r="AT45" s="127">
        <f ca="1" t="shared" si="79"/>
        <v>-0.075</v>
      </c>
      <c r="AU45" s="127">
        <f ca="1" t="shared" si="79"/>
        <v>-0.026</v>
      </c>
      <c r="AV45" s="127">
        <f ca="1" t="shared" si="79"/>
        <v>-0.054</v>
      </c>
      <c r="AW45" s="127">
        <f ca="1" t="shared" si="79"/>
        <v>-0.049</v>
      </c>
      <c r="AX45" s="127">
        <f ca="1" t="shared" si="79"/>
        <v>-0.028</v>
      </c>
      <c r="AY45" s="127">
        <f ca="1" t="shared" si="79"/>
        <v>-0.061</v>
      </c>
      <c r="AZ45" s="127">
        <f ca="1" t="shared" si="79"/>
        <v>-0.053</v>
      </c>
      <c r="BA45" s="127">
        <f ca="1" t="shared" si="79"/>
        <v>-0.027</v>
      </c>
      <c r="BB45" s="127">
        <f ca="1" t="shared" si="79"/>
        <v>-0.057</v>
      </c>
      <c r="BC45" s="127">
        <f ca="1" t="shared" si="79"/>
        <v>-0.033</v>
      </c>
      <c r="BD45" s="127">
        <f ca="1" t="shared" si="79"/>
        <v>-0.073</v>
      </c>
      <c r="BE45" s="127">
        <f ca="1" t="shared" si="79"/>
        <v>-0.018</v>
      </c>
      <c r="BF45" s="127">
        <f ca="1" t="shared" si="79"/>
        <v>-0.078</v>
      </c>
      <c r="BG45" s="127">
        <f ca="1" t="shared" si="79"/>
        <v>-0.053</v>
      </c>
      <c r="BH45" s="127">
        <f ca="1" t="shared" si="79"/>
        <v>-0.06</v>
      </c>
      <c r="BI45" s="127">
        <f ca="1" t="shared" si="79"/>
        <v>-0.018</v>
      </c>
      <c r="BJ45" s="127">
        <f ca="1" t="shared" si="79"/>
        <v>-0.031</v>
      </c>
      <c r="BK45" s="127">
        <f ca="1" t="shared" si="79"/>
        <v>-0.05</v>
      </c>
      <c r="BL45" s="127">
        <f ca="1" t="shared" si="79"/>
        <v>-0.062</v>
      </c>
      <c r="BM45" s="127">
        <f ca="1" t="shared" si="79"/>
        <v>-0.059</v>
      </c>
      <c r="BN45" s="127">
        <f ca="1" t="shared" si="79"/>
        <v>-0.056</v>
      </c>
      <c r="BO45" s="127">
        <f ca="1" t="shared" si="79"/>
        <v>-0.023</v>
      </c>
      <c r="BP45" s="127">
        <f ca="1" t="shared" si="79"/>
        <v>-0.043</v>
      </c>
    </row>
    <row r="46" ht="15" customHeight="1" spans="1:68">
      <c r="A46" s="52"/>
      <c r="B46" s="53" t="s">
        <v>139</v>
      </c>
      <c r="C46" s="53" t="s">
        <v>140</v>
      </c>
      <c r="D46" s="53" t="s">
        <v>141</v>
      </c>
      <c r="E46" s="53"/>
      <c r="F46" s="49" t="s">
        <v>58</v>
      </c>
      <c r="G46" s="54">
        <v>0</v>
      </c>
      <c r="H46" s="56">
        <v>0.35</v>
      </c>
      <c r="I46" s="56">
        <v>0</v>
      </c>
      <c r="J46" s="81" t="s">
        <v>59</v>
      </c>
      <c r="K46" s="82">
        <f t="shared" si="64"/>
        <v>0.35</v>
      </c>
      <c r="L46" s="82">
        <f t="shared" si="65"/>
        <v>0</v>
      </c>
      <c r="M46" s="83"/>
      <c r="N46" s="84">
        <f t="shared" si="66"/>
        <v>0</v>
      </c>
      <c r="O46" s="84">
        <f>G46+R46</f>
        <v>0</v>
      </c>
      <c r="P46" s="84">
        <f t="shared" si="67"/>
        <v>0</v>
      </c>
      <c r="Q46" s="84"/>
      <c r="R46" s="84"/>
      <c r="S46" s="84">
        <f ca="1" t="shared" si="68"/>
        <v>0.0981875</v>
      </c>
      <c r="T46" s="96">
        <f ca="1" t="shared" si="69"/>
        <v>0.0225036735352396</v>
      </c>
      <c r="U46" s="97">
        <f ca="1" t="shared" si="70"/>
        <v>3.72994657376974</v>
      </c>
      <c r="V46" s="97">
        <f ca="1" t="shared" si="71"/>
        <v>3.72994657376974</v>
      </c>
      <c r="W46" s="97">
        <f ca="1" t="shared" si="72"/>
        <v>1.45439217358954</v>
      </c>
      <c r="X46" s="97">
        <f ca="1" t="shared" si="73"/>
        <v>3.72994657376974</v>
      </c>
      <c r="Y46" s="106">
        <f ca="1" t="shared" si="74"/>
        <v>1</v>
      </c>
      <c r="Z46" s="110" t="str">
        <f ca="1" t="shared" si="81"/>
        <v/>
      </c>
      <c r="AA46" s="110" t="str">
        <f ca="1" t="shared" si="82"/>
        <v/>
      </c>
      <c r="AB46" s="110">
        <f ca="1" t="shared" si="83"/>
        <v>0.0981875</v>
      </c>
      <c r="AC46" s="110" t="str">
        <f ca="1" t="shared" si="84"/>
        <v/>
      </c>
      <c r="AD46" s="111"/>
      <c r="AE46" s="112" t="str">
        <f t="shared" si="85"/>
        <v/>
      </c>
      <c r="AF46" s="113"/>
      <c r="AG46" s="128"/>
      <c r="AH46" s="128"/>
      <c r="AI46" s="129"/>
      <c r="AJ46" s="130"/>
      <c r="AK46" s="127">
        <f ca="1">2*MAX(ABS(AK47),ABS(AK48))</f>
        <v>0.064</v>
      </c>
      <c r="AL46" s="127">
        <f ca="1" t="shared" ref="AL46:BP46" si="86">2*MAX(ABS(AL47),ABS(AL48))</f>
        <v>0.08</v>
      </c>
      <c r="AM46" s="127">
        <f ca="1" t="shared" si="86"/>
        <v>0.09</v>
      </c>
      <c r="AN46" s="127">
        <f ca="1" t="shared" si="86"/>
        <v>0.076</v>
      </c>
      <c r="AO46" s="127">
        <f ca="1" t="shared" si="86"/>
        <v>0.12</v>
      </c>
      <c r="AP46" s="127">
        <f ca="1" t="shared" si="86"/>
        <v>0.08</v>
      </c>
      <c r="AQ46" s="127">
        <f ca="1" t="shared" si="86"/>
        <v>0.094</v>
      </c>
      <c r="AR46" s="127">
        <f ca="1" t="shared" si="86"/>
        <v>0.124</v>
      </c>
      <c r="AS46" s="127">
        <f ca="1" t="shared" si="86"/>
        <v>0.13</v>
      </c>
      <c r="AT46" s="127">
        <f ca="1" t="shared" si="86"/>
        <v>0.098</v>
      </c>
      <c r="AU46" s="127">
        <f ca="1" t="shared" si="86"/>
        <v>0.108</v>
      </c>
      <c r="AV46" s="127">
        <f ca="1" t="shared" si="86"/>
        <v>0.084</v>
      </c>
      <c r="AW46" s="127">
        <f ca="1" t="shared" si="86"/>
        <v>0.072</v>
      </c>
      <c r="AX46" s="127">
        <f ca="1" t="shared" si="86"/>
        <v>0.14</v>
      </c>
      <c r="AY46" s="127">
        <f ca="1" t="shared" si="86"/>
        <v>0.126</v>
      </c>
      <c r="AZ46" s="127">
        <f ca="1" t="shared" si="86"/>
        <v>0.108</v>
      </c>
      <c r="BA46" s="127">
        <f ca="1" t="shared" si="86"/>
        <v>0.096</v>
      </c>
      <c r="BB46" s="127">
        <f ca="1" t="shared" si="86"/>
        <v>0.104</v>
      </c>
      <c r="BC46" s="127">
        <f ca="1" t="shared" si="86"/>
        <v>0.062</v>
      </c>
      <c r="BD46" s="127">
        <f ca="1" t="shared" si="86"/>
        <v>0.086</v>
      </c>
      <c r="BE46" s="127">
        <f ca="1" t="shared" si="86"/>
        <v>0.11</v>
      </c>
      <c r="BF46" s="127">
        <f ca="1" t="shared" si="86"/>
        <v>0.086</v>
      </c>
      <c r="BG46" s="127">
        <f ca="1" t="shared" si="86"/>
        <v>0.138</v>
      </c>
      <c r="BH46" s="127">
        <f ca="1" t="shared" si="86"/>
        <v>0.114</v>
      </c>
      <c r="BI46" s="127">
        <f ca="1" t="shared" si="86"/>
        <v>0.078</v>
      </c>
      <c r="BJ46" s="127">
        <f ca="1" t="shared" si="86"/>
        <v>0.078</v>
      </c>
      <c r="BK46" s="127">
        <f ca="1" t="shared" si="86"/>
        <v>0.132</v>
      </c>
      <c r="BL46" s="127">
        <f ca="1" t="shared" si="86"/>
        <v>0.128</v>
      </c>
      <c r="BM46" s="127">
        <f ca="1" t="shared" si="86"/>
        <v>0.082</v>
      </c>
      <c r="BN46" s="127">
        <f ca="1" t="shared" si="86"/>
        <v>0.094</v>
      </c>
      <c r="BO46" s="127">
        <f ca="1" t="shared" si="86"/>
        <v>0.088</v>
      </c>
      <c r="BP46" s="127">
        <f ca="1" t="shared" si="86"/>
        <v>0.072</v>
      </c>
    </row>
    <row r="47" ht="15" customHeight="1" spans="1:68">
      <c r="A47" s="52"/>
      <c r="B47" s="53" t="s">
        <v>142</v>
      </c>
      <c r="C47" s="53" t="s">
        <v>143</v>
      </c>
      <c r="D47" s="53" t="s">
        <v>144</v>
      </c>
      <c r="E47" s="53"/>
      <c r="F47" s="49" t="s">
        <v>58</v>
      </c>
      <c r="G47" s="54">
        <v>0</v>
      </c>
      <c r="H47" s="56">
        <v>0.2</v>
      </c>
      <c r="I47" s="56">
        <v>0.15</v>
      </c>
      <c r="J47" s="81" t="s">
        <v>59</v>
      </c>
      <c r="K47" s="82">
        <f t="shared" si="64"/>
        <v>0.2</v>
      </c>
      <c r="L47" s="82">
        <f t="shared" si="65"/>
        <v>-0.15</v>
      </c>
      <c r="M47" s="83"/>
      <c r="N47" s="84">
        <f t="shared" si="66"/>
        <v>0.07</v>
      </c>
      <c r="O47" s="84">
        <f t="shared" si="76"/>
        <v>0.008</v>
      </c>
      <c r="P47" s="84">
        <f t="shared" si="67"/>
        <v>0.062</v>
      </c>
      <c r="Q47" s="84">
        <v>0.07</v>
      </c>
      <c r="R47" s="84">
        <v>-0.008</v>
      </c>
      <c r="S47" s="84">
        <f ca="1" t="shared" si="68"/>
        <v>0.0421875</v>
      </c>
      <c r="T47" s="96">
        <f ca="1" t="shared" si="69"/>
        <v>0.0185393000181045</v>
      </c>
      <c r="U47" s="97">
        <f ca="1" t="shared" si="70"/>
        <v>3.1464690293791</v>
      </c>
      <c r="V47" s="97">
        <f ca="1" t="shared" si="71"/>
        <v>2.83744082113651</v>
      </c>
      <c r="W47" s="97">
        <f ca="1" t="shared" si="72"/>
        <v>3.45549723762169</v>
      </c>
      <c r="X47" s="97">
        <f ca="1" t="shared" si="73"/>
        <v>2.83744082113651</v>
      </c>
      <c r="Y47" s="106">
        <f ca="1" t="shared" si="74"/>
        <v>1</v>
      </c>
      <c r="Z47" s="110" t="str">
        <f ca="1" t="shared" si="81"/>
        <v/>
      </c>
      <c r="AA47" s="110">
        <f ca="1" t="shared" si="82"/>
        <v>-0.0317843070722371</v>
      </c>
      <c r="AB47" s="110">
        <f ca="1" t="shared" si="83"/>
        <v>0.0421875</v>
      </c>
      <c r="AC47" s="110" t="str">
        <f ca="1" t="shared" si="84"/>
        <v/>
      </c>
      <c r="AD47" s="111"/>
      <c r="AE47" s="112" t="str">
        <f t="shared" si="85"/>
        <v/>
      </c>
      <c r="AF47" s="113"/>
      <c r="AG47" s="128"/>
      <c r="AH47" s="128"/>
      <c r="AI47" s="129"/>
      <c r="AJ47" s="130"/>
      <c r="AK47" s="127">
        <f ca="1" t="shared" si="77"/>
        <v>0.023</v>
      </c>
      <c r="AL47" s="127">
        <f ca="1" t="shared" si="79"/>
        <v>0.011</v>
      </c>
      <c r="AM47" s="127">
        <f ca="1" t="shared" si="79"/>
        <v>0.01</v>
      </c>
      <c r="AN47" s="127">
        <f ca="1" t="shared" si="79"/>
        <v>0.017</v>
      </c>
      <c r="AO47" s="127">
        <f ca="1" t="shared" si="79"/>
        <v>0.06</v>
      </c>
      <c r="AP47" s="127">
        <f ca="1" t="shared" si="79"/>
        <v>0.04</v>
      </c>
      <c r="AQ47" s="127">
        <f ca="1" t="shared" si="79"/>
        <v>0.046</v>
      </c>
      <c r="AR47" s="127">
        <f ca="1" t="shared" si="79"/>
        <v>0.062</v>
      </c>
      <c r="AS47" s="127">
        <f ca="1" t="shared" si="79"/>
        <v>0.065</v>
      </c>
      <c r="AT47" s="127">
        <f ca="1" t="shared" si="79"/>
        <v>0.049</v>
      </c>
      <c r="AU47" s="127">
        <f ca="1" t="shared" si="79"/>
        <v>0.046</v>
      </c>
      <c r="AV47" s="127">
        <f ca="1" t="shared" si="79"/>
        <v>0.032</v>
      </c>
      <c r="AW47" s="127">
        <f ca="1" t="shared" si="79"/>
        <v>0.036</v>
      </c>
      <c r="AX47" s="127">
        <f ca="1" t="shared" si="79"/>
        <v>0.07</v>
      </c>
      <c r="AY47" s="127">
        <f ca="1" t="shared" si="79"/>
        <v>0.063</v>
      </c>
      <c r="AZ47" s="127">
        <f ca="1" t="shared" si="79"/>
        <v>0.017</v>
      </c>
      <c r="BA47" s="127">
        <f ca="1" t="shared" si="79"/>
        <v>0.048</v>
      </c>
      <c r="BB47" s="127">
        <f ca="1" t="shared" si="79"/>
        <v>0.052</v>
      </c>
      <c r="BC47" s="127">
        <f ca="1" t="shared" si="79"/>
        <v>0.014</v>
      </c>
      <c r="BD47" s="127">
        <f ca="1" t="shared" si="79"/>
        <v>0.029</v>
      </c>
      <c r="BE47" s="127">
        <f ca="1" t="shared" si="79"/>
        <v>0.055</v>
      </c>
      <c r="BF47" s="127">
        <f ca="1" t="shared" si="79"/>
        <v>0.043</v>
      </c>
      <c r="BG47" s="127">
        <f ca="1" t="shared" si="79"/>
        <v>0.069</v>
      </c>
      <c r="BH47" s="127">
        <f ca="1" t="shared" si="79"/>
        <v>0.057</v>
      </c>
      <c r="BI47" s="127">
        <f ca="1" t="shared" si="79"/>
        <v>0.038</v>
      </c>
      <c r="BJ47" s="127">
        <f ca="1" t="shared" si="79"/>
        <v>0.031</v>
      </c>
      <c r="BK47" s="127">
        <f ca="1" t="shared" si="79"/>
        <v>0.066</v>
      </c>
      <c r="BL47" s="127">
        <f ca="1" t="shared" si="79"/>
        <v>0.064</v>
      </c>
      <c r="BM47" s="127">
        <f ca="1" t="shared" si="79"/>
        <v>0.033</v>
      </c>
      <c r="BN47" s="127">
        <f ca="1" t="shared" si="79"/>
        <v>0.047</v>
      </c>
      <c r="BO47" s="127">
        <f ca="1" t="shared" si="79"/>
        <v>0.044</v>
      </c>
      <c r="BP47" s="127">
        <f ca="1" t="shared" si="79"/>
        <v>0.013</v>
      </c>
    </row>
    <row r="48" ht="15" customHeight="1" spans="1:68">
      <c r="A48" s="52"/>
      <c r="B48" s="53" t="s">
        <v>145</v>
      </c>
      <c r="C48" s="53" t="s">
        <v>146</v>
      </c>
      <c r="D48" s="53" t="s">
        <v>147</v>
      </c>
      <c r="E48" s="53"/>
      <c r="F48" s="49" t="s">
        <v>58</v>
      </c>
      <c r="G48" s="54">
        <v>0</v>
      </c>
      <c r="H48" s="56">
        <v>0.2</v>
      </c>
      <c r="I48" s="56">
        <v>0.15</v>
      </c>
      <c r="J48" s="81" t="s">
        <v>59</v>
      </c>
      <c r="K48" s="82">
        <f t="shared" si="64"/>
        <v>0.2</v>
      </c>
      <c r="L48" s="82">
        <f t="shared" si="65"/>
        <v>-0.15</v>
      </c>
      <c r="M48" s="83"/>
      <c r="N48" s="84">
        <f t="shared" si="66"/>
        <v>-0.025</v>
      </c>
      <c r="O48" s="84">
        <f t="shared" si="76"/>
        <v>-0.055</v>
      </c>
      <c r="P48" s="84">
        <f t="shared" si="67"/>
        <v>0.03</v>
      </c>
      <c r="Q48" s="84">
        <v>-0.025</v>
      </c>
      <c r="R48" s="84">
        <v>0.055</v>
      </c>
      <c r="S48" s="84">
        <f ca="1" t="shared" si="68"/>
        <v>-0.0395625</v>
      </c>
      <c r="T48" s="96">
        <f ca="1" t="shared" si="69"/>
        <v>0.00850403130210001</v>
      </c>
      <c r="U48" s="97">
        <f ca="1" t="shared" si="70"/>
        <v>6.85949184111403</v>
      </c>
      <c r="V48" s="97">
        <f ca="1" t="shared" si="71"/>
        <v>9.39015436678217</v>
      </c>
      <c r="W48" s="97">
        <f ca="1" t="shared" si="72"/>
        <v>4.32882931544589</v>
      </c>
      <c r="X48" s="97">
        <f ca="1" t="shared" si="73"/>
        <v>4.32882931544589</v>
      </c>
      <c r="Y48" s="106">
        <f ca="1" t="shared" si="74"/>
        <v>1</v>
      </c>
      <c r="Z48" s="110" t="str">
        <f ca="1" t="shared" si="81"/>
        <v/>
      </c>
      <c r="AA48" s="110">
        <f ca="1" t="shared" si="82"/>
        <v>-0.073493584895379</v>
      </c>
      <c r="AB48" s="110">
        <f ca="1" t="shared" si="83"/>
        <v>-0.0395625</v>
      </c>
      <c r="AC48" s="110" t="str">
        <f ca="1" t="shared" si="84"/>
        <v/>
      </c>
      <c r="AD48" s="111"/>
      <c r="AE48" s="112" t="str">
        <f t="shared" si="85"/>
        <v/>
      </c>
      <c r="AF48" s="113"/>
      <c r="AG48" s="128"/>
      <c r="AH48" s="128"/>
      <c r="AI48" s="129"/>
      <c r="AJ48" s="130"/>
      <c r="AK48" s="127">
        <f ca="1" t="shared" si="77"/>
        <v>-0.032</v>
      </c>
      <c r="AL48" s="127">
        <f ca="1" t="shared" si="79"/>
        <v>-0.04</v>
      </c>
      <c r="AM48" s="127">
        <f ca="1" t="shared" si="79"/>
        <v>-0.045</v>
      </c>
      <c r="AN48" s="127">
        <f ca="1" t="shared" si="79"/>
        <v>-0.038</v>
      </c>
      <c r="AO48" s="127">
        <f ca="1" t="shared" si="79"/>
        <v>-0.037</v>
      </c>
      <c r="AP48" s="127">
        <f ca="1" t="shared" si="79"/>
        <v>-0.026</v>
      </c>
      <c r="AQ48" s="127">
        <f ca="1" t="shared" si="79"/>
        <v>-0.047</v>
      </c>
      <c r="AR48" s="127">
        <f ca="1" t="shared" si="79"/>
        <v>-0.043</v>
      </c>
      <c r="AS48" s="127">
        <f ca="1" t="shared" si="79"/>
        <v>-0.026</v>
      </c>
      <c r="AT48" s="127">
        <f ca="1" t="shared" si="79"/>
        <v>-0.041</v>
      </c>
      <c r="AU48" s="127">
        <f ca="1" t="shared" si="79"/>
        <v>-0.054</v>
      </c>
      <c r="AV48" s="127">
        <f ca="1" t="shared" si="79"/>
        <v>-0.042</v>
      </c>
      <c r="AW48" s="127">
        <f ca="1" t="shared" si="79"/>
        <v>-0.034</v>
      </c>
      <c r="AX48" s="127">
        <f ca="1" t="shared" si="79"/>
        <v>-0.034</v>
      </c>
      <c r="AY48" s="127">
        <f ca="1" t="shared" si="79"/>
        <v>-0.046</v>
      </c>
      <c r="AZ48" s="127">
        <f ca="1" t="shared" si="79"/>
        <v>-0.054</v>
      </c>
      <c r="BA48" s="127">
        <f ca="1" t="shared" si="79"/>
        <v>-0.047</v>
      </c>
      <c r="BB48" s="127">
        <f ca="1" t="shared" si="79"/>
        <v>-0.03</v>
      </c>
      <c r="BC48" s="127">
        <f ca="1" t="shared" si="79"/>
        <v>-0.031</v>
      </c>
      <c r="BD48" s="127">
        <f ca="1" t="shared" si="79"/>
        <v>-0.043</v>
      </c>
      <c r="BE48" s="127">
        <f ca="1" t="shared" si="79"/>
        <v>-0.052</v>
      </c>
      <c r="BF48" s="127">
        <f ca="1" t="shared" si="79"/>
        <v>-0.038</v>
      </c>
      <c r="BG48" s="127">
        <f ca="1" t="shared" si="79"/>
        <v>-0.049</v>
      </c>
      <c r="BH48" s="127">
        <f ca="1" t="shared" si="79"/>
        <v>-0.026</v>
      </c>
      <c r="BI48" s="127">
        <f ca="1" t="shared" si="79"/>
        <v>-0.039</v>
      </c>
      <c r="BJ48" s="127">
        <f ca="1" t="shared" si="79"/>
        <v>-0.039</v>
      </c>
      <c r="BK48" s="127">
        <f ca="1" t="shared" si="79"/>
        <v>-0.047</v>
      </c>
      <c r="BL48" s="127">
        <f ca="1" t="shared" si="79"/>
        <v>-0.053</v>
      </c>
      <c r="BM48" s="127">
        <f ca="1" t="shared" si="79"/>
        <v>-0.041</v>
      </c>
      <c r="BN48" s="127">
        <f ca="1" t="shared" si="79"/>
        <v>-0.027</v>
      </c>
      <c r="BO48" s="127">
        <f ca="1" t="shared" si="79"/>
        <v>-0.029</v>
      </c>
      <c r="BP48" s="127">
        <f ca="1" t="shared" si="79"/>
        <v>-0.036</v>
      </c>
    </row>
    <row r="49" ht="15" customHeight="1" spans="1:68">
      <c r="A49" s="52"/>
      <c r="B49" s="53" t="s">
        <v>148</v>
      </c>
      <c r="C49" s="53" t="s">
        <v>149</v>
      </c>
      <c r="D49" s="53" t="s">
        <v>141</v>
      </c>
      <c r="E49" s="53"/>
      <c r="F49" s="49" t="s">
        <v>58</v>
      </c>
      <c r="G49" s="54">
        <v>0</v>
      </c>
      <c r="H49" s="56">
        <v>0.35</v>
      </c>
      <c r="I49" s="56">
        <v>0</v>
      </c>
      <c r="J49" s="81" t="s">
        <v>59</v>
      </c>
      <c r="K49" s="82">
        <f t="shared" si="64"/>
        <v>0.35</v>
      </c>
      <c r="L49" s="82">
        <f t="shared" si="65"/>
        <v>0</v>
      </c>
      <c r="M49" s="83"/>
      <c r="N49" s="84">
        <f t="shared" si="66"/>
        <v>0</v>
      </c>
      <c r="O49" s="84">
        <f>G49+R49</f>
        <v>0</v>
      </c>
      <c r="P49" s="84">
        <f t="shared" si="67"/>
        <v>0</v>
      </c>
      <c r="Q49" s="84"/>
      <c r="R49" s="84"/>
      <c r="S49" s="84">
        <f ca="1" t="shared" si="68"/>
        <v>0.10225</v>
      </c>
      <c r="T49" s="96">
        <f ca="1" t="shared" si="69"/>
        <v>0.0233500708018544</v>
      </c>
      <c r="U49" s="97">
        <f ca="1" t="shared" si="70"/>
        <v>3.53674873340319</v>
      </c>
      <c r="V49" s="97">
        <f ca="1" t="shared" si="71"/>
        <v>3.53674873340319</v>
      </c>
      <c r="W49" s="97">
        <f ca="1" t="shared" si="72"/>
        <v>1.45966723709577</v>
      </c>
      <c r="X49" s="97">
        <f ca="1" t="shared" si="73"/>
        <v>3.53674873340319</v>
      </c>
      <c r="Y49" s="106">
        <f ca="1" t="shared" si="74"/>
        <v>1</v>
      </c>
      <c r="Z49" s="110" t="str">
        <f ca="1" t="shared" si="81"/>
        <v/>
      </c>
      <c r="AA49" s="110" t="str">
        <f ca="1" t="shared" si="82"/>
        <v/>
      </c>
      <c r="AB49" s="110">
        <f ca="1" t="shared" si="83"/>
        <v>0.10225</v>
      </c>
      <c r="AC49" s="110" t="str">
        <f ca="1" t="shared" si="84"/>
        <v/>
      </c>
      <c r="AD49" s="111"/>
      <c r="AE49" s="112" t="str">
        <f t="shared" si="85"/>
        <v/>
      </c>
      <c r="AF49" s="113"/>
      <c r="AG49" s="128"/>
      <c r="AH49" s="128"/>
      <c r="AI49" s="129"/>
      <c r="AJ49" s="130"/>
      <c r="AK49" s="127">
        <f ca="1">2*MAX(ABS(AK50),ABS(AK51))</f>
        <v>0.13</v>
      </c>
      <c r="AL49" s="127">
        <f ca="1" t="shared" ref="AL49:BP49" si="87">2*MAX(ABS(AL50),ABS(AL51))</f>
        <v>0.142</v>
      </c>
      <c r="AM49" s="127">
        <f ca="1" t="shared" si="87"/>
        <v>0.07</v>
      </c>
      <c r="AN49" s="127">
        <f ca="1" t="shared" si="87"/>
        <v>0.096</v>
      </c>
      <c r="AO49" s="127">
        <f ca="1" t="shared" si="87"/>
        <v>0.136</v>
      </c>
      <c r="AP49" s="127">
        <f ca="1" t="shared" si="87"/>
        <v>0.112</v>
      </c>
      <c r="AQ49" s="127">
        <f ca="1" t="shared" si="87"/>
        <v>0.13</v>
      </c>
      <c r="AR49" s="127">
        <f ca="1" t="shared" si="87"/>
        <v>0.104</v>
      </c>
      <c r="AS49" s="127">
        <f ca="1" t="shared" si="87"/>
        <v>0.104</v>
      </c>
      <c r="AT49" s="127">
        <f ca="1" t="shared" si="87"/>
        <v>0.088</v>
      </c>
      <c r="AU49" s="127">
        <f ca="1" t="shared" si="87"/>
        <v>0.066</v>
      </c>
      <c r="AV49" s="127">
        <f ca="1" t="shared" si="87"/>
        <v>0.096</v>
      </c>
      <c r="AW49" s="127">
        <f ca="1" t="shared" si="87"/>
        <v>0.104</v>
      </c>
      <c r="AX49" s="127">
        <f ca="1" t="shared" si="87"/>
        <v>0.08</v>
      </c>
      <c r="AY49" s="127">
        <f ca="1" t="shared" si="87"/>
        <v>0.13</v>
      </c>
      <c r="AZ49" s="127">
        <f ca="1" t="shared" si="87"/>
        <v>0.108</v>
      </c>
      <c r="BA49" s="127">
        <f ca="1" t="shared" si="87"/>
        <v>0.078</v>
      </c>
      <c r="BB49" s="127">
        <f ca="1" t="shared" si="87"/>
        <v>0.06</v>
      </c>
      <c r="BC49" s="127">
        <f ca="1" t="shared" si="87"/>
        <v>0.136</v>
      </c>
      <c r="BD49" s="127">
        <f ca="1" t="shared" si="87"/>
        <v>0.134</v>
      </c>
      <c r="BE49" s="127">
        <f ca="1" t="shared" si="87"/>
        <v>0.1</v>
      </c>
      <c r="BF49" s="127">
        <f ca="1" t="shared" si="87"/>
        <v>0.1</v>
      </c>
      <c r="BG49" s="127">
        <f ca="1" t="shared" si="87"/>
        <v>0.088</v>
      </c>
      <c r="BH49" s="127">
        <f ca="1" t="shared" si="87"/>
        <v>0.062</v>
      </c>
      <c r="BI49" s="127">
        <f ca="1" t="shared" si="87"/>
        <v>0.086</v>
      </c>
      <c r="BJ49" s="127">
        <f ca="1" t="shared" si="87"/>
        <v>0.094</v>
      </c>
      <c r="BK49" s="127">
        <f ca="1" t="shared" si="87"/>
        <v>0.096</v>
      </c>
      <c r="BL49" s="127">
        <f ca="1" t="shared" si="87"/>
        <v>0.092</v>
      </c>
      <c r="BM49" s="127">
        <f ca="1" t="shared" si="87"/>
        <v>0.088</v>
      </c>
      <c r="BN49" s="127">
        <f ca="1" t="shared" si="87"/>
        <v>0.126</v>
      </c>
      <c r="BO49" s="127">
        <f ca="1" t="shared" si="87"/>
        <v>0.102</v>
      </c>
      <c r="BP49" s="127">
        <f ca="1" t="shared" si="87"/>
        <v>0.134</v>
      </c>
    </row>
    <row r="50" ht="15" customHeight="1" spans="1:68">
      <c r="A50" s="52"/>
      <c r="B50" s="53" t="s">
        <v>150</v>
      </c>
      <c r="C50" s="53" t="s">
        <v>151</v>
      </c>
      <c r="D50" s="53" t="s">
        <v>152</v>
      </c>
      <c r="E50" s="53"/>
      <c r="F50" s="49" t="s">
        <v>58</v>
      </c>
      <c r="G50" s="54">
        <v>0</v>
      </c>
      <c r="H50" s="56">
        <v>0.2</v>
      </c>
      <c r="I50" s="56">
        <v>0.15</v>
      </c>
      <c r="J50" s="81" t="s">
        <v>59</v>
      </c>
      <c r="K50" s="82">
        <f t="shared" si="64"/>
        <v>0.2</v>
      </c>
      <c r="L50" s="82">
        <f t="shared" si="65"/>
        <v>-0.15</v>
      </c>
      <c r="M50" s="83"/>
      <c r="N50" s="84">
        <f t="shared" si="66"/>
        <v>0.073</v>
      </c>
      <c r="O50" s="84">
        <f t="shared" si="76"/>
        <v>0.025</v>
      </c>
      <c r="P50" s="84">
        <f t="shared" si="67"/>
        <v>0.048</v>
      </c>
      <c r="Q50" s="84">
        <v>0.073</v>
      </c>
      <c r="R50" s="84">
        <v>-0.025</v>
      </c>
      <c r="S50" s="84">
        <f ca="1" t="shared" si="68"/>
        <v>0.04559375</v>
      </c>
      <c r="T50" s="96">
        <f ca="1" t="shared" si="69"/>
        <v>0.0114943446823827</v>
      </c>
      <c r="U50" s="97">
        <f ca="1" t="shared" si="70"/>
        <v>5.07495946443475</v>
      </c>
      <c r="V50" s="97">
        <f ca="1" t="shared" si="71"/>
        <v>4.47774548460216</v>
      </c>
      <c r="W50" s="97">
        <f ca="1" t="shared" si="72"/>
        <v>5.67217344426734</v>
      </c>
      <c r="X50" s="97">
        <f ca="1" t="shared" si="73"/>
        <v>4.47774548460216</v>
      </c>
      <c r="Y50" s="106">
        <f ca="1" t="shared" si="74"/>
        <v>1</v>
      </c>
      <c r="Z50" s="110" t="str">
        <f ca="1" t="shared" si="81"/>
        <v/>
      </c>
      <c r="AA50" s="110">
        <f ca="1" t="shared" si="82"/>
        <v>-0.000268685282706946</v>
      </c>
      <c r="AB50" s="110">
        <f ca="1" t="shared" si="83"/>
        <v>0.04559375</v>
      </c>
      <c r="AC50" s="110" t="str">
        <f ca="1" t="shared" si="84"/>
        <v/>
      </c>
      <c r="AD50" s="111"/>
      <c r="AE50" s="112" t="str">
        <f t="shared" si="85"/>
        <v/>
      </c>
      <c r="AF50" s="113"/>
      <c r="AG50" s="128"/>
      <c r="AH50" s="128"/>
      <c r="AI50" s="129"/>
      <c r="AJ50" s="130"/>
      <c r="AK50" s="127">
        <f ca="1" t="shared" si="77"/>
        <v>0.065</v>
      </c>
      <c r="AL50" s="127">
        <f ca="1" t="shared" si="79"/>
        <v>0.071</v>
      </c>
      <c r="AM50" s="127">
        <f ca="1" t="shared" si="79"/>
        <v>0.035</v>
      </c>
      <c r="AN50" s="127">
        <f ca="1" t="shared" si="79"/>
        <v>0.048</v>
      </c>
      <c r="AO50" s="127">
        <f ca="1" t="shared" si="79"/>
        <v>0.048</v>
      </c>
      <c r="AP50" s="127">
        <f ca="1" t="shared" si="79"/>
        <v>0.039</v>
      </c>
      <c r="AQ50" s="127">
        <f ca="1" t="shared" si="79"/>
        <v>0.065</v>
      </c>
      <c r="AR50" s="127">
        <f ca="1" t="shared" si="79"/>
        <v>0.052</v>
      </c>
      <c r="AS50" s="127">
        <f ca="1" t="shared" si="79"/>
        <v>0.05</v>
      </c>
      <c r="AT50" s="127">
        <f ca="1" t="shared" si="79"/>
        <v>0.044</v>
      </c>
      <c r="AU50" s="127">
        <f ca="1" t="shared" si="79"/>
        <v>0.027</v>
      </c>
      <c r="AV50" s="127">
        <f ca="1" t="shared" si="79"/>
        <v>0.048</v>
      </c>
      <c r="AW50" s="127">
        <f ca="1" t="shared" si="79"/>
        <v>0.035</v>
      </c>
      <c r="AX50" s="127">
        <f ca="1" t="shared" si="79"/>
        <v>0.04</v>
      </c>
      <c r="AY50" s="127">
        <f ca="1" t="shared" si="79"/>
        <v>0.05</v>
      </c>
      <c r="AZ50" s="127">
        <f ca="1" t="shared" si="79"/>
        <v>0.054</v>
      </c>
      <c r="BA50" s="127">
        <f ca="1" t="shared" si="79"/>
        <v>0.039</v>
      </c>
      <c r="BB50" s="127">
        <f ca="1" t="shared" si="79"/>
        <v>0.026</v>
      </c>
      <c r="BC50" s="127">
        <f ca="1" t="shared" si="79"/>
        <v>0.068</v>
      </c>
      <c r="BD50" s="127">
        <f ca="1" t="shared" si="79"/>
        <v>0.039</v>
      </c>
      <c r="BE50" s="127">
        <f ca="1" t="shared" si="79"/>
        <v>0.03</v>
      </c>
      <c r="BF50" s="127">
        <f ca="1" t="shared" si="79"/>
        <v>0.05</v>
      </c>
      <c r="BG50" s="127">
        <f ca="1" t="shared" si="79"/>
        <v>0.044</v>
      </c>
      <c r="BH50" s="127">
        <f ca="1" t="shared" si="79"/>
        <v>0.031</v>
      </c>
      <c r="BI50" s="127">
        <f ca="1" t="shared" si="79"/>
        <v>0.043</v>
      </c>
      <c r="BJ50" s="127">
        <f ca="1" t="shared" si="79"/>
        <v>0.047</v>
      </c>
      <c r="BK50" s="127">
        <f ca="1" t="shared" si="79"/>
        <v>0.048</v>
      </c>
      <c r="BL50" s="127">
        <f ca="1" t="shared" si="79"/>
        <v>0.046</v>
      </c>
      <c r="BM50" s="127">
        <f ca="1" t="shared" si="79"/>
        <v>0.044</v>
      </c>
      <c r="BN50" s="127">
        <f ca="1" t="shared" si="79"/>
        <v>0.032</v>
      </c>
      <c r="BO50" s="127">
        <f ca="1" t="shared" si="79"/>
        <v>0.041</v>
      </c>
      <c r="BP50" s="127">
        <f ca="1" t="shared" si="79"/>
        <v>0.06</v>
      </c>
    </row>
    <row r="51" ht="15" customHeight="1" spans="1:68">
      <c r="A51" s="52"/>
      <c r="B51" s="53" t="s">
        <v>153</v>
      </c>
      <c r="C51" s="53" t="s">
        <v>154</v>
      </c>
      <c r="D51" s="53" t="s">
        <v>147</v>
      </c>
      <c r="E51" s="53"/>
      <c r="F51" s="49" t="s">
        <v>58</v>
      </c>
      <c r="G51" s="54">
        <v>0</v>
      </c>
      <c r="H51" s="56">
        <v>0.2</v>
      </c>
      <c r="I51" s="56">
        <v>0.15</v>
      </c>
      <c r="J51" s="81" t="s">
        <v>59</v>
      </c>
      <c r="K51" s="82">
        <f t="shared" si="64"/>
        <v>0.2</v>
      </c>
      <c r="L51" s="82">
        <f t="shared" si="65"/>
        <v>-0.15</v>
      </c>
      <c r="M51" s="83"/>
      <c r="N51" s="84">
        <f t="shared" si="66"/>
        <v>-0.009</v>
      </c>
      <c r="O51" s="84">
        <f t="shared" si="76"/>
        <v>-0.07</v>
      </c>
      <c r="P51" s="84">
        <f t="shared" si="67"/>
        <v>0.061</v>
      </c>
      <c r="Q51" s="84">
        <v>-0.009</v>
      </c>
      <c r="R51" s="84">
        <v>0.07</v>
      </c>
      <c r="S51" s="84">
        <f ca="1" t="shared" si="68"/>
        <v>-0.03965625</v>
      </c>
      <c r="T51" s="96">
        <f ca="1" t="shared" si="69"/>
        <v>0.0178734067640962</v>
      </c>
      <c r="U51" s="97">
        <f ca="1" t="shared" si="70"/>
        <v>3.26369416324774</v>
      </c>
      <c r="V51" s="97">
        <f ca="1" t="shared" si="71"/>
        <v>4.46951259606195</v>
      </c>
      <c r="W51" s="97">
        <f ca="1" t="shared" si="72"/>
        <v>2.05787573043353</v>
      </c>
      <c r="X51" s="97">
        <f ca="1" t="shared" si="73"/>
        <v>2.05787573043353</v>
      </c>
      <c r="Y51" s="106">
        <f ca="1" t="shared" si="74"/>
        <v>0.999999999666296</v>
      </c>
      <c r="Z51" s="110" t="str">
        <f ca="1" t="shared" si="81"/>
        <v/>
      </c>
      <c r="AA51" s="110">
        <f ca="1" t="shared" si="82"/>
        <v>-0.110971142988744</v>
      </c>
      <c r="AB51" s="110">
        <f ca="1" t="shared" si="83"/>
        <v>-0.03965625</v>
      </c>
      <c r="AC51" s="110" t="str">
        <f ca="1" t="shared" si="84"/>
        <v/>
      </c>
      <c r="AD51" s="111"/>
      <c r="AE51" s="112" t="str">
        <f t="shared" si="85"/>
        <v/>
      </c>
      <c r="AF51" s="113"/>
      <c r="AG51" s="128"/>
      <c r="AH51" s="128"/>
      <c r="AI51" s="129"/>
      <c r="AJ51" s="130"/>
      <c r="AK51" s="127">
        <f ca="1" t="shared" si="77"/>
        <v>-0.055</v>
      </c>
      <c r="AL51" s="127">
        <f ca="1" t="shared" si="79"/>
        <v>-0.057</v>
      </c>
      <c r="AM51" s="127">
        <f ca="1" t="shared" si="79"/>
        <v>-0.034</v>
      </c>
      <c r="AN51" s="127">
        <f ca="1" t="shared" si="79"/>
        <v>-0.035</v>
      </c>
      <c r="AO51" s="127">
        <f ca="1" t="shared" si="79"/>
        <v>-0.068</v>
      </c>
      <c r="AP51" s="127">
        <f ca="1" t="shared" si="79"/>
        <v>-0.056</v>
      </c>
      <c r="AQ51" s="127">
        <f ca="1" t="shared" si="79"/>
        <v>-0.049</v>
      </c>
      <c r="AR51" s="127">
        <f ca="1" t="shared" si="79"/>
        <v>-0.014</v>
      </c>
      <c r="AS51" s="127">
        <f ca="1" t="shared" si="79"/>
        <v>-0.052</v>
      </c>
      <c r="AT51" s="127">
        <f ca="1" t="shared" si="79"/>
        <v>-0.016</v>
      </c>
      <c r="AU51" s="127">
        <f ca="1" t="shared" si="79"/>
        <v>-0.033</v>
      </c>
      <c r="AV51" s="127">
        <f ca="1" t="shared" si="79"/>
        <v>-0.024</v>
      </c>
      <c r="AW51" s="127">
        <f ca="1" t="shared" si="79"/>
        <v>-0.052</v>
      </c>
      <c r="AX51" s="127">
        <f ca="1" t="shared" si="79"/>
        <v>-0.023</v>
      </c>
      <c r="AY51" s="127">
        <f ca="1" t="shared" si="79"/>
        <v>-0.065</v>
      </c>
      <c r="AZ51" s="127">
        <f ca="1" t="shared" si="79"/>
        <v>-0.044</v>
      </c>
      <c r="BA51" s="127">
        <f ca="1" t="shared" si="79"/>
        <v>-0.028</v>
      </c>
      <c r="BB51" s="127">
        <f ca="1" t="shared" si="79"/>
        <v>-0.03</v>
      </c>
      <c r="BC51" s="127">
        <f ca="1" t="shared" si="79"/>
        <v>-0.012</v>
      </c>
      <c r="BD51" s="127">
        <f ca="1" t="shared" si="79"/>
        <v>-0.067</v>
      </c>
      <c r="BE51" s="127">
        <f ca="1" t="shared" si="79"/>
        <v>-0.05</v>
      </c>
      <c r="BF51" s="127">
        <f ca="1" t="shared" si="79"/>
        <v>-0.039</v>
      </c>
      <c r="BG51" s="127">
        <f ca="1" t="shared" si="79"/>
        <v>-0.034</v>
      </c>
      <c r="BH51" s="127">
        <f ca="1" t="shared" si="79"/>
        <v>-0.022</v>
      </c>
      <c r="BI51" s="127">
        <f ca="1" t="shared" si="79"/>
        <v>-0.041</v>
      </c>
      <c r="BJ51" s="127">
        <f ca="1" t="shared" si="79"/>
        <v>-0.041</v>
      </c>
      <c r="BK51" s="127">
        <f ca="1" t="shared" si="79"/>
        <v>-0.012</v>
      </c>
      <c r="BL51" s="127">
        <f ca="1" t="shared" si="79"/>
        <v>-0.013</v>
      </c>
      <c r="BM51" s="127">
        <f ca="1" t="shared" si="79"/>
        <v>-0.022</v>
      </c>
      <c r="BN51" s="127">
        <f ca="1" t="shared" si="79"/>
        <v>-0.063</v>
      </c>
      <c r="BO51" s="127">
        <f ca="1" t="shared" si="79"/>
        <v>-0.051</v>
      </c>
      <c r="BP51" s="127">
        <f ca="1" t="shared" si="79"/>
        <v>-0.067</v>
      </c>
    </row>
    <row r="52" ht="15" customHeight="1" spans="1:68">
      <c r="A52" s="52"/>
      <c r="B52" s="53" t="s">
        <v>155</v>
      </c>
      <c r="C52" s="53" t="s">
        <v>156</v>
      </c>
      <c r="D52" s="53" t="s">
        <v>157</v>
      </c>
      <c r="E52" s="53"/>
      <c r="F52" s="49" t="s">
        <v>58</v>
      </c>
      <c r="G52" s="54">
        <v>0</v>
      </c>
      <c r="H52" s="56">
        <v>0.35</v>
      </c>
      <c r="I52" s="56">
        <v>0</v>
      </c>
      <c r="J52" s="81" t="s">
        <v>59</v>
      </c>
      <c r="K52" s="82">
        <f t="shared" si="64"/>
        <v>0.35</v>
      </c>
      <c r="L52" s="82">
        <f t="shared" si="65"/>
        <v>0</v>
      </c>
      <c r="M52" s="83"/>
      <c r="N52" s="84">
        <f t="shared" si="66"/>
        <v>0</v>
      </c>
      <c r="O52" s="84">
        <f>G52+R52</f>
        <v>0</v>
      </c>
      <c r="P52" s="84">
        <f t="shared" si="67"/>
        <v>0</v>
      </c>
      <c r="Q52" s="84"/>
      <c r="R52" s="84"/>
      <c r="S52" s="84">
        <f ca="1" t="shared" si="68"/>
        <v>0.1144375</v>
      </c>
      <c r="T52" s="96">
        <f ca="1" t="shared" si="69"/>
        <v>0.0261199929605286</v>
      </c>
      <c r="U52" s="97">
        <f ca="1" t="shared" si="70"/>
        <v>3.00615828848004</v>
      </c>
      <c r="V52" s="97">
        <f ca="1" t="shared" si="71"/>
        <v>3.00615828848004</v>
      </c>
      <c r="W52" s="97">
        <f ca="1" t="shared" si="72"/>
        <v>1.46040748904403</v>
      </c>
      <c r="X52" s="97">
        <f ca="1" t="shared" si="73"/>
        <v>3.00615828848004</v>
      </c>
      <c r="Y52" s="106">
        <f ca="1" t="shared" si="74"/>
        <v>1</v>
      </c>
      <c r="Z52" s="110" t="str">
        <f ca="1" t="shared" si="81"/>
        <v/>
      </c>
      <c r="AA52" s="110" t="str">
        <f ca="1" t="shared" si="82"/>
        <v/>
      </c>
      <c r="AB52" s="110">
        <f ca="1" t="shared" si="83"/>
        <v>0.1144375</v>
      </c>
      <c r="AC52" s="110" t="str">
        <f ca="1" t="shared" si="84"/>
        <v/>
      </c>
      <c r="AD52" s="111"/>
      <c r="AE52" s="112" t="str">
        <f t="shared" si="85"/>
        <v/>
      </c>
      <c r="AF52" s="113"/>
      <c r="AG52" s="128"/>
      <c r="AH52" s="128"/>
      <c r="AI52" s="129"/>
      <c r="AJ52" s="130"/>
      <c r="AK52" s="127">
        <f ca="1">2*MAX(ABS(AK53),ABS(AK54))</f>
        <v>0.056</v>
      </c>
      <c r="AL52" s="127">
        <f ca="1" t="shared" ref="AL52:BP52" si="88">2*MAX(ABS(AL53),ABS(AL54))</f>
        <v>0.126</v>
      </c>
      <c r="AM52" s="127">
        <f ca="1" t="shared" si="88"/>
        <v>0.072</v>
      </c>
      <c r="AN52" s="127">
        <f ca="1" t="shared" si="88"/>
        <v>0.122</v>
      </c>
      <c r="AO52" s="127">
        <f ca="1" t="shared" si="88"/>
        <v>0.116</v>
      </c>
      <c r="AP52" s="127">
        <f ca="1" t="shared" si="88"/>
        <v>0.1</v>
      </c>
      <c r="AQ52" s="127">
        <f ca="1" t="shared" si="88"/>
        <v>0.146</v>
      </c>
      <c r="AR52" s="127">
        <f ca="1" t="shared" si="88"/>
        <v>0.152</v>
      </c>
      <c r="AS52" s="127">
        <f ca="1" t="shared" si="88"/>
        <v>0.13</v>
      </c>
      <c r="AT52" s="127">
        <f ca="1" t="shared" si="88"/>
        <v>0.148</v>
      </c>
      <c r="AU52" s="127">
        <f ca="1" t="shared" si="88"/>
        <v>0.104</v>
      </c>
      <c r="AV52" s="127">
        <f ca="1" t="shared" si="88"/>
        <v>0.076</v>
      </c>
      <c r="AW52" s="127">
        <f ca="1" t="shared" si="88"/>
        <v>0.102</v>
      </c>
      <c r="AX52" s="127">
        <f ca="1" t="shared" si="88"/>
        <v>0.102</v>
      </c>
      <c r="AY52" s="127">
        <f ca="1" t="shared" si="88"/>
        <v>0.138</v>
      </c>
      <c r="AZ52" s="127">
        <f ca="1" t="shared" si="88"/>
        <v>0.11</v>
      </c>
      <c r="BA52" s="127">
        <f ca="1" t="shared" si="88"/>
        <v>0.104</v>
      </c>
      <c r="BB52" s="127">
        <f ca="1" t="shared" si="88"/>
        <v>0.124</v>
      </c>
      <c r="BC52" s="127">
        <f ca="1" t="shared" si="88"/>
        <v>0.122</v>
      </c>
      <c r="BD52" s="127">
        <f ca="1" t="shared" si="88"/>
        <v>0.12</v>
      </c>
      <c r="BE52" s="127">
        <f ca="1" t="shared" si="88"/>
        <v>0.148</v>
      </c>
      <c r="BF52" s="127">
        <f ca="1" t="shared" si="88"/>
        <v>0.14</v>
      </c>
      <c r="BG52" s="127">
        <f ca="1" t="shared" si="88"/>
        <v>0.09</v>
      </c>
      <c r="BH52" s="127">
        <f ca="1" t="shared" si="88"/>
        <v>0.09</v>
      </c>
      <c r="BI52" s="127">
        <f ca="1" t="shared" si="88"/>
        <v>0.142</v>
      </c>
      <c r="BJ52" s="127">
        <f ca="1" t="shared" si="88"/>
        <v>0.144</v>
      </c>
      <c r="BK52" s="127">
        <f ca="1" t="shared" si="88"/>
        <v>0.084</v>
      </c>
      <c r="BL52" s="127">
        <f ca="1" t="shared" si="88"/>
        <v>0.078</v>
      </c>
      <c r="BM52" s="127">
        <f ca="1" t="shared" si="88"/>
        <v>0.094</v>
      </c>
      <c r="BN52" s="127">
        <f ca="1" t="shared" si="88"/>
        <v>0.1</v>
      </c>
      <c r="BO52" s="127">
        <f ca="1" t="shared" si="88"/>
        <v>0.148</v>
      </c>
      <c r="BP52" s="127">
        <f ca="1" t="shared" si="88"/>
        <v>0.134</v>
      </c>
    </row>
    <row r="53" ht="15" customHeight="1" spans="1:68">
      <c r="A53" s="52"/>
      <c r="B53" s="53" t="s">
        <v>158</v>
      </c>
      <c r="C53" s="53" t="s">
        <v>159</v>
      </c>
      <c r="D53" s="53" t="s">
        <v>160</v>
      </c>
      <c r="E53" s="53"/>
      <c r="F53" s="49" t="s">
        <v>58</v>
      </c>
      <c r="G53" s="54">
        <v>0</v>
      </c>
      <c r="H53" s="56">
        <v>0.2</v>
      </c>
      <c r="I53" s="56">
        <v>0.15</v>
      </c>
      <c r="J53" s="81" t="s">
        <v>59</v>
      </c>
      <c r="K53" s="82">
        <f t="shared" si="64"/>
        <v>0.2</v>
      </c>
      <c r="L53" s="82">
        <f t="shared" si="65"/>
        <v>-0.15</v>
      </c>
      <c r="M53" s="83"/>
      <c r="N53" s="84">
        <f t="shared" si="66"/>
        <v>0.055</v>
      </c>
      <c r="O53" s="84">
        <f t="shared" si="76"/>
        <v>0.027</v>
      </c>
      <c r="P53" s="84">
        <f t="shared" si="67"/>
        <v>0.028</v>
      </c>
      <c r="Q53" s="84">
        <v>0.055</v>
      </c>
      <c r="R53" s="84">
        <v>-0.027</v>
      </c>
      <c r="S53" s="84">
        <f ca="1" t="shared" si="68"/>
        <v>0.04278125</v>
      </c>
      <c r="T53" s="96">
        <f ca="1" t="shared" si="69"/>
        <v>0.00880884590221853</v>
      </c>
      <c r="U53" s="97">
        <f ca="1" t="shared" si="70"/>
        <v>6.62213120547856</v>
      </c>
      <c r="V53" s="97">
        <f ca="1" t="shared" si="71"/>
        <v>5.94927537406476</v>
      </c>
      <c r="W53" s="97">
        <f ca="1" t="shared" si="72"/>
        <v>7.29498703689237</v>
      </c>
      <c r="X53" s="97">
        <f ca="1" t="shared" si="73"/>
        <v>5.94927537406476</v>
      </c>
      <c r="Y53" s="106">
        <f ca="1" t="shared" si="74"/>
        <v>1</v>
      </c>
      <c r="Z53" s="110" t="str">
        <f ca="1" t="shared" si="81"/>
        <v/>
      </c>
      <c r="AA53" s="110">
        <f ca="1" t="shared" si="82"/>
        <v>0.00763395485014806</v>
      </c>
      <c r="AB53" s="110">
        <f ca="1" t="shared" si="83"/>
        <v>0.04278125</v>
      </c>
      <c r="AC53" s="110" t="str">
        <f ca="1" t="shared" si="84"/>
        <v/>
      </c>
      <c r="AD53" s="111"/>
      <c r="AE53" s="112" t="str">
        <f t="shared" si="85"/>
        <v/>
      </c>
      <c r="AF53" s="113"/>
      <c r="AG53" s="128"/>
      <c r="AH53" s="128"/>
      <c r="AI53" s="129"/>
      <c r="AJ53" s="130"/>
      <c r="AK53" s="127">
        <f ca="1" t="shared" si="77"/>
        <v>0.028</v>
      </c>
      <c r="AL53" s="127">
        <f ca="1" t="shared" si="79"/>
        <v>0.054</v>
      </c>
      <c r="AM53" s="127">
        <f ca="1" t="shared" si="79"/>
        <v>0.036</v>
      </c>
      <c r="AN53" s="127">
        <f ca="1" t="shared" si="79"/>
        <v>0.05</v>
      </c>
      <c r="AO53" s="127">
        <f ca="1" t="shared" si="79"/>
        <v>0.029</v>
      </c>
      <c r="AP53" s="127">
        <f ca="1" t="shared" si="79"/>
        <v>0.046</v>
      </c>
      <c r="AQ53" s="127">
        <f ca="1" t="shared" si="79"/>
        <v>0.043</v>
      </c>
      <c r="AR53" s="127">
        <f ca="1" t="shared" si="79"/>
        <v>0.039</v>
      </c>
      <c r="AS53" s="127">
        <f ca="1" t="shared" si="79"/>
        <v>0.029</v>
      </c>
      <c r="AT53" s="127">
        <f ca="1" t="shared" si="79"/>
        <v>0.03</v>
      </c>
      <c r="AU53" s="127">
        <f ca="1" t="shared" si="79"/>
        <v>0.047</v>
      </c>
      <c r="AV53" s="127">
        <f ca="1" t="shared" si="79"/>
        <v>0.035</v>
      </c>
      <c r="AW53" s="127">
        <f ca="1" t="shared" si="79"/>
        <v>0.051</v>
      </c>
      <c r="AX53" s="127">
        <f ca="1" t="shared" si="79"/>
        <v>0.051</v>
      </c>
      <c r="AY53" s="127">
        <f ca="1" t="shared" si="79"/>
        <v>0.051</v>
      </c>
      <c r="AZ53" s="127">
        <f ca="1" t="shared" si="79"/>
        <v>0.031</v>
      </c>
      <c r="BA53" s="127">
        <f ca="1" t="shared" si="79"/>
        <v>0.049</v>
      </c>
      <c r="BB53" s="127">
        <f ca="1" t="shared" si="79"/>
        <v>0.046</v>
      </c>
      <c r="BC53" s="127">
        <f ca="1" t="shared" si="79"/>
        <v>0.039</v>
      </c>
      <c r="BD53" s="127">
        <f ca="1" t="shared" si="79"/>
        <v>0.034</v>
      </c>
      <c r="BE53" s="127">
        <f ca="1" t="shared" si="79"/>
        <v>0.052</v>
      </c>
      <c r="BF53" s="127">
        <f ca="1" t="shared" si="79"/>
        <v>0.046</v>
      </c>
      <c r="BG53" s="127">
        <f ca="1" t="shared" si="79"/>
        <v>0.045</v>
      </c>
      <c r="BH53" s="127">
        <f ca="1" t="shared" si="79"/>
        <v>0.045</v>
      </c>
      <c r="BI53" s="127">
        <f ca="1" t="shared" si="79"/>
        <v>0.055</v>
      </c>
      <c r="BJ53" s="127">
        <f ca="1" t="shared" si="79"/>
        <v>0.05</v>
      </c>
      <c r="BK53" s="127">
        <f ca="1" t="shared" si="79"/>
        <v>0.042</v>
      </c>
      <c r="BL53" s="127">
        <f ca="1" t="shared" si="79"/>
        <v>0.03</v>
      </c>
      <c r="BM53" s="127">
        <f ca="1" t="shared" si="79"/>
        <v>0.047</v>
      </c>
      <c r="BN53" s="127">
        <f ca="1" t="shared" si="79"/>
        <v>0.032</v>
      </c>
      <c r="BO53" s="127">
        <f ca="1" t="shared" si="79"/>
        <v>0.054</v>
      </c>
      <c r="BP53" s="127">
        <f ca="1" t="shared" si="79"/>
        <v>0.053</v>
      </c>
    </row>
    <row r="54" ht="15" customHeight="1" spans="1:68">
      <c r="A54" s="52"/>
      <c r="B54" s="53" t="s">
        <v>161</v>
      </c>
      <c r="C54" s="53" t="s">
        <v>162</v>
      </c>
      <c r="D54" s="53" t="s">
        <v>163</v>
      </c>
      <c r="E54" s="53"/>
      <c r="F54" s="49" t="s">
        <v>58</v>
      </c>
      <c r="G54" s="54">
        <v>0</v>
      </c>
      <c r="H54" s="56">
        <v>0.2</v>
      </c>
      <c r="I54" s="56">
        <v>0.15</v>
      </c>
      <c r="J54" s="81" t="s">
        <v>59</v>
      </c>
      <c r="K54" s="82">
        <f t="shared" si="64"/>
        <v>0.2</v>
      </c>
      <c r="L54" s="82">
        <f t="shared" si="65"/>
        <v>-0.15</v>
      </c>
      <c r="M54" s="83"/>
      <c r="N54" s="84">
        <f t="shared" si="66"/>
        <v>-0.016</v>
      </c>
      <c r="O54" s="84">
        <f t="shared" si="76"/>
        <v>-0.076</v>
      </c>
      <c r="P54" s="84">
        <f t="shared" si="67"/>
        <v>0.06</v>
      </c>
      <c r="Q54" s="84">
        <v>-0.016</v>
      </c>
      <c r="R54" s="84">
        <v>0.076</v>
      </c>
      <c r="S54" s="84">
        <f ca="1" t="shared" si="68"/>
        <v>-0.05478125</v>
      </c>
      <c r="T54" s="96">
        <f ca="1" t="shared" si="69"/>
        <v>0.0161399811627983</v>
      </c>
      <c r="U54" s="97">
        <f ca="1" t="shared" si="70"/>
        <v>3.61421322273834</v>
      </c>
      <c r="V54" s="97">
        <f ca="1" t="shared" si="71"/>
        <v>5.26190721517602</v>
      </c>
      <c r="W54" s="97">
        <f ca="1" t="shared" si="72"/>
        <v>1.96651923030066</v>
      </c>
      <c r="X54" s="97">
        <f ca="1" t="shared" si="73"/>
        <v>1.96651923030066</v>
      </c>
      <c r="Y54" s="106">
        <f ca="1" t="shared" si="74"/>
        <v>0.999999998177613</v>
      </c>
      <c r="Z54" s="110" t="str">
        <f ca="1" t="shared" si="81"/>
        <v/>
      </c>
      <c r="AA54" s="110">
        <f ca="1" t="shared" si="82"/>
        <v>-0.119179774839565</v>
      </c>
      <c r="AB54" s="110">
        <f ca="1" t="shared" si="83"/>
        <v>-0.05478125</v>
      </c>
      <c r="AC54" s="110" t="str">
        <f ca="1" t="shared" si="84"/>
        <v/>
      </c>
      <c r="AD54" s="111"/>
      <c r="AE54" s="112" t="str">
        <f t="shared" si="85"/>
        <v/>
      </c>
      <c r="AF54" s="113"/>
      <c r="AG54" s="128"/>
      <c r="AH54" s="128"/>
      <c r="AI54" s="129"/>
      <c r="AJ54" s="130"/>
      <c r="AK54" s="127">
        <f ca="1" t="shared" si="77"/>
        <v>-0.019</v>
      </c>
      <c r="AL54" s="127">
        <f ca="1" t="shared" si="79"/>
        <v>-0.063</v>
      </c>
      <c r="AM54" s="127">
        <f ca="1" t="shared" si="79"/>
        <v>-0.035</v>
      </c>
      <c r="AN54" s="127">
        <f ca="1" t="shared" si="79"/>
        <v>-0.061</v>
      </c>
      <c r="AO54" s="127">
        <f ca="1" t="shared" si="79"/>
        <v>-0.058</v>
      </c>
      <c r="AP54" s="127">
        <f ca="1" t="shared" si="79"/>
        <v>-0.05</v>
      </c>
      <c r="AQ54" s="127">
        <f ca="1" t="shared" si="79"/>
        <v>-0.073</v>
      </c>
      <c r="AR54" s="127">
        <f ca="1" t="shared" si="79"/>
        <v>-0.076</v>
      </c>
      <c r="AS54" s="127">
        <f ca="1" t="shared" si="79"/>
        <v>-0.065</v>
      </c>
      <c r="AT54" s="127">
        <f ca="1" t="shared" si="79"/>
        <v>-0.074</v>
      </c>
      <c r="AU54" s="127">
        <f ca="1" t="shared" si="79"/>
        <v>-0.052</v>
      </c>
      <c r="AV54" s="127">
        <f ca="1" t="shared" si="79"/>
        <v>-0.038</v>
      </c>
      <c r="AW54" s="127">
        <f ca="1" t="shared" si="79"/>
        <v>-0.03</v>
      </c>
      <c r="AX54" s="127">
        <f ca="1" t="shared" si="79"/>
        <v>-0.044</v>
      </c>
      <c r="AY54" s="127">
        <f ca="1" t="shared" si="79"/>
        <v>-0.069</v>
      </c>
      <c r="AZ54" s="127">
        <f ca="1" t="shared" si="79"/>
        <v>-0.055</v>
      </c>
      <c r="BA54" s="127">
        <f ca="1" t="shared" si="79"/>
        <v>-0.052</v>
      </c>
      <c r="BB54" s="127">
        <f ca="1" t="shared" si="79"/>
        <v>-0.062</v>
      </c>
      <c r="BC54" s="127">
        <f ca="1" t="shared" si="79"/>
        <v>-0.061</v>
      </c>
      <c r="BD54" s="127">
        <f ca="1" t="shared" si="79"/>
        <v>-0.06</v>
      </c>
      <c r="BE54" s="127">
        <f ca="1" t="shared" si="79"/>
        <v>-0.074</v>
      </c>
      <c r="BF54" s="127">
        <f ca="1" t="shared" si="79"/>
        <v>-0.07</v>
      </c>
      <c r="BG54" s="127">
        <f ca="1" t="shared" ref="BG54:BG95" si="89">ROUNDUP(RAND()*($N54-$O54)+$O54,3)</f>
        <v>-0.041</v>
      </c>
      <c r="BH54" s="127">
        <f ca="1" t="shared" ref="BH54:BH95" si="90">ROUNDUP(RAND()*($N54-$O54)+$O54,3)</f>
        <v>-0.037</v>
      </c>
      <c r="BI54" s="127">
        <f ca="1" t="shared" ref="BI54:BI95" si="91">ROUNDUP(RAND()*($N54-$O54)+$O54,3)</f>
        <v>-0.071</v>
      </c>
      <c r="BJ54" s="127">
        <f ca="1" t="shared" ref="BJ54:BJ95" si="92">ROUNDUP(RAND()*($N54-$O54)+$O54,3)</f>
        <v>-0.072</v>
      </c>
      <c r="BK54" s="127">
        <f ca="1" t="shared" ref="BK54:BK95" si="93">ROUNDUP(RAND()*($N54-$O54)+$O54,3)</f>
        <v>-0.027</v>
      </c>
      <c r="BL54" s="127">
        <f ca="1" t="shared" ref="BL54:BL95" si="94">ROUNDUP(RAND()*($N54-$O54)+$O54,3)</f>
        <v>-0.039</v>
      </c>
      <c r="BM54" s="127">
        <f ca="1" t="shared" ref="BM54:BM95" si="95">ROUNDUP(RAND()*($N54-$O54)+$O54,3)</f>
        <v>-0.034</v>
      </c>
      <c r="BN54" s="127">
        <f ca="1" t="shared" ref="BN54:BN95" si="96">ROUNDUP(RAND()*($N54-$O54)+$O54,3)</f>
        <v>-0.05</v>
      </c>
      <c r="BO54" s="127">
        <f ca="1" t="shared" ref="BO54:BO95" si="97">ROUNDUP(RAND()*($N54-$O54)+$O54,3)</f>
        <v>-0.074</v>
      </c>
      <c r="BP54" s="127">
        <f ca="1" t="shared" ref="BP54:BP95" si="98">ROUNDUP(RAND()*($N54-$O54)+$O54,3)</f>
        <v>-0.067</v>
      </c>
    </row>
    <row r="55" ht="15" customHeight="1" spans="1:68">
      <c r="A55" s="52"/>
      <c r="B55" s="53" t="s">
        <v>164</v>
      </c>
      <c r="C55" s="53" t="s">
        <v>165</v>
      </c>
      <c r="D55" s="53" t="s">
        <v>157</v>
      </c>
      <c r="E55" s="53"/>
      <c r="F55" s="49" t="s">
        <v>58</v>
      </c>
      <c r="G55" s="54">
        <v>0</v>
      </c>
      <c r="H55" s="56">
        <v>0.35</v>
      </c>
      <c r="I55" s="56">
        <v>0</v>
      </c>
      <c r="J55" s="81" t="s">
        <v>59</v>
      </c>
      <c r="K55" s="82">
        <f t="shared" si="64"/>
        <v>0.35</v>
      </c>
      <c r="L55" s="82">
        <f t="shared" si="65"/>
        <v>0</v>
      </c>
      <c r="M55" s="83"/>
      <c r="N55" s="84">
        <f t="shared" si="66"/>
        <v>0</v>
      </c>
      <c r="O55" s="84">
        <f>G55+R55</f>
        <v>0</v>
      </c>
      <c r="P55" s="84">
        <f t="shared" ref="P55:P118" si="99">N55-O55</f>
        <v>0</v>
      </c>
      <c r="Q55" s="84"/>
      <c r="R55" s="84"/>
      <c r="S55" s="84">
        <f ca="1" t="shared" si="68"/>
        <v>0.089125</v>
      </c>
      <c r="T55" s="96">
        <f ca="1" t="shared" si="69"/>
        <v>0.0131486538008343</v>
      </c>
      <c r="U55" s="97">
        <f ca="1" t="shared" si="70"/>
        <v>6.61347805262132</v>
      </c>
      <c r="V55" s="97">
        <f ca="1" t="shared" si="71"/>
        <v>6.61347805262132</v>
      </c>
      <c r="W55" s="97">
        <f ca="1" t="shared" si="72"/>
        <v>2.25942014926641</v>
      </c>
      <c r="X55" s="97">
        <f ca="1" t="shared" si="73"/>
        <v>6.61347805262132</v>
      </c>
      <c r="Y55" s="106">
        <f ca="1" t="shared" si="74"/>
        <v>1</v>
      </c>
      <c r="Z55" s="110" t="str">
        <f ca="1" t="shared" si="81"/>
        <v/>
      </c>
      <c r="AA55" s="110" t="str">
        <f ca="1" t="shared" si="82"/>
        <v/>
      </c>
      <c r="AB55" s="110">
        <f ca="1" t="shared" si="83"/>
        <v>0.089125</v>
      </c>
      <c r="AC55" s="110" t="str">
        <f ca="1" t="shared" si="84"/>
        <v/>
      </c>
      <c r="AD55" s="111"/>
      <c r="AE55" s="112" t="str">
        <f t="shared" si="85"/>
        <v/>
      </c>
      <c r="AF55" s="113"/>
      <c r="AG55" s="128"/>
      <c r="AH55" s="128"/>
      <c r="AI55" s="129"/>
      <c r="AJ55" s="130"/>
      <c r="AK55" s="127">
        <f ca="1">2*MAX(ABS(AK56),ABS(AK57))</f>
        <v>0.098</v>
      </c>
      <c r="AL55" s="127">
        <f ca="1" t="shared" ref="AL55:BP55" si="100">2*MAX(ABS(AL56),ABS(AL57))</f>
        <v>0.092</v>
      </c>
      <c r="AM55" s="127">
        <f ca="1" t="shared" si="100"/>
        <v>0.082</v>
      </c>
      <c r="AN55" s="127">
        <f ca="1" t="shared" si="100"/>
        <v>0.072</v>
      </c>
      <c r="AO55" s="127">
        <f ca="1" t="shared" si="100"/>
        <v>0.098</v>
      </c>
      <c r="AP55" s="127">
        <f ca="1" t="shared" si="100"/>
        <v>0.098</v>
      </c>
      <c r="AQ55" s="127">
        <f ca="1" t="shared" si="100"/>
        <v>0.102</v>
      </c>
      <c r="AR55" s="127">
        <f ca="1" t="shared" si="100"/>
        <v>0.07</v>
      </c>
      <c r="AS55" s="127">
        <f ca="1" t="shared" si="100"/>
        <v>0.082</v>
      </c>
      <c r="AT55" s="127">
        <f ca="1" t="shared" si="100"/>
        <v>0.104</v>
      </c>
      <c r="AU55" s="127">
        <f ca="1" t="shared" si="100"/>
        <v>0.106</v>
      </c>
      <c r="AV55" s="127">
        <f ca="1" t="shared" si="100"/>
        <v>0.1</v>
      </c>
      <c r="AW55" s="127">
        <f ca="1" t="shared" si="100"/>
        <v>0.082</v>
      </c>
      <c r="AX55" s="127">
        <f ca="1" t="shared" si="100"/>
        <v>0.096</v>
      </c>
      <c r="AY55" s="127">
        <f ca="1" t="shared" si="100"/>
        <v>0.09</v>
      </c>
      <c r="AZ55" s="127">
        <f ca="1" t="shared" si="100"/>
        <v>0.094</v>
      </c>
      <c r="BA55" s="127">
        <f ca="1" t="shared" si="100"/>
        <v>0.098</v>
      </c>
      <c r="BB55" s="127">
        <f ca="1" t="shared" si="100"/>
        <v>0.078</v>
      </c>
      <c r="BC55" s="127">
        <f ca="1" t="shared" si="100"/>
        <v>0.08</v>
      </c>
      <c r="BD55" s="127">
        <f ca="1" t="shared" si="100"/>
        <v>0.104</v>
      </c>
      <c r="BE55" s="127">
        <f ca="1" t="shared" si="100"/>
        <v>0.102</v>
      </c>
      <c r="BF55" s="127">
        <f ca="1" t="shared" si="100"/>
        <v>0.074</v>
      </c>
      <c r="BG55" s="127">
        <f ca="1" t="shared" si="100"/>
        <v>0.08</v>
      </c>
      <c r="BH55" s="127">
        <f ca="1" t="shared" si="100"/>
        <v>0.062</v>
      </c>
      <c r="BI55" s="127">
        <f ca="1" t="shared" si="100"/>
        <v>0.07</v>
      </c>
      <c r="BJ55" s="127">
        <f ca="1" t="shared" si="100"/>
        <v>0.064</v>
      </c>
      <c r="BK55" s="127">
        <f ca="1" t="shared" si="100"/>
        <v>0.102</v>
      </c>
      <c r="BL55" s="127">
        <f ca="1" t="shared" si="100"/>
        <v>0.106</v>
      </c>
      <c r="BM55" s="127">
        <f ca="1" t="shared" si="100"/>
        <v>0.082</v>
      </c>
      <c r="BN55" s="127">
        <f ca="1" t="shared" si="100"/>
        <v>0.104</v>
      </c>
      <c r="BO55" s="127">
        <f ca="1" t="shared" si="100"/>
        <v>0.09</v>
      </c>
      <c r="BP55" s="127">
        <f ca="1" t="shared" si="100"/>
        <v>0.09</v>
      </c>
    </row>
    <row r="56" ht="15" customHeight="1" spans="1:68">
      <c r="A56" s="52"/>
      <c r="B56" s="53" t="s">
        <v>166</v>
      </c>
      <c r="C56" s="53" t="s">
        <v>167</v>
      </c>
      <c r="D56" s="53" t="s">
        <v>160</v>
      </c>
      <c r="E56" s="53"/>
      <c r="F56" s="49" t="s">
        <v>58</v>
      </c>
      <c r="G56" s="54">
        <v>0</v>
      </c>
      <c r="H56" s="56">
        <v>0.2</v>
      </c>
      <c r="I56" s="56">
        <v>0.15</v>
      </c>
      <c r="J56" s="81" t="s">
        <v>59</v>
      </c>
      <c r="K56" s="82">
        <f t="shared" ref="K56:K119" si="101">IF(AND(G56="",H56=""),"",IF(G56="",H56,G56+H56))</f>
        <v>0.2</v>
      </c>
      <c r="L56" s="82">
        <f t="shared" ref="L56:L119" si="102">IF(AND(G56="",I56=""),"",IF(G56="",I56,G56-I56))</f>
        <v>-0.15</v>
      </c>
      <c r="M56" s="83"/>
      <c r="N56" s="84">
        <f t="shared" ref="N56:N119" si="103">G56+Q56</f>
        <v>0.054</v>
      </c>
      <c r="O56" s="84">
        <f t="shared" ref="O56:O64" si="104">G56-R56</f>
        <v>0.025</v>
      </c>
      <c r="P56" s="84">
        <f t="shared" si="99"/>
        <v>0.029</v>
      </c>
      <c r="Q56" s="84">
        <v>0.054</v>
      </c>
      <c r="R56" s="84">
        <v>-0.025</v>
      </c>
      <c r="S56" s="84">
        <f ca="1" t="shared" ref="S56:S95" si="105">IF(OR($AK56="",ISNUMBER($AK56)=FALSE),"",AVERAGE(AK56:BP56))</f>
        <v>0.04190625</v>
      </c>
      <c r="T56" s="96">
        <f ca="1" t="shared" ref="T56:T95" si="106">IF(OR($AK56="",ISNUMBER($AK56)=FALSE),"",STDEV(AK56:BP56))</f>
        <v>0.00760882075132582</v>
      </c>
      <c r="U56" s="97">
        <f ca="1" t="shared" ref="U56:U95" si="107">IF(OR($AK56="",ISNUMBER($AK56)=FALSE),"",IF(AND(G56=0,I56=0),V56,IF(AND(G56="",H56=""),W56,(H56+ABS(I56))/(6*T56))))</f>
        <v>7.66654061645083</v>
      </c>
      <c r="V56" s="97">
        <f ca="1" t="shared" ref="V56:V95" si="108">IF(OR($AK56="",ISNUMBER($AK56)=FALSE),"",IF(H56="","",(K56-S56)/(3*T56)))</f>
        <v>6.92589803189728</v>
      </c>
      <c r="W56" s="97">
        <f ca="1" t="shared" ref="W56:W95" si="109">IF(OR($AK56="",ISNUMBER($AK56)=FALSE),"",IF(I56="","",(S56-L56)/(3*T56)))</f>
        <v>8.40718320100438</v>
      </c>
      <c r="X56" s="97">
        <f ca="1" t="shared" ref="X56:X95" si="110">IF(OR($AK56="",ISNUMBER($AK56)=FALSE),"",IF(AND(G56=0,I56=0),((H56)-(S56))/(3*T56),MIN(V56:W56)))</f>
        <v>6.92589803189728</v>
      </c>
      <c r="Y56" s="106">
        <f ca="1" t="shared" ref="Y56:Y95" si="111">IF(OR($AK56="",ISNUMBER($AK56)=FALSE),"",IF(AND(G56=0,I56=0),NORMSDIST(3*X56),NORMSDIST(3*X56)+NORMSDIST(6*U56-3*X56)-1))</f>
        <v>1</v>
      </c>
      <c r="Z56" s="110" t="str">
        <f ca="1" t="shared" si="81"/>
        <v/>
      </c>
      <c r="AA56" s="110">
        <f ca="1" t="shared" si="82"/>
        <v>0.01154705520221</v>
      </c>
      <c r="AB56" s="110">
        <f ca="1" t="shared" si="83"/>
        <v>0.04190625</v>
      </c>
      <c r="AC56" s="110" t="str">
        <f ca="1" t="shared" si="84"/>
        <v/>
      </c>
      <c r="AD56" s="111"/>
      <c r="AE56" s="112" t="str">
        <f t="shared" si="85"/>
        <v/>
      </c>
      <c r="AF56" s="113"/>
      <c r="AG56" s="128"/>
      <c r="AH56" s="128"/>
      <c r="AI56" s="129"/>
      <c r="AJ56" s="130"/>
      <c r="AK56" s="127">
        <f ca="1" t="shared" si="77"/>
        <v>0.049</v>
      </c>
      <c r="AL56" s="127">
        <f ca="1" t="shared" ref="AL56:AL95" si="112">ROUNDUP(RAND()*($N56-$O56)+$O56,3)</f>
        <v>0.034</v>
      </c>
      <c r="AM56" s="127">
        <f ca="1" t="shared" ref="AM56:AM95" si="113">ROUNDUP(RAND()*($N56-$O56)+$O56,3)</f>
        <v>0.041</v>
      </c>
      <c r="AN56" s="127">
        <f ca="1" t="shared" ref="AN56:AN95" si="114">ROUNDUP(RAND()*($N56-$O56)+$O56,3)</f>
        <v>0.03</v>
      </c>
      <c r="AO56" s="127">
        <f ca="1" t="shared" ref="AO56:AO95" si="115">ROUNDUP(RAND()*($N56-$O56)+$O56,3)</f>
        <v>0.049</v>
      </c>
      <c r="AP56" s="127">
        <f ca="1" t="shared" ref="AP56:AP95" si="116">ROUNDUP(RAND()*($N56-$O56)+$O56,3)</f>
        <v>0.036</v>
      </c>
      <c r="AQ56" s="127">
        <f ca="1" t="shared" ref="AQ56:AQ95" si="117">ROUNDUP(RAND()*($N56-$O56)+$O56,3)</f>
        <v>0.046</v>
      </c>
      <c r="AR56" s="127">
        <f ca="1" t="shared" ref="AR56:AR95" si="118">ROUNDUP(RAND()*($N56-$O56)+$O56,3)</f>
        <v>0.035</v>
      </c>
      <c r="AS56" s="127">
        <f ca="1" t="shared" ref="AS56:AS95" si="119">ROUNDUP(RAND()*($N56-$O56)+$O56,3)</f>
        <v>0.041</v>
      </c>
      <c r="AT56" s="127">
        <f ca="1" t="shared" ref="AT56:AT95" si="120">ROUNDUP(RAND()*($N56-$O56)+$O56,3)</f>
        <v>0.052</v>
      </c>
      <c r="AU56" s="127">
        <f ca="1" t="shared" ref="AU56:AU95" si="121">ROUNDUP(RAND()*($N56-$O56)+$O56,3)</f>
        <v>0.053</v>
      </c>
      <c r="AV56" s="127">
        <f ca="1" t="shared" ref="AV56:AV95" si="122">ROUNDUP(RAND()*($N56-$O56)+$O56,3)</f>
        <v>0.05</v>
      </c>
      <c r="AW56" s="127">
        <f ca="1" t="shared" ref="AW56:AW95" si="123">ROUNDUP(RAND()*($N56-$O56)+$O56,3)</f>
        <v>0.038</v>
      </c>
      <c r="AX56" s="127">
        <f ca="1" t="shared" ref="AX56:AX95" si="124">ROUNDUP(RAND()*($N56-$O56)+$O56,3)</f>
        <v>0.044</v>
      </c>
      <c r="AY56" s="127">
        <f ca="1" t="shared" ref="AY56:AY95" si="125">ROUNDUP(RAND()*($N56-$O56)+$O56,3)</f>
        <v>0.041</v>
      </c>
      <c r="AZ56" s="127">
        <f ca="1" t="shared" ref="AZ56:AZ95" si="126">ROUNDUP(RAND()*($N56-$O56)+$O56,3)</f>
        <v>0.047</v>
      </c>
      <c r="BA56" s="127">
        <f ca="1" t="shared" ref="BA56:BA95" si="127">ROUNDUP(RAND()*($N56-$O56)+$O56,3)</f>
        <v>0.039</v>
      </c>
      <c r="BB56" s="127">
        <f ca="1" t="shared" ref="BB56:BB95" si="128">ROUNDUP(RAND()*($N56-$O56)+$O56,3)</f>
        <v>0.037</v>
      </c>
      <c r="BC56" s="127">
        <f ca="1" t="shared" ref="BC56:BC95" si="129">ROUNDUP(RAND()*($N56-$O56)+$O56,3)</f>
        <v>0.04</v>
      </c>
      <c r="BD56" s="127">
        <f ca="1" t="shared" ref="BD56:BD95" si="130">ROUNDUP(RAND()*($N56-$O56)+$O56,3)</f>
        <v>0.05</v>
      </c>
      <c r="BE56" s="127">
        <f ca="1" t="shared" ref="BE56:BE95" si="131">ROUNDUP(RAND()*($N56-$O56)+$O56,3)</f>
        <v>0.051</v>
      </c>
      <c r="BF56" s="127">
        <f ca="1" t="shared" ref="BF56:BF95" si="132">ROUNDUP(RAND()*($N56-$O56)+$O56,3)</f>
        <v>0.031</v>
      </c>
      <c r="BG56" s="127">
        <f ca="1" t="shared" si="89"/>
        <v>0.04</v>
      </c>
      <c r="BH56" s="127">
        <f ca="1" t="shared" si="90"/>
        <v>0.031</v>
      </c>
      <c r="BI56" s="127">
        <f ca="1" t="shared" si="91"/>
        <v>0.035</v>
      </c>
      <c r="BJ56" s="127">
        <f ca="1" t="shared" si="92"/>
        <v>0.029</v>
      </c>
      <c r="BK56" s="127">
        <f ca="1" t="shared" si="93"/>
        <v>0.051</v>
      </c>
      <c r="BL56" s="127">
        <f ca="1" t="shared" si="94"/>
        <v>0.053</v>
      </c>
      <c r="BM56" s="127">
        <f ca="1" t="shared" si="95"/>
        <v>0.038</v>
      </c>
      <c r="BN56" s="127">
        <f ca="1" t="shared" si="96"/>
        <v>0.052</v>
      </c>
      <c r="BO56" s="127">
        <f ca="1" t="shared" si="97"/>
        <v>0.045</v>
      </c>
      <c r="BP56" s="127">
        <f ca="1" t="shared" si="98"/>
        <v>0.033</v>
      </c>
    </row>
    <row r="57" ht="15" customHeight="1" spans="1:68">
      <c r="A57" s="52"/>
      <c r="B57" s="53" t="s">
        <v>168</v>
      </c>
      <c r="C57" s="53" t="s">
        <v>169</v>
      </c>
      <c r="D57" s="53" t="s">
        <v>163</v>
      </c>
      <c r="E57" s="53"/>
      <c r="F57" s="49" t="s">
        <v>58</v>
      </c>
      <c r="G57" s="54">
        <v>0</v>
      </c>
      <c r="H57" s="56">
        <v>0.2</v>
      </c>
      <c r="I57" s="56">
        <v>0.15</v>
      </c>
      <c r="J57" s="81" t="s">
        <v>59</v>
      </c>
      <c r="K57" s="82">
        <f t="shared" si="101"/>
        <v>0.2</v>
      </c>
      <c r="L57" s="82">
        <f t="shared" si="102"/>
        <v>-0.15</v>
      </c>
      <c r="M57" s="83"/>
      <c r="N57" s="84">
        <f t="shared" si="103"/>
        <v>-0.027</v>
      </c>
      <c r="O57" s="84">
        <f t="shared" si="104"/>
        <v>-0.054</v>
      </c>
      <c r="P57" s="84">
        <f t="shared" si="99"/>
        <v>0.027</v>
      </c>
      <c r="Q57" s="84">
        <v>-0.027</v>
      </c>
      <c r="R57" s="84">
        <v>0.054</v>
      </c>
      <c r="S57" s="84">
        <f ca="1" t="shared" si="105"/>
        <v>-0.0385625</v>
      </c>
      <c r="T57" s="96">
        <f ca="1" t="shared" si="106"/>
        <v>0.00764932002038048</v>
      </c>
      <c r="U57" s="97">
        <f ca="1" t="shared" si="107"/>
        <v>7.62595017307589</v>
      </c>
      <c r="V57" s="97">
        <f ca="1" t="shared" si="108"/>
        <v>10.3958042180824</v>
      </c>
      <c r="W57" s="97">
        <f ca="1" t="shared" si="109"/>
        <v>4.8560961280694</v>
      </c>
      <c r="X57" s="97">
        <f ca="1" t="shared" si="110"/>
        <v>4.8560961280694</v>
      </c>
      <c r="Y57" s="106">
        <f ca="1" t="shared" si="111"/>
        <v>1</v>
      </c>
      <c r="Z57" s="110" t="str">
        <f ca="1" t="shared" si="81"/>
        <v/>
      </c>
      <c r="AA57" s="110">
        <f ca="1" t="shared" si="82"/>
        <v>-0.0690832868813181</v>
      </c>
      <c r="AB57" s="110">
        <f ca="1" t="shared" si="83"/>
        <v>-0.0385625</v>
      </c>
      <c r="AC57" s="110" t="str">
        <f ca="1" t="shared" si="84"/>
        <v/>
      </c>
      <c r="AD57" s="111"/>
      <c r="AE57" s="112" t="str">
        <f t="shared" si="85"/>
        <v/>
      </c>
      <c r="AF57" s="113"/>
      <c r="AG57" s="128"/>
      <c r="AH57" s="128"/>
      <c r="AI57" s="129"/>
      <c r="AJ57" s="130"/>
      <c r="AK57" s="127">
        <f ca="1" t="shared" si="77"/>
        <v>-0.029</v>
      </c>
      <c r="AL57" s="127">
        <f ca="1" t="shared" si="112"/>
        <v>-0.046</v>
      </c>
      <c r="AM57" s="127">
        <f ca="1" t="shared" si="113"/>
        <v>-0.037</v>
      </c>
      <c r="AN57" s="127">
        <f ca="1" t="shared" si="114"/>
        <v>-0.036</v>
      </c>
      <c r="AO57" s="127">
        <f ca="1" t="shared" si="115"/>
        <v>-0.038</v>
      </c>
      <c r="AP57" s="127">
        <f ca="1" t="shared" si="116"/>
        <v>-0.049</v>
      </c>
      <c r="AQ57" s="127">
        <f ca="1" t="shared" si="117"/>
        <v>-0.051</v>
      </c>
      <c r="AR57" s="127">
        <f ca="1" t="shared" si="118"/>
        <v>-0.028</v>
      </c>
      <c r="AS57" s="127">
        <f ca="1" t="shared" si="119"/>
        <v>-0.029</v>
      </c>
      <c r="AT57" s="127">
        <f ca="1" t="shared" si="120"/>
        <v>-0.036</v>
      </c>
      <c r="AU57" s="127">
        <f ca="1" t="shared" si="121"/>
        <v>-0.033</v>
      </c>
      <c r="AV57" s="127">
        <f ca="1" t="shared" si="122"/>
        <v>-0.029</v>
      </c>
      <c r="AW57" s="127">
        <f ca="1" t="shared" si="123"/>
        <v>-0.041</v>
      </c>
      <c r="AX57" s="127">
        <f ca="1" t="shared" si="124"/>
        <v>-0.048</v>
      </c>
      <c r="AY57" s="127">
        <f ca="1" t="shared" si="125"/>
        <v>-0.045</v>
      </c>
      <c r="AZ57" s="127">
        <f ca="1" t="shared" si="126"/>
        <v>-0.039</v>
      </c>
      <c r="BA57" s="127">
        <f ca="1" t="shared" si="127"/>
        <v>-0.049</v>
      </c>
      <c r="BB57" s="127">
        <f ca="1" t="shared" si="128"/>
        <v>-0.039</v>
      </c>
      <c r="BC57" s="127">
        <f ca="1" t="shared" si="129"/>
        <v>-0.036</v>
      </c>
      <c r="BD57" s="127">
        <f ca="1" t="shared" si="130"/>
        <v>-0.052</v>
      </c>
      <c r="BE57" s="127">
        <f ca="1" t="shared" si="131"/>
        <v>-0.041</v>
      </c>
      <c r="BF57" s="127">
        <f ca="1" t="shared" si="132"/>
        <v>-0.037</v>
      </c>
      <c r="BG57" s="127">
        <f ca="1" t="shared" si="89"/>
        <v>-0.032</v>
      </c>
      <c r="BH57" s="127">
        <f ca="1" t="shared" si="90"/>
        <v>-0.029</v>
      </c>
      <c r="BI57" s="127">
        <f ca="1" t="shared" si="91"/>
        <v>-0.03</v>
      </c>
      <c r="BJ57" s="127">
        <f ca="1" t="shared" si="92"/>
        <v>-0.032</v>
      </c>
      <c r="BK57" s="127">
        <f ca="1" t="shared" si="93"/>
        <v>-0.047</v>
      </c>
      <c r="BL57" s="127">
        <f ca="1" t="shared" si="94"/>
        <v>-0.049</v>
      </c>
      <c r="BM57" s="127">
        <f ca="1" t="shared" si="95"/>
        <v>-0.041</v>
      </c>
      <c r="BN57" s="127">
        <f ca="1" t="shared" si="96"/>
        <v>-0.033</v>
      </c>
      <c r="BO57" s="127">
        <f ca="1" t="shared" si="97"/>
        <v>-0.028</v>
      </c>
      <c r="BP57" s="127">
        <f ca="1" t="shared" si="98"/>
        <v>-0.045</v>
      </c>
    </row>
    <row r="58" ht="15" customHeight="1" spans="1:68">
      <c r="A58" s="52"/>
      <c r="B58" s="53" t="s">
        <v>170</v>
      </c>
      <c r="C58" s="53" t="s">
        <v>171</v>
      </c>
      <c r="D58" s="53" t="s">
        <v>115</v>
      </c>
      <c r="E58" s="53"/>
      <c r="F58" s="49" t="s">
        <v>58</v>
      </c>
      <c r="G58" s="54">
        <v>0</v>
      </c>
      <c r="H58" s="56">
        <v>0.2</v>
      </c>
      <c r="I58" s="56">
        <v>0</v>
      </c>
      <c r="J58" s="81" t="s">
        <v>59</v>
      </c>
      <c r="K58" s="82">
        <f t="shared" si="101"/>
        <v>0.2</v>
      </c>
      <c r="L58" s="82">
        <f t="shared" si="102"/>
        <v>0</v>
      </c>
      <c r="M58" s="83"/>
      <c r="N58" s="84">
        <f t="shared" si="103"/>
        <v>0.05</v>
      </c>
      <c r="O58" s="84">
        <f>G58+R58</f>
        <v>0.011</v>
      </c>
      <c r="P58" s="84">
        <f t="shared" si="99"/>
        <v>0.039</v>
      </c>
      <c r="Q58" s="84">
        <v>0.05</v>
      </c>
      <c r="R58" s="84">
        <v>0.011</v>
      </c>
      <c r="S58" s="84">
        <f ca="1" t="shared" si="105"/>
        <v>0.0318125</v>
      </c>
      <c r="T58" s="96">
        <f ca="1" t="shared" si="106"/>
        <v>0.0125709278021334</v>
      </c>
      <c r="U58" s="97">
        <f ca="1" t="shared" si="107"/>
        <v>4.45969469258152</v>
      </c>
      <c r="V58" s="97">
        <f ca="1" t="shared" si="108"/>
        <v>4.45969469258152</v>
      </c>
      <c r="W58" s="97">
        <f ca="1" t="shared" si="109"/>
        <v>0.843546859354885</v>
      </c>
      <c r="X58" s="97">
        <f ca="1" t="shared" si="110"/>
        <v>4.45969469258152</v>
      </c>
      <c r="Y58" s="106">
        <f ca="1" t="shared" si="111"/>
        <v>1</v>
      </c>
      <c r="Z58" s="110"/>
      <c r="AA58" s="110"/>
      <c r="AB58" s="110"/>
      <c r="AC58" s="110"/>
      <c r="AD58" s="111"/>
      <c r="AE58" s="112"/>
      <c r="AF58" s="113"/>
      <c r="AG58" s="128"/>
      <c r="AH58" s="128"/>
      <c r="AI58" s="129"/>
      <c r="AJ58" s="130"/>
      <c r="AK58" s="127">
        <f ca="1" t="shared" ref="AK58:AK95" si="133">ROUNDUP(RAND()*($N58-$O58)+$O58,3)</f>
        <v>0.049</v>
      </c>
      <c r="AL58" s="127">
        <f ca="1" t="shared" si="112"/>
        <v>0.045</v>
      </c>
      <c r="AM58" s="127">
        <f ca="1" t="shared" si="113"/>
        <v>0.024</v>
      </c>
      <c r="AN58" s="127">
        <f ca="1" t="shared" si="114"/>
        <v>0.038</v>
      </c>
      <c r="AO58" s="127">
        <f ca="1" t="shared" si="115"/>
        <v>0.05</v>
      </c>
      <c r="AP58" s="127">
        <f ca="1" t="shared" si="116"/>
        <v>0.012</v>
      </c>
      <c r="AQ58" s="127">
        <f ca="1" t="shared" si="117"/>
        <v>0.025</v>
      </c>
      <c r="AR58" s="127">
        <f ca="1" t="shared" si="118"/>
        <v>0.012</v>
      </c>
      <c r="AS58" s="127">
        <f ca="1" t="shared" si="119"/>
        <v>0.047</v>
      </c>
      <c r="AT58" s="127">
        <f ca="1" t="shared" si="120"/>
        <v>0.015</v>
      </c>
      <c r="AU58" s="127">
        <f ca="1" t="shared" si="121"/>
        <v>0.042</v>
      </c>
      <c r="AV58" s="127">
        <f ca="1" t="shared" si="122"/>
        <v>0.048</v>
      </c>
      <c r="AW58" s="127">
        <f ca="1" t="shared" si="123"/>
        <v>0.035</v>
      </c>
      <c r="AX58" s="127">
        <f ca="1" t="shared" si="124"/>
        <v>0.035</v>
      </c>
      <c r="AY58" s="127">
        <f ca="1" t="shared" si="125"/>
        <v>0.015</v>
      </c>
      <c r="AZ58" s="127">
        <f ca="1" t="shared" si="126"/>
        <v>0.048</v>
      </c>
      <c r="BA58" s="127">
        <f ca="1" t="shared" si="127"/>
        <v>0.033</v>
      </c>
      <c r="BB58" s="127">
        <f ca="1" t="shared" si="128"/>
        <v>0.013</v>
      </c>
      <c r="BC58" s="127">
        <f ca="1" t="shared" si="129"/>
        <v>0.036</v>
      </c>
      <c r="BD58" s="127">
        <f ca="1" t="shared" si="130"/>
        <v>0.029</v>
      </c>
      <c r="BE58" s="127">
        <f ca="1" t="shared" si="131"/>
        <v>0.04</v>
      </c>
      <c r="BF58" s="127">
        <f ca="1" t="shared" si="132"/>
        <v>0.049</v>
      </c>
      <c r="BG58" s="127">
        <f ca="1" t="shared" si="89"/>
        <v>0.041</v>
      </c>
      <c r="BH58" s="127">
        <f ca="1" t="shared" si="90"/>
        <v>0.018</v>
      </c>
      <c r="BI58" s="127">
        <f ca="1" t="shared" si="91"/>
        <v>0.042</v>
      </c>
      <c r="BJ58" s="127">
        <f ca="1" t="shared" si="92"/>
        <v>0.026</v>
      </c>
      <c r="BK58" s="127">
        <f ca="1" t="shared" si="93"/>
        <v>0.012</v>
      </c>
      <c r="BL58" s="127">
        <f ca="1" t="shared" si="94"/>
        <v>0.027</v>
      </c>
      <c r="BM58" s="127">
        <f ca="1" t="shared" si="95"/>
        <v>0.024</v>
      </c>
      <c r="BN58" s="127">
        <f ca="1" t="shared" si="96"/>
        <v>0.023</v>
      </c>
      <c r="BO58" s="127">
        <f ca="1" t="shared" si="97"/>
        <v>0.035</v>
      </c>
      <c r="BP58" s="127">
        <f ca="1" t="shared" si="98"/>
        <v>0.03</v>
      </c>
    </row>
    <row r="59" ht="15" customHeight="1" spans="1:68">
      <c r="A59" s="52"/>
      <c r="B59" s="68" t="s">
        <v>172</v>
      </c>
      <c r="C59" s="68" t="s">
        <v>173</v>
      </c>
      <c r="D59" s="68" t="s">
        <v>174</v>
      </c>
      <c r="E59" s="68"/>
      <c r="F59" s="49" t="s">
        <v>58</v>
      </c>
      <c r="G59" s="54">
        <v>1.5</v>
      </c>
      <c r="H59" s="56">
        <v>0.15</v>
      </c>
      <c r="I59" s="56">
        <v>0.15</v>
      </c>
      <c r="J59" s="81" t="s">
        <v>59</v>
      </c>
      <c r="K59" s="82">
        <f t="shared" si="101"/>
        <v>1.65</v>
      </c>
      <c r="L59" s="82">
        <f t="shared" si="102"/>
        <v>1.35</v>
      </c>
      <c r="M59" s="83"/>
      <c r="N59" s="84">
        <f t="shared" si="103"/>
        <v>1.538</v>
      </c>
      <c r="O59" s="84">
        <f t="shared" si="104"/>
        <v>1.49</v>
      </c>
      <c r="P59" s="84">
        <f t="shared" si="99"/>
        <v>0.048</v>
      </c>
      <c r="Q59" s="84">
        <v>0.038</v>
      </c>
      <c r="R59" s="84">
        <v>0.01</v>
      </c>
      <c r="S59" s="84">
        <f ca="1" t="shared" si="105"/>
        <v>1.5163125</v>
      </c>
      <c r="T59" s="96">
        <f ca="1" t="shared" si="106"/>
        <v>0.0149632614609378</v>
      </c>
      <c r="U59" s="97">
        <f ca="1" t="shared" si="107"/>
        <v>3.34151749807534</v>
      </c>
      <c r="V59" s="97">
        <f ca="1" t="shared" si="108"/>
        <v>2.97812747015964</v>
      </c>
      <c r="W59" s="97">
        <f ca="1" t="shared" si="109"/>
        <v>3.70490752599103</v>
      </c>
      <c r="X59" s="97">
        <f ca="1" t="shared" si="110"/>
        <v>2.97812747015964</v>
      </c>
      <c r="Y59" s="106">
        <f ca="1" t="shared" si="111"/>
        <v>1</v>
      </c>
      <c r="Z59" s="114"/>
      <c r="AA59" s="114"/>
      <c r="AB59" s="114"/>
      <c r="AC59" s="114"/>
      <c r="AD59" s="111"/>
      <c r="AE59" s="112"/>
      <c r="AF59" s="113"/>
      <c r="AG59" s="131"/>
      <c r="AH59" s="131"/>
      <c r="AI59" s="131"/>
      <c r="AJ59" s="132"/>
      <c r="AK59" s="127">
        <f ca="1" t="shared" si="133"/>
        <v>1.493</v>
      </c>
      <c r="AL59" s="127">
        <f ca="1" t="shared" si="112"/>
        <v>1.524</v>
      </c>
      <c r="AM59" s="127">
        <f ca="1" t="shared" si="113"/>
        <v>1.502</v>
      </c>
      <c r="AN59" s="127">
        <f ca="1" t="shared" si="114"/>
        <v>1.534</v>
      </c>
      <c r="AO59" s="127">
        <f ca="1" t="shared" si="115"/>
        <v>1.525</v>
      </c>
      <c r="AP59" s="127">
        <f ca="1" t="shared" si="116"/>
        <v>1.527</v>
      </c>
      <c r="AQ59" s="127">
        <f ca="1" t="shared" si="117"/>
        <v>1.523</v>
      </c>
      <c r="AR59" s="127">
        <f ca="1" t="shared" si="118"/>
        <v>1.537</v>
      </c>
      <c r="AS59" s="127">
        <f ca="1" t="shared" si="119"/>
        <v>1.508</v>
      </c>
      <c r="AT59" s="127">
        <f ca="1" t="shared" si="120"/>
        <v>1.528</v>
      </c>
      <c r="AU59" s="127">
        <f ca="1" t="shared" si="121"/>
        <v>1.503</v>
      </c>
      <c r="AV59" s="127">
        <f ca="1" t="shared" si="122"/>
        <v>1.536</v>
      </c>
      <c r="AW59" s="127">
        <f ca="1" t="shared" si="123"/>
        <v>1.491</v>
      </c>
      <c r="AX59" s="127">
        <f ca="1" t="shared" si="124"/>
        <v>1.503</v>
      </c>
      <c r="AY59" s="127">
        <f ca="1" t="shared" si="125"/>
        <v>1.519</v>
      </c>
      <c r="AZ59" s="127">
        <f ca="1" t="shared" si="126"/>
        <v>1.495</v>
      </c>
      <c r="BA59" s="127">
        <f ca="1" t="shared" si="127"/>
        <v>1.515</v>
      </c>
      <c r="BB59" s="127">
        <f ca="1" t="shared" si="128"/>
        <v>1.536</v>
      </c>
      <c r="BC59" s="127">
        <f ca="1" t="shared" si="129"/>
        <v>1.501</v>
      </c>
      <c r="BD59" s="127">
        <f ca="1" t="shared" si="130"/>
        <v>1.495</v>
      </c>
      <c r="BE59" s="127">
        <f ca="1" t="shared" si="131"/>
        <v>1.519</v>
      </c>
      <c r="BF59" s="127">
        <f ca="1" t="shared" si="132"/>
        <v>1.499</v>
      </c>
      <c r="BG59" s="127">
        <f ca="1" t="shared" si="89"/>
        <v>1.535</v>
      </c>
      <c r="BH59" s="127">
        <f ca="1" t="shared" si="90"/>
        <v>1.491</v>
      </c>
      <c r="BI59" s="127">
        <f ca="1" t="shared" si="91"/>
        <v>1.511</v>
      </c>
      <c r="BJ59" s="127">
        <f ca="1" t="shared" si="92"/>
        <v>1.525</v>
      </c>
      <c r="BK59" s="127">
        <f ca="1" t="shared" si="93"/>
        <v>1.516</v>
      </c>
      <c r="BL59" s="127">
        <f ca="1" t="shared" si="94"/>
        <v>1.532</v>
      </c>
      <c r="BM59" s="127">
        <f ca="1" t="shared" si="95"/>
        <v>1.517</v>
      </c>
      <c r="BN59" s="127">
        <f ca="1" t="shared" si="96"/>
        <v>1.528</v>
      </c>
      <c r="BO59" s="127">
        <f ca="1" t="shared" si="97"/>
        <v>1.53</v>
      </c>
      <c r="BP59" s="127">
        <f ca="1" t="shared" si="98"/>
        <v>1.524</v>
      </c>
    </row>
    <row r="60" ht="15" customHeight="1" spans="1:68">
      <c r="A60" s="52"/>
      <c r="B60" s="68" t="s">
        <v>175</v>
      </c>
      <c r="C60" s="68" t="s">
        <v>176</v>
      </c>
      <c r="D60" s="68" t="s">
        <v>174</v>
      </c>
      <c r="E60" s="68"/>
      <c r="F60" s="49" t="s">
        <v>58</v>
      </c>
      <c r="G60" s="54">
        <v>1.5</v>
      </c>
      <c r="H60" s="56">
        <v>0.15</v>
      </c>
      <c r="I60" s="56">
        <v>0.15</v>
      </c>
      <c r="J60" s="81" t="s">
        <v>59</v>
      </c>
      <c r="K60" s="82">
        <f t="shared" si="101"/>
        <v>1.65</v>
      </c>
      <c r="L60" s="82">
        <f t="shared" si="102"/>
        <v>1.35</v>
      </c>
      <c r="M60" s="83"/>
      <c r="N60" s="84">
        <f t="shared" si="103"/>
        <v>1.543</v>
      </c>
      <c r="O60" s="84">
        <f t="shared" si="104"/>
        <v>1.485</v>
      </c>
      <c r="P60" s="84">
        <f t="shared" si="99"/>
        <v>0.0579999999999998</v>
      </c>
      <c r="Q60" s="84">
        <v>0.043</v>
      </c>
      <c r="R60" s="84">
        <v>0.015</v>
      </c>
      <c r="S60" s="84">
        <f ca="1" t="shared" si="105"/>
        <v>1.5179375</v>
      </c>
      <c r="T60" s="96">
        <f ca="1" t="shared" si="106"/>
        <v>0.0132541837582242</v>
      </c>
      <c r="U60" s="97">
        <f ca="1" t="shared" si="107"/>
        <v>3.77239375219731</v>
      </c>
      <c r="V60" s="97">
        <f ca="1" t="shared" si="108"/>
        <v>3.32127833266372</v>
      </c>
      <c r="W60" s="97">
        <f ca="1" t="shared" si="109"/>
        <v>4.2235091717309</v>
      </c>
      <c r="X60" s="97">
        <f ca="1" t="shared" si="110"/>
        <v>3.32127833266372</v>
      </c>
      <c r="Y60" s="106">
        <f ca="1" t="shared" si="111"/>
        <v>1</v>
      </c>
      <c r="Z60" s="114"/>
      <c r="AA60" s="114"/>
      <c r="AB60" s="114"/>
      <c r="AC60" s="114"/>
      <c r="AD60" s="111"/>
      <c r="AE60" s="112"/>
      <c r="AF60" s="113"/>
      <c r="AG60" s="131"/>
      <c r="AH60" s="131"/>
      <c r="AI60" s="131"/>
      <c r="AJ60" s="132"/>
      <c r="AK60" s="127">
        <f ca="1" t="shared" si="133"/>
        <v>1.513</v>
      </c>
      <c r="AL60" s="127">
        <f ca="1" t="shared" si="112"/>
        <v>1.52</v>
      </c>
      <c r="AM60" s="127">
        <f ca="1" t="shared" si="113"/>
        <v>1.523</v>
      </c>
      <c r="AN60" s="127">
        <f ca="1" t="shared" si="114"/>
        <v>1.512</v>
      </c>
      <c r="AO60" s="127">
        <f ca="1" t="shared" si="115"/>
        <v>1.538</v>
      </c>
      <c r="AP60" s="127">
        <f ca="1" t="shared" si="116"/>
        <v>1.509</v>
      </c>
      <c r="AQ60" s="127">
        <f ca="1" t="shared" si="117"/>
        <v>1.54</v>
      </c>
      <c r="AR60" s="127">
        <f ca="1" t="shared" si="118"/>
        <v>1.499</v>
      </c>
      <c r="AS60" s="127">
        <f ca="1" t="shared" si="119"/>
        <v>1.524</v>
      </c>
      <c r="AT60" s="127">
        <f ca="1" t="shared" si="120"/>
        <v>1.491</v>
      </c>
      <c r="AU60" s="127">
        <f ca="1" t="shared" si="121"/>
        <v>1.504</v>
      </c>
      <c r="AV60" s="127">
        <f ca="1" t="shared" si="122"/>
        <v>1.516</v>
      </c>
      <c r="AW60" s="127">
        <f ca="1" t="shared" si="123"/>
        <v>1.525</v>
      </c>
      <c r="AX60" s="127">
        <f ca="1" t="shared" si="124"/>
        <v>1.537</v>
      </c>
      <c r="AY60" s="127">
        <f ca="1" t="shared" si="125"/>
        <v>1.532</v>
      </c>
      <c r="AZ60" s="127">
        <f ca="1" t="shared" si="126"/>
        <v>1.506</v>
      </c>
      <c r="BA60" s="127">
        <f ca="1" t="shared" si="127"/>
        <v>1.527</v>
      </c>
      <c r="BB60" s="127">
        <f ca="1" t="shared" si="128"/>
        <v>1.502</v>
      </c>
      <c r="BC60" s="127">
        <f ca="1" t="shared" si="129"/>
        <v>1.501</v>
      </c>
      <c r="BD60" s="127">
        <f ca="1" t="shared" si="130"/>
        <v>1.525</v>
      </c>
      <c r="BE60" s="127">
        <f ca="1" t="shared" si="131"/>
        <v>1.515</v>
      </c>
      <c r="BF60" s="127">
        <f ca="1" t="shared" si="132"/>
        <v>1.526</v>
      </c>
      <c r="BG60" s="127">
        <f ca="1" t="shared" si="89"/>
        <v>1.502</v>
      </c>
      <c r="BH60" s="127">
        <f ca="1" t="shared" si="90"/>
        <v>1.528</v>
      </c>
      <c r="BI60" s="127">
        <f ca="1" t="shared" si="91"/>
        <v>1.533</v>
      </c>
      <c r="BJ60" s="127">
        <f ca="1" t="shared" si="92"/>
        <v>1.496</v>
      </c>
      <c r="BK60" s="127">
        <f ca="1" t="shared" si="93"/>
        <v>1.529</v>
      </c>
      <c r="BL60" s="127">
        <f ca="1" t="shared" si="94"/>
        <v>1.517</v>
      </c>
      <c r="BM60" s="127">
        <f ca="1" t="shared" si="95"/>
        <v>1.509</v>
      </c>
      <c r="BN60" s="127">
        <f ca="1" t="shared" si="96"/>
        <v>1.521</v>
      </c>
      <c r="BO60" s="127">
        <f ca="1" t="shared" si="97"/>
        <v>1.535</v>
      </c>
      <c r="BP60" s="127">
        <f ca="1" t="shared" si="98"/>
        <v>1.519</v>
      </c>
    </row>
    <row r="61" ht="15" customHeight="1" spans="1:68">
      <c r="A61" s="52"/>
      <c r="B61" s="68" t="s">
        <v>177</v>
      </c>
      <c r="C61" s="68" t="s">
        <v>178</v>
      </c>
      <c r="D61" s="68" t="s">
        <v>174</v>
      </c>
      <c r="E61" s="68"/>
      <c r="F61" s="49" t="s">
        <v>58</v>
      </c>
      <c r="G61" s="54">
        <v>1</v>
      </c>
      <c r="H61" s="56">
        <v>0.15</v>
      </c>
      <c r="I61" s="56">
        <v>0.15</v>
      </c>
      <c r="J61" s="81" t="s">
        <v>59</v>
      </c>
      <c r="K61" s="82">
        <f t="shared" si="101"/>
        <v>1.15</v>
      </c>
      <c r="L61" s="82">
        <f t="shared" si="102"/>
        <v>0.85</v>
      </c>
      <c r="M61" s="83"/>
      <c r="N61" s="84">
        <f t="shared" si="103"/>
        <v>1.039</v>
      </c>
      <c r="O61" s="84">
        <f t="shared" si="104"/>
        <v>0.977</v>
      </c>
      <c r="P61" s="84">
        <f t="shared" si="99"/>
        <v>0.0619999999999999</v>
      </c>
      <c r="Q61" s="84">
        <v>0.039</v>
      </c>
      <c r="R61" s="84">
        <v>0.023</v>
      </c>
      <c r="S61" s="84">
        <f ca="1" t="shared" si="105"/>
        <v>1.0081875</v>
      </c>
      <c r="T61" s="96">
        <f ca="1" t="shared" si="106"/>
        <v>0.0161493782962329</v>
      </c>
      <c r="U61" s="97">
        <f ca="1" t="shared" si="107"/>
        <v>3.09609441817728</v>
      </c>
      <c r="V61" s="97">
        <f ca="1" t="shared" si="108"/>
        <v>2.92709926451843</v>
      </c>
      <c r="W61" s="97">
        <f ca="1" t="shared" si="109"/>
        <v>3.26508957183612</v>
      </c>
      <c r="X61" s="97">
        <f ca="1" t="shared" si="110"/>
        <v>2.92709926451843</v>
      </c>
      <c r="Y61" s="106">
        <f ca="1" t="shared" si="111"/>
        <v>1</v>
      </c>
      <c r="Z61" s="114"/>
      <c r="AA61" s="114"/>
      <c r="AB61" s="114"/>
      <c r="AC61" s="114"/>
      <c r="AD61" s="111"/>
      <c r="AE61" s="112"/>
      <c r="AF61" s="113"/>
      <c r="AG61" s="131"/>
      <c r="AH61" s="131"/>
      <c r="AI61" s="131"/>
      <c r="AJ61" s="132"/>
      <c r="AK61" s="127">
        <f ca="1" t="shared" si="133"/>
        <v>1.002</v>
      </c>
      <c r="AL61" s="127">
        <f ca="1" t="shared" si="112"/>
        <v>0.992</v>
      </c>
      <c r="AM61" s="127">
        <f ca="1" t="shared" si="113"/>
        <v>1.03</v>
      </c>
      <c r="AN61" s="127">
        <f ca="1" t="shared" si="114"/>
        <v>1.03</v>
      </c>
      <c r="AO61" s="127">
        <f ca="1" t="shared" si="115"/>
        <v>1.032</v>
      </c>
      <c r="AP61" s="127">
        <f ca="1" t="shared" si="116"/>
        <v>1.015</v>
      </c>
      <c r="AQ61" s="127">
        <f ca="1" t="shared" si="117"/>
        <v>1.013</v>
      </c>
      <c r="AR61" s="127">
        <f ca="1" t="shared" si="118"/>
        <v>0.998</v>
      </c>
      <c r="AS61" s="127">
        <f ca="1" t="shared" si="119"/>
        <v>0.986</v>
      </c>
      <c r="AT61" s="127">
        <f ca="1" t="shared" si="120"/>
        <v>1.012</v>
      </c>
      <c r="AU61" s="127">
        <f ca="1" t="shared" si="121"/>
        <v>1.022</v>
      </c>
      <c r="AV61" s="127">
        <f ca="1" t="shared" si="122"/>
        <v>1.012</v>
      </c>
      <c r="AW61" s="127">
        <f ca="1" t="shared" si="123"/>
        <v>1.022</v>
      </c>
      <c r="AX61" s="127">
        <f ca="1" t="shared" si="124"/>
        <v>1.031</v>
      </c>
      <c r="AY61" s="127">
        <f ca="1" t="shared" si="125"/>
        <v>0.995</v>
      </c>
      <c r="AZ61" s="127">
        <f ca="1" t="shared" si="126"/>
        <v>0.984</v>
      </c>
      <c r="BA61" s="127">
        <f ca="1" t="shared" si="127"/>
        <v>1.006</v>
      </c>
      <c r="BB61" s="127">
        <f ca="1" t="shared" si="128"/>
        <v>0.989</v>
      </c>
      <c r="BC61" s="127">
        <f ca="1" t="shared" si="129"/>
        <v>0.993</v>
      </c>
      <c r="BD61" s="127">
        <f ca="1" t="shared" si="130"/>
        <v>1.01</v>
      </c>
      <c r="BE61" s="127">
        <f ca="1" t="shared" si="131"/>
        <v>1.005</v>
      </c>
      <c r="BF61" s="127">
        <f ca="1" t="shared" si="132"/>
        <v>0.991</v>
      </c>
      <c r="BG61" s="127">
        <f ca="1" t="shared" si="89"/>
        <v>1.012</v>
      </c>
      <c r="BH61" s="127">
        <f ca="1" t="shared" si="90"/>
        <v>0.987</v>
      </c>
      <c r="BI61" s="127">
        <f ca="1" t="shared" si="91"/>
        <v>1.003</v>
      </c>
      <c r="BJ61" s="127">
        <f ca="1" t="shared" si="92"/>
        <v>1.006</v>
      </c>
      <c r="BK61" s="127">
        <f ca="1" t="shared" si="93"/>
        <v>1.031</v>
      </c>
      <c r="BL61" s="127">
        <f ca="1" t="shared" si="94"/>
        <v>1.022</v>
      </c>
      <c r="BM61" s="127">
        <f ca="1" t="shared" si="95"/>
        <v>0.983</v>
      </c>
      <c r="BN61" s="127">
        <f ca="1" t="shared" si="96"/>
        <v>0.993</v>
      </c>
      <c r="BO61" s="127">
        <f ca="1" t="shared" si="97"/>
        <v>1.018</v>
      </c>
      <c r="BP61" s="127">
        <f ca="1" t="shared" si="98"/>
        <v>1.037</v>
      </c>
    </row>
    <row r="62" ht="15" customHeight="1" spans="1:68">
      <c r="A62" s="52"/>
      <c r="B62" s="68" t="s">
        <v>179</v>
      </c>
      <c r="C62" s="68" t="s">
        <v>180</v>
      </c>
      <c r="D62" s="68" t="s">
        <v>174</v>
      </c>
      <c r="E62" s="68"/>
      <c r="F62" s="49" t="s">
        <v>58</v>
      </c>
      <c r="G62" s="54">
        <v>1</v>
      </c>
      <c r="H62" s="56">
        <v>0.15</v>
      </c>
      <c r="I62" s="56">
        <v>0.15</v>
      </c>
      <c r="J62" s="81" t="s">
        <v>59</v>
      </c>
      <c r="K62" s="82">
        <f t="shared" si="101"/>
        <v>1.15</v>
      </c>
      <c r="L62" s="82">
        <f t="shared" si="102"/>
        <v>0.85</v>
      </c>
      <c r="M62" s="83"/>
      <c r="N62" s="84">
        <f t="shared" si="103"/>
        <v>1.046</v>
      </c>
      <c r="O62" s="84">
        <f t="shared" si="104"/>
        <v>0.99</v>
      </c>
      <c r="P62" s="84">
        <f t="shared" si="99"/>
        <v>0.056</v>
      </c>
      <c r="Q62" s="84">
        <v>0.046</v>
      </c>
      <c r="R62" s="84">
        <v>0.01</v>
      </c>
      <c r="S62" s="84">
        <f ca="1" t="shared" si="105"/>
        <v>1.01665625</v>
      </c>
      <c r="T62" s="96">
        <f ca="1" t="shared" si="106"/>
        <v>0.0153088828841719</v>
      </c>
      <c r="U62" s="97">
        <f ca="1" t="shared" si="107"/>
        <v>3.26607763468463</v>
      </c>
      <c r="V62" s="97">
        <f ca="1" t="shared" si="108"/>
        <v>2.90340693066652</v>
      </c>
      <c r="W62" s="97">
        <f ca="1" t="shared" si="109"/>
        <v>3.62874833870273</v>
      </c>
      <c r="X62" s="97">
        <f ca="1" t="shared" si="110"/>
        <v>2.90340693066652</v>
      </c>
      <c r="Y62" s="106">
        <f ca="1" t="shared" si="111"/>
        <v>1</v>
      </c>
      <c r="Z62" s="114"/>
      <c r="AA62" s="114"/>
      <c r="AB62" s="114"/>
      <c r="AC62" s="114"/>
      <c r="AD62" s="111"/>
      <c r="AE62" s="112"/>
      <c r="AF62" s="113"/>
      <c r="AG62" s="131"/>
      <c r="AH62" s="131"/>
      <c r="AI62" s="131"/>
      <c r="AJ62" s="132"/>
      <c r="AK62" s="127">
        <f ca="1" t="shared" si="133"/>
        <v>1.008</v>
      </c>
      <c r="AL62" s="127">
        <f ca="1" t="shared" si="112"/>
        <v>1.004</v>
      </c>
      <c r="AM62" s="127">
        <f ca="1" t="shared" si="113"/>
        <v>0.997</v>
      </c>
      <c r="AN62" s="127">
        <f ca="1" t="shared" si="114"/>
        <v>1.045</v>
      </c>
      <c r="AO62" s="127">
        <f ca="1" t="shared" si="115"/>
        <v>1.011</v>
      </c>
      <c r="AP62" s="127">
        <f ca="1" t="shared" si="116"/>
        <v>1.001</v>
      </c>
      <c r="AQ62" s="127">
        <f ca="1" t="shared" si="117"/>
        <v>1.029</v>
      </c>
      <c r="AR62" s="127">
        <f ca="1" t="shared" si="118"/>
        <v>1.021</v>
      </c>
      <c r="AS62" s="127">
        <f ca="1" t="shared" si="119"/>
        <v>1.037</v>
      </c>
      <c r="AT62" s="127">
        <f ca="1" t="shared" si="120"/>
        <v>1.025</v>
      </c>
      <c r="AU62" s="127">
        <f ca="1" t="shared" si="121"/>
        <v>1.016</v>
      </c>
      <c r="AV62" s="127">
        <f ca="1" t="shared" si="122"/>
        <v>1.018</v>
      </c>
      <c r="AW62" s="127">
        <f ca="1" t="shared" si="123"/>
        <v>1.003</v>
      </c>
      <c r="AX62" s="127">
        <f ca="1" t="shared" si="124"/>
        <v>0.991</v>
      </c>
      <c r="AY62" s="127">
        <f ca="1" t="shared" si="125"/>
        <v>1</v>
      </c>
      <c r="AZ62" s="127">
        <f ca="1" t="shared" si="126"/>
        <v>1.003</v>
      </c>
      <c r="BA62" s="127">
        <f ca="1" t="shared" si="127"/>
        <v>1.016</v>
      </c>
      <c r="BB62" s="127">
        <f ca="1" t="shared" si="128"/>
        <v>1.01</v>
      </c>
      <c r="BC62" s="127">
        <f ca="1" t="shared" si="129"/>
        <v>1.012</v>
      </c>
      <c r="BD62" s="127">
        <f ca="1" t="shared" si="130"/>
        <v>0.997</v>
      </c>
      <c r="BE62" s="127">
        <f ca="1" t="shared" si="131"/>
        <v>0.995</v>
      </c>
      <c r="BF62" s="127">
        <f ca="1" t="shared" si="132"/>
        <v>1.023</v>
      </c>
      <c r="BG62" s="127">
        <f ca="1" t="shared" si="89"/>
        <v>1.029</v>
      </c>
      <c r="BH62" s="127">
        <f ca="1" t="shared" si="90"/>
        <v>1.006</v>
      </c>
      <c r="BI62" s="127">
        <f ca="1" t="shared" si="91"/>
        <v>1.032</v>
      </c>
      <c r="BJ62" s="127">
        <f ca="1" t="shared" si="92"/>
        <v>1.046</v>
      </c>
      <c r="BK62" s="127">
        <f ca="1" t="shared" si="93"/>
        <v>1.025</v>
      </c>
      <c r="BL62" s="127">
        <f ca="1" t="shared" si="94"/>
        <v>1.022</v>
      </c>
      <c r="BM62" s="127">
        <f ca="1" t="shared" si="95"/>
        <v>1.029</v>
      </c>
      <c r="BN62" s="127">
        <f ca="1" t="shared" si="96"/>
        <v>1.043</v>
      </c>
      <c r="BO62" s="127">
        <f ca="1" t="shared" si="97"/>
        <v>1.032</v>
      </c>
      <c r="BP62" s="127">
        <f ca="1" t="shared" si="98"/>
        <v>1.007</v>
      </c>
    </row>
    <row r="63" ht="15" customHeight="1" spans="1:68">
      <c r="A63" s="52"/>
      <c r="B63" s="68" t="s">
        <v>181</v>
      </c>
      <c r="C63" s="68" t="s">
        <v>182</v>
      </c>
      <c r="D63" s="68" t="s">
        <v>174</v>
      </c>
      <c r="E63" s="68"/>
      <c r="F63" s="49" t="s">
        <v>58</v>
      </c>
      <c r="G63" s="54">
        <v>1</v>
      </c>
      <c r="H63" s="56">
        <v>0.15</v>
      </c>
      <c r="I63" s="56">
        <v>0.15</v>
      </c>
      <c r="J63" s="81" t="s">
        <v>59</v>
      </c>
      <c r="K63" s="82">
        <f t="shared" si="101"/>
        <v>1.15</v>
      </c>
      <c r="L63" s="82">
        <f t="shared" si="102"/>
        <v>0.85</v>
      </c>
      <c r="M63" s="83"/>
      <c r="N63" s="84">
        <f t="shared" si="103"/>
        <v>1.055</v>
      </c>
      <c r="O63" s="84">
        <f t="shared" si="104"/>
        <v>0.97</v>
      </c>
      <c r="P63" s="84">
        <f t="shared" si="99"/>
        <v>0.085</v>
      </c>
      <c r="Q63" s="84">
        <v>0.055</v>
      </c>
      <c r="R63" s="84">
        <v>0.03</v>
      </c>
      <c r="S63" s="84">
        <f ca="1" t="shared" si="105"/>
        <v>1.01690625</v>
      </c>
      <c r="T63" s="96">
        <f ca="1" t="shared" si="106"/>
        <v>0.0273771265192608</v>
      </c>
      <c r="U63" s="97">
        <f ca="1" t="shared" si="107"/>
        <v>1.82634214605478</v>
      </c>
      <c r="V63" s="97">
        <f ca="1" t="shared" si="108"/>
        <v>1.62049816667652</v>
      </c>
      <c r="W63" s="97">
        <f ca="1" t="shared" si="109"/>
        <v>2.03218612543304</v>
      </c>
      <c r="X63" s="97">
        <f ca="1" t="shared" si="110"/>
        <v>1.62049816667652</v>
      </c>
      <c r="Y63" s="106">
        <f ca="1" t="shared" si="111"/>
        <v>0.999999416944027</v>
      </c>
      <c r="Z63" s="114"/>
      <c r="AA63" s="114"/>
      <c r="AB63" s="114"/>
      <c r="AC63" s="114"/>
      <c r="AD63" s="111"/>
      <c r="AE63" s="112"/>
      <c r="AF63" s="113"/>
      <c r="AG63" s="131"/>
      <c r="AH63" s="131"/>
      <c r="AI63" s="131"/>
      <c r="AJ63" s="132"/>
      <c r="AK63" s="127">
        <f ca="1" t="shared" si="133"/>
        <v>1.03</v>
      </c>
      <c r="AL63" s="127">
        <f ca="1" t="shared" si="112"/>
        <v>1.012</v>
      </c>
      <c r="AM63" s="127">
        <f ca="1" t="shared" si="113"/>
        <v>1.048</v>
      </c>
      <c r="AN63" s="127">
        <f ca="1" t="shared" si="114"/>
        <v>1.046</v>
      </c>
      <c r="AO63" s="127">
        <f ca="1" t="shared" si="115"/>
        <v>1.05</v>
      </c>
      <c r="AP63" s="127">
        <f ca="1" t="shared" si="116"/>
        <v>1.039</v>
      </c>
      <c r="AQ63" s="127">
        <f ca="1" t="shared" si="117"/>
        <v>0.977</v>
      </c>
      <c r="AR63" s="127">
        <f ca="1" t="shared" si="118"/>
        <v>0.98</v>
      </c>
      <c r="AS63" s="127">
        <f ca="1" t="shared" si="119"/>
        <v>1.015</v>
      </c>
      <c r="AT63" s="127">
        <f ca="1" t="shared" si="120"/>
        <v>0.987</v>
      </c>
      <c r="AU63" s="127">
        <f ca="1" t="shared" si="121"/>
        <v>1.044</v>
      </c>
      <c r="AV63" s="127">
        <f ca="1" t="shared" si="122"/>
        <v>1.051</v>
      </c>
      <c r="AW63" s="127">
        <f ca="1" t="shared" si="123"/>
        <v>1.025</v>
      </c>
      <c r="AX63" s="127">
        <f ca="1" t="shared" si="124"/>
        <v>1.041</v>
      </c>
      <c r="AY63" s="127">
        <f ca="1" t="shared" si="125"/>
        <v>0.983</v>
      </c>
      <c r="AZ63" s="127">
        <f ca="1" t="shared" si="126"/>
        <v>0.98</v>
      </c>
      <c r="BA63" s="127">
        <f ca="1" t="shared" si="127"/>
        <v>0.986</v>
      </c>
      <c r="BB63" s="127">
        <f ca="1" t="shared" si="128"/>
        <v>0.992</v>
      </c>
      <c r="BC63" s="127">
        <f ca="1" t="shared" si="129"/>
        <v>1.052</v>
      </c>
      <c r="BD63" s="127">
        <f ca="1" t="shared" si="130"/>
        <v>0.982</v>
      </c>
      <c r="BE63" s="127">
        <f ca="1" t="shared" si="131"/>
        <v>1.043</v>
      </c>
      <c r="BF63" s="127">
        <f ca="1" t="shared" si="132"/>
        <v>0.976</v>
      </c>
      <c r="BG63" s="127">
        <f ca="1" t="shared" si="89"/>
        <v>1.048</v>
      </c>
      <c r="BH63" s="127">
        <f ca="1" t="shared" si="90"/>
        <v>0.98</v>
      </c>
      <c r="BI63" s="127">
        <f ca="1" t="shared" si="91"/>
        <v>1.024</v>
      </c>
      <c r="BJ63" s="127">
        <f ca="1" t="shared" si="92"/>
        <v>1.015</v>
      </c>
      <c r="BK63" s="127">
        <f ca="1" t="shared" si="93"/>
        <v>1.001</v>
      </c>
      <c r="BL63" s="127">
        <f ca="1" t="shared" si="94"/>
        <v>1.044</v>
      </c>
      <c r="BM63" s="127">
        <f ca="1" t="shared" si="95"/>
        <v>1.036</v>
      </c>
      <c r="BN63" s="127">
        <f ca="1" t="shared" si="96"/>
        <v>1.025</v>
      </c>
      <c r="BO63" s="127">
        <f ca="1" t="shared" si="97"/>
        <v>0.998</v>
      </c>
      <c r="BP63" s="127">
        <f ca="1" t="shared" si="98"/>
        <v>1.031</v>
      </c>
    </row>
    <row r="64" ht="15" customHeight="1" spans="1:68">
      <c r="A64" s="52"/>
      <c r="B64" s="68" t="s">
        <v>183</v>
      </c>
      <c r="C64" s="68" t="s">
        <v>184</v>
      </c>
      <c r="D64" s="68" t="s">
        <v>174</v>
      </c>
      <c r="E64" s="68"/>
      <c r="F64" s="49" t="s">
        <v>58</v>
      </c>
      <c r="G64" s="54">
        <v>1</v>
      </c>
      <c r="H64" s="56">
        <v>0.15</v>
      </c>
      <c r="I64" s="56">
        <v>0.15</v>
      </c>
      <c r="J64" s="81" t="s">
        <v>59</v>
      </c>
      <c r="K64" s="82">
        <f t="shared" si="101"/>
        <v>1.15</v>
      </c>
      <c r="L64" s="82">
        <f t="shared" si="102"/>
        <v>0.85</v>
      </c>
      <c r="M64" s="83"/>
      <c r="N64" s="84">
        <f t="shared" si="103"/>
        <v>1.038</v>
      </c>
      <c r="O64" s="84">
        <f t="shared" si="104"/>
        <v>0.972</v>
      </c>
      <c r="P64" s="84">
        <f t="shared" si="99"/>
        <v>0.0660000000000001</v>
      </c>
      <c r="Q64" s="84">
        <v>0.038</v>
      </c>
      <c r="R64" s="84">
        <v>0.028</v>
      </c>
      <c r="S64" s="84">
        <f ca="1" t="shared" si="105"/>
        <v>1.004625</v>
      </c>
      <c r="T64" s="96">
        <f ca="1" t="shared" si="106"/>
        <v>0.0202464652430668</v>
      </c>
      <c r="U64" s="97">
        <f ca="1" t="shared" si="107"/>
        <v>2.46956687993338</v>
      </c>
      <c r="V64" s="97">
        <f ca="1" t="shared" si="108"/>
        <v>2.39342190113543</v>
      </c>
      <c r="W64" s="97">
        <f ca="1" t="shared" si="109"/>
        <v>2.54571185873133</v>
      </c>
      <c r="X64" s="97">
        <f ca="1" t="shared" si="110"/>
        <v>2.39342190113543</v>
      </c>
      <c r="Y64" s="106">
        <f ca="1" t="shared" si="111"/>
        <v>0.999999999999641</v>
      </c>
      <c r="Z64" s="114"/>
      <c r="AA64" s="114"/>
      <c r="AB64" s="114"/>
      <c r="AC64" s="114"/>
      <c r="AD64" s="111"/>
      <c r="AE64" s="112"/>
      <c r="AF64" s="113"/>
      <c r="AG64" s="131"/>
      <c r="AH64" s="131"/>
      <c r="AI64" s="131"/>
      <c r="AJ64" s="132"/>
      <c r="AK64" s="127">
        <f ca="1" t="shared" si="133"/>
        <v>1.036</v>
      </c>
      <c r="AL64" s="127">
        <f ca="1" t="shared" si="112"/>
        <v>0.98</v>
      </c>
      <c r="AM64" s="127">
        <f ca="1" t="shared" si="113"/>
        <v>0.976</v>
      </c>
      <c r="AN64" s="127">
        <f ca="1" t="shared" si="114"/>
        <v>1.013</v>
      </c>
      <c r="AO64" s="127">
        <f ca="1" t="shared" si="115"/>
        <v>1.001</v>
      </c>
      <c r="AP64" s="127">
        <f ca="1" t="shared" si="116"/>
        <v>0.98</v>
      </c>
      <c r="AQ64" s="127">
        <f ca="1" t="shared" si="117"/>
        <v>1.026</v>
      </c>
      <c r="AR64" s="127">
        <f ca="1" t="shared" si="118"/>
        <v>0.974</v>
      </c>
      <c r="AS64" s="127">
        <f ca="1" t="shared" si="119"/>
        <v>1.01</v>
      </c>
      <c r="AT64" s="127">
        <f ca="1" t="shared" si="120"/>
        <v>1.006</v>
      </c>
      <c r="AU64" s="127">
        <f ca="1" t="shared" si="121"/>
        <v>0.979</v>
      </c>
      <c r="AV64" s="127">
        <f ca="1" t="shared" si="122"/>
        <v>1.03</v>
      </c>
      <c r="AW64" s="127">
        <f ca="1" t="shared" si="123"/>
        <v>1.008</v>
      </c>
      <c r="AX64" s="127">
        <f ca="1" t="shared" si="124"/>
        <v>1.034</v>
      </c>
      <c r="AY64" s="127">
        <f ca="1" t="shared" si="125"/>
        <v>1.001</v>
      </c>
      <c r="AZ64" s="127">
        <f ca="1" t="shared" si="126"/>
        <v>0.977</v>
      </c>
      <c r="BA64" s="127">
        <f ca="1" t="shared" si="127"/>
        <v>1.013</v>
      </c>
      <c r="BB64" s="127">
        <f ca="1" t="shared" si="128"/>
        <v>0.998</v>
      </c>
      <c r="BC64" s="127">
        <f ca="1" t="shared" si="129"/>
        <v>1.018</v>
      </c>
      <c r="BD64" s="127">
        <f ca="1" t="shared" si="130"/>
        <v>1.02</v>
      </c>
      <c r="BE64" s="127">
        <f ca="1" t="shared" si="131"/>
        <v>0.978</v>
      </c>
      <c r="BF64" s="127">
        <f ca="1" t="shared" si="132"/>
        <v>1.009</v>
      </c>
      <c r="BG64" s="127">
        <f ca="1" t="shared" si="89"/>
        <v>0.984</v>
      </c>
      <c r="BH64" s="127">
        <f ca="1" t="shared" si="90"/>
        <v>1.03</v>
      </c>
      <c r="BI64" s="127">
        <f ca="1" t="shared" si="91"/>
        <v>1.017</v>
      </c>
      <c r="BJ64" s="127">
        <f ca="1" t="shared" si="92"/>
        <v>1.003</v>
      </c>
      <c r="BK64" s="127">
        <f ca="1" t="shared" si="93"/>
        <v>0.985</v>
      </c>
      <c r="BL64" s="127">
        <f ca="1" t="shared" si="94"/>
        <v>1.032</v>
      </c>
      <c r="BM64" s="127">
        <f ca="1" t="shared" si="95"/>
        <v>1.026</v>
      </c>
      <c r="BN64" s="127">
        <f ca="1" t="shared" si="96"/>
        <v>1.005</v>
      </c>
      <c r="BO64" s="127">
        <f ca="1" t="shared" si="97"/>
        <v>1.023</v>
      </c>
      <c r="BP64" s="127">
        <f ca="1" t="shared" si="98"/>
        <v>0.976</v>
      </c>
    </row>
    <row r="65" ht="15" customHeight="1" spans="1:68">
      <c r="A65" s="52"/>
      <c r="B65" s="68" t="s">
        <v>185</v>
      </c>
      <c r="C65" s="68" t="s">
        <v>186</v>
      </c>
      <c r="D65" s="68" t="s">
        <v>174</v>
      </c>
      <c r="E65" s="68"/>
      <c r="F65" s="49" t="s">
        <v>58</v>
      </c>
      <c r="G65" s="54">
        <v>1.5</v>
      </c>
      <c r="H65" s="56">
        <v>0.15</v>
      </c>
      <c r="I65" s="56">
        <v>0.15</v>
      </c>
      <c r="J65" s="81" t="s">
        <v>59</v>
      </c>
      <c r="K65" s="82">
        <f t="shared" si="101"/>
        <v>1.65</v>
      </c>
      <c r="L65" s="82">
        <f t="shared" si="102"/>
        <v>1.35</v>
      </c>
      <c r="M65" s="83"/>
      <c r="N65" s="84">
        <f t="shared" si="103"/>
        <v>1.543</v>
      </c>
      <c r="O65" s="84">
        <f>G65+R65</f>
        <v>1.515</v>
      </c>
      <c r="P65" s="84">
        <f t="shared" si="99"/>
        <v>0.028</v>
      </c>
      <c r="Q65" s="84">
        <v>0.043</v>
      </c>
      <c r="R65" s="84">
        <v>0.015</v>
      </c>
      <c r="S65" s="84">
        <f ca="1" t="shared" si="105"/>
        <v>1.52584375</v>
      </c>
      <c r="T65" s="96">
        <f ca="1" t="shared" si="106"/>
        <v>0.00850088942215708</v>
      </c>
      <c r="U65" s="97">
        <f ca="1" t="shared" si="107"/>
        <v>5.88173748851242</v>
      </c>
      <c r="V65" s="97">
        <f ca="1" t="shared" si="108"/>
        <v>4.86836313372078</v>
      </c>
      <c r="W65" s="97">
        <f ca="1" t="shared" si="109"/>
        <v>6.89511184330405</v>
      </c>
      <c r="X65" s="97">
        <f ca="1" t="shared" si="110"/>
        <v>4.86836313372078</v>
      </c>
      <c r="Y65" s="106">
        <f ca="1" t="shared" si="111"/>
        <v>1</v>
      </c>
      <c r="Z65" s="114"/>
      <c r="AA65" s="114"/>
      <c r="AB65" s="114"/>
      <c r="AC65" s="114"/>
      <c r="AD65" s="111"/>
      <c r="AE65" s="112"/>
      <c r="AF65" s="113"/>
      <c r="AG65" s="131"/>
      <c r="AH65" s="131"/>
      <c r="AI65" s="131"/>
      <c r="AJ65" s="132"/>
      <c r="AK65" s="127">
        <f ca="1" t="shared" si="133"/>
        <v>1.522</v>
      </c>
      <c r="AL65" s="127">
        <f ca="1" t="shared" si="112"/>
        <v>1.523</v>
      </c>
      <c r="AM65" s="127">
        <f ca="1" t="shared" si="113"/>
        <v>1.522</v>
      </c>
      <c r="AN65" s="127">
        <f ca="1" t="shared" si="114"/>
        <v>1.521</v>
      </c>
      <c r="AO65" s="127">
        <f ca="1" t="shared" si="115"/>
        <v>1.523</v>
      </c>
      <c r="AP65" s="127">
        <f ca="1" t="shared" si="116"/>
        <v>1.531</v>
      </c>
      <c r="AQ65" s="127">
        <f ca="1" t="shared" si="117"/>
        <v>1.541</v>
      </c>
      <c r="AR65" s="127">
        <f ca="1" t="shared" si="118"/>
        <v>1.525</v>
      </c>
      <c r="AS65" s="127">
        <f ca="1" t="shared" si="119"/>
        <v>1.517</v>
      </c>
      <c r="AT65" s="127">
        <f ca="1" t="shared" si="120"/>
        <v>1.517</v>
      </c>
      <c r="AU65" s="127">
        <f ca="1" t="shared" si="121"/>
        <v>1.528</v>
      </c>
      <c r="AV65" s="127">
        <f ca="1" t="shared" si="122"/>
        <v>1.528</v>
      </c>
      <c r="AW65" s="127">
        <f ca="1" t="shared" si="123"/>
        <v>1.517</v>
      </c>
      <c r="AX65" s="127">
        <f ca="1" t="shared" si="124"/>
        <v>1.516</v>
      </c>
      <c r="AY65" s="127">
        <f ca="1" t="shared" si="125"/>
        <v>1.523</v>
      </c>
      <c r="AZ65" s="127">
        <f ca="1" t="shared" si="126"/>
        <v>1.536</v>
      </c>
      <c r="BA65" s="127">
        <f ca="1" t="shared" si="127"/>
        <v>1.517</v>
      </c>
      <c r="BB65" s="127">
        <f ca="1" t="shared" si="128"/>
        <v>1.542</v>
      </c>
      <c r="BC65" s="127">
        <f ca="1" t="shared" si="129"/>
        <v>1.53</v>
      </c>
      <c r="BD65" s="127">
        <f ca="1" t="shared" si="130"/>
        <v>1.517</v>
      </c>
      <c r="BE65" s="127">
        <f ca="1" t="shared" si="131"/>
        <v>1.531</v>
      </c>
      <c r="BF65" s="127">
        <f ca="1" t="shared" si="132"/>
        <v>1.536</v>
      </c>
      <c r="BG65" s="127">
        <f ca="1" t="shared" si="89"/>
        <v>1.521</v>
      </c>
      <c r="BH65" s="127">
        <f ca="1" t="shared" si="90"/>
        <v>1.521</v>
      </c>
      <c r="BI65" s="127">
        <f ca="1" t="shared" si="91"/>
        <v>1.539</v>
      </c>
      <c r="BJ65" s="127">
        <f ca="1" t="shared" si="92"/>
        <v>1.516</v>
      </c>
      <c r="BK65" s="127">
        <f ca="1" t="shared" si="93"/>
        <v>1.518</v>
      </c>
      <c r="BL65" s="127">
        <f ca="1" t="shared" si="94"/>
        <v>1.537</v>
      </c>
      <c r="BM65" s="127">
        <f ca="1" t="shared" si="95"/>
        <v>1.518</v>
      </c>
      <c r="BN65" s="127">
        <f ca="1" t="shared" si="96"/>
        <v>1.52</v>
      </c>
      <c r="BO65" s="127">
        <f ca="1" t="shared" si="97"/>
        <v>1.532</v>
      </c>
      <c r="BP65" s="127">
        <f ca="1" t="shared" si="98"/>
        <v>1.542</v>
      </c>
    </row>
    <row r="66" ht="15" customHeight="1" spans="1:68">
      <c r="A66" s="52"/>
      <c r="B66" s="68" t="s">
        <v>187</v>
      </c>
      <c r="C66" s="68" t="s">
        <v>188</v>
      </c>
      <c r="D66" s="68" t="s">
        <v>174</v>
      </c>
      <c r="E66" s="68"/>
      <c r="F66" s="49" t="s">
        <v>58</v>
      </c>
      <c r="G66" s="54">
        <v>1.5</v>
      </c>
      <c r="H66" s="56">
        <v>0.15</v>
      </c>
      <c r="I66" s="56">
        <v>0.15</v>
      </c>
      <c r="J66" s="81" t="s">
        <v>59</v>
      </c>
      <c r="K66" s="82">
        <f t="shared" si="101"/>
        <v>1.65</v>
      </c>
      <c r="L66" s="82">
        <f t="shared" si="102"/>
        <v>1.35</v>
      </c>
      <c r="M66" s="83"/>
      <c r="N66" s="84">
        <f t="shared" si="103"/>
        <v>1.553</v>
      </c>
      <c r="O66" s="84">
        <f>G66-R66</f>
        <v>1.489</v>
      </c>
      <c r="P66" s="84">
        <f t="shared" si="99"/>
        <v>0.0639999999999998</v>
      </c>
      <c r="Q66" s="84">
        <v>0.053</v>
      </c>
      <c r="R66" s="84">
        <v>0.011</v>
      </c>
      <c r="S66" s="84">
        <f ca="1" t="shared" si="105"/>
        <v>1.52421875</v>
      </c>
      <c r="T66" s="96">
        <f ca="1" t="shared" si="106"/>
        <v>0.0196989182198479</v>
      </c>
      <c r="U66" s="97">
        <f ca="1" t="shared" si="107"/>
        <v>2.53821044597372</v>
      </c>
      <c r="V66" s="97">
        <f ca="1" t="shared" si="108"/>
        <v>2.12839521771754</v>
      </c>
      <c r="W66" s="97">
        <f ca="1" t="shared" si="109"/>
        <v>2.94802567422989</v>
      </c>
      <c r="X66" s="97">
        <f ca="1" t="shared" si="110"/>
        <v>2.12839521771754</v>
      </c>
      <c r="Y66" s="106">
        <f ca="1" t="shared" si="111"/>
        <v>0.999999999914405</v>
      </c>
      <c r="Z66" s="114"/>
      <c r="AA66" s="114"/>
      <c r="AB66" s="114"/>
      <c r="AC66" s="114"/>
      <c r="AD66" s="111"/>
      <c r="AE66" s="112"/>
      <c r="AF66" s="113"/>
      <c r="AG66" s="131"/>
      <c r="AH66" s="131"/>
      <c r="AI66" s="131"/>
      <c r="AJ66" s="132"/>
      <c r="AK66" s="127">
        <f ca="1" t="shared" si="133"/>
        <v>1.518</v>
      </c>
      <c r="AL66" s="127">
        <f ca="1" t="shared" si="112"/>
        <v>1.504</v>
      </c>
      <c r="AM66" s="127">
        <f ca="1" t="shared" si="113"/>
        <v>1.495</v>
      </c>
      <c r="AN66" s="127">
        <f ca="1" t="shared" si="114"/>
        <v>1.498</v>
      </c>
      <c r="AO66" s="127">
        <f ca="1" t="shared" si="115"/>
        <v>1.525</v>
      </c>
      <c r="AP66" s="127">
        <f ca="1" t="shared" si="116"/>
        <v>1.549</v>
      </c>
      <c r="AQ66" s="127">
        <f ca="1" t="shared" si="117"/>
        <v>1.53</v>
      </c>
      <c r="AR66" s="127">
        <f ca="1" t="shared" si="118"/>
        <v>1.538</v>
      </c>
      <c r="AS66" s="127">
        <f ca="1" t="shared" si="119"/>
        <v>1.508</v>
      </c>
      <c r="AT66" s="127">
        <f ca="1" t="shared" si="120"/>
        <v>1.51</v>
      </c>
      <c r="AU66" s="127">
        <f ca="1" t="shared" si="121"/>
        <v>1.54</v>
      </c>
      <c r="AV66" s="127">
        <f ca="1" t="shared" si="122"/>
        <v>1.545</v>
      </c>
      <c r="AW66" s="127">
        <f ca="1" t="shared" si="123"/>
        <v>1.504</v>
      </c>
      <c r="AX66" s="127">
        <f ca="1" t="shared" si="124"/>
        <v>1.536</v>
      </c>
      <c r="AY66" s="127">
        <f ca="1" t="shared" si="125"/>
        <v>1.509</v>
      </c>
      <c r="AZ66" s="127">
        <f ca="1" t="shared" si="126"/>
        <v>1.547</v>
      </c>
      <c r="BA66" s="127">
        <f ca="1" t="shared" si="127"/>
        <v>1.5</v>
      </c>
      <c r="BB66" s="127">
        <f ca="1" t="shared" si="128"/>
        <v>1.492</v>
      </c>
      <c r="BC66" s="127">
        <f ca="1" t="shared" si="129"/>
        <v>1.541</v>
      </c>
      <c r="BD66" s="127">
        <f ca="1" t="shared" si="130"/>
        <v>1.551</v>
      </c>
      <c r="BE66" s="127">
        <f ca="1" t="shared" si="131"/>
        <v>1.53</v>
      </c>
      <c r="BF66" s="127">
        <f ca="1" t="shared" si="132"/>
        <v>1.553</v>
      </c>
      <c r="BG66" s="127">
        <f ca="1" t="shared" si="89"/>
        <v>1.537</v>
      </c>
      <c r="BH66" s="127">
        <f ca="1" t="shared" si="90"/>
        <v>1.545</v>
      </c>
      <c r="BI66" s="127">
        <f ca="1" t="shared" si="91"/>
        <v>1.536</v>
      </c>
      <c r="BJ66" s="127">
        <f ca="1" t="shared" si="92"/>
        <v>1.502</v>
      </c>
      <c r="BK66" s="127">
        <f ca="1" t="shared" si="93"/>
        <v>1.499</v>
      </c>
      <c r="BL66" s="127">
        <f ca="1" t="shared" si="94"/>
        <v>1.531</v>
      </c>
      <c r="BM66" s="127">
        <f ca="1" t="shared" si="95"/>
        <v>1.508</v>
      </c>
      <c r="BN66" s="127">
        <f ca="1" t="shared" si="96"/>
        <v>1.549</v>
      </c>
      <c r="BO66" s="127">
        <f ca="1" t="shared" si="97"/>
        <v>1.538</v>
      </c>
      <c r="BP66" s="127">
        <f ca="1" t="shared" si="98"/>
        <v>1.507</v>
      </c>
    </row>
  </sheetData>
  <autoFilter ref="A10:WLW66">
    <extLst/>
  </autoFilter>
  <mergeCells count="18">
    <mergeCell ref="A1:AE1"/>
    <mergeCell ref="V2:W2"/>
    <mergeCell ref="F4:G4"/>
    <mergeCell ref="H4:L4"/>
    <mergeCell ref="N4:S4"/>
    <mergeCell ref="T4:W4"/>
    <mergeCell ref="F5:G5"/>
    <mergeCell ref="H5:L5"/>
    <mergeCell ref="N5:S5"/>
    <mergeCell ref="T5:W5"/>
    <mergeCell ref="F6:G6"/>
    <mergeCell ref="H6:L6"/>
    <mergeCell ref="N6:S6"/>
    <mergeCell ref="T6:W6"/>
    <mergeCell ref="B8:L8"/>
    <mergeCell ref="N8:AE8"/>
    <mergeCell ref="AG8:AI8"/>
    <mergeCell ref="AK8:BP8"/>
  </mergeCells>
  <conditionalFormatting sqref="G11">
    <cfRule type="expression" dxfId="0" priority="7539">
      <formula>AND($D11&lt;&gt;"Tolerance",$E11&lt;&gt;"")</formula>
    </cfRule>
    <cfRule type="expression" dxfId="1" priority="7540">
      <formula>AND(OR($D11="GD&amp;T",$D11="MAX",$D11="MIN"),$E11="")</formula>
    </cfRule>
    <cfRule type="containsBlanks" dxfId="2" priority="7541">
      <formula>LEN(TRIM(G11))=0</formula>
    </cfRule>
  </conditionalFormatting>
  <conditionalFormatting sqref="H11">
    <cfRule type="expression" dxfId="0" priority="7536">
      <formula>AND($D11="MIN",$F11&lt;&gt;"")</formula>
    </cfRule>
    <cfRule type="expression" dxfId="1" priority="7537">
      <formula>AND($D11="MIN",$F11="")</formula>
    </cfRule>
    <cfRule type="containsBlanks" dxfId="2" priority="7538">
      <formula>LEN(TRIM(H11))=0</formula>
    </cfRule>
  </conditionalFormatting>
  <conditionalFormatting sqref="I11">
    <cfRule type="expression" dxfId="1" priority="7534">
      <formula>AND(OR($D11="GD&amp;T",$D11="MAX"),$G11="")</formula>
    </cfRule>
    <cfRule type="containsBlanks" dxfId="2" priority="7535">
      <formula>LEN(TRIM(I11))=0</formula>
    </cfRule>
  </conditionalFormatting>
  <conditionalFormatting sqref="H12">
    <cfRule type="expression" dxfId="0" priority="6081">
      <formula>AND($D12="MIN",$F12&lt;&gt;"")</formula>
    </cfRule>
    <cfRule type="expression" dxfId="1" priority="6082">
      <formula>AND($D12="MIN",$F12="")</formula>
    </cfRule>
    <cfRule type="containsBlanks" dxfId="2" priority="6083">
      <formula>LEN(TRIM(H12))=0</formula>
    </cfRule>
  </conditionalFormatting>
  <conditionalFormatting sqref="I12">
    <cfRule type="expression" dxfId="1" priority="6079">
      <formula>AND(OR($D12="GD&amp;T",$D12="MAX"),$G12="")</formula>
    </cfRule>
    <cfRule type="containsBlanks" dxfId="2" priority="6080">
      <formula>LEN(TRIM(I12))=0</formula>
    </cfRule>
  </conditionalFormatting>
  <conditionalFormatting sqref="H18">
    <cfRule type="expression" dxfId="0" priority="6076">
      <formula>AND($D18="MIN",$F18&lt;&gt;"")</formula>
    </cfRule>
    <cfRule type="expression" dxfId="1" priority="6077">
      <formula>AND($D18="MIN",$F18="")</formula>
    </cfRule>
    <cfRule type="containsBlanks" dxfId="2" priority="6078">
      <formula>LEN(TRIM(H18))=0</formula>
    </cfRule>
  </conditionalFormatting>
  <conditionalFormatting sqref="I18">
    <cfRule type="expression" dxfId="1" priority="6074">
      <formula>AND(OR($D18="GD&amp;T",$D18="MAX"),$G18="")</formula>
    </cfRule>
    <cfRule type="containsBlanks" dxfId="2" priority="6075">
      <formula>LEN(TRIM(I18))=0</formula>
    </cfRule>
  </conditionalFormatting>
  <conditionalFormatting sqref="H19">
    <cfRule type="expression" dxfId="0" priority="6383">
      <formula>AND($D19="MIN",$F19&lt;&gt;"")</formula>
    </cfRule>
    <cfRule type="expression" dxfId="1" priority="6385">
      <formula>AND($D19="MIN",$F19="")</formula>
    </cfRule>
    <cfRule type="containsBlanks" dxfId="2" priority="6387">
      <formula>LEN(TRIM(H19))=0</formula>
    </cfRule>
  </conditionalFormatting>
  <conditionalFormatting sqref="I19">
    <cfRule type="expression" dxfId="1" priority="6379">
      <formula>AND(OR($D19="GD&amp;T",$D19="MAX"),$G19="")</formula>
    </cfRule>
    <cfRule type="containsBlanks" dxfId="2" priority="6381">
      <formula>LEN(TRIM(I19))=0</formula>
    </cfRule>
  </conditionalFormatting>
  <conditionalFormatting sqref="G20">
    <cfRule type="containsBlanks" dxfId="2" priority="6752">
      <formula>LEN(TRIM(G20))=0</formula>
    </cfRule>
  </conditionalFormatting>
  <conditionalFormatting sqref="H20">
    <cfRule type="containsBlanks" dxfId="2" priority="6704">
      <formula>LEN(TRIM(H20))=0</formula>
    </cfRule>
  </conditionalFormatting>
  <conditionalFormatting sqref="I20">
    <cfRule type="containsBlanks" dxfId="2" priority="6692">
      <formula>LEN(TRIM(I20))=0</formula>
    </cfRule>
  </conditionalFormatting>
  <conditionalFormatting sqref="H29">
    <cfRule type="expression" dxfId="1" priority="6067">
      <formula>AND(OR($D29="GD&amp;T",$D29="MAX"),$G29="")</formula>
    </cfRule>
    <cfRule type="containsBlanks" dxfId="2" priority="6068">
      <formula>LEN(TRIM(H29))=0</formula>
    </cfRule>
  </conditionalFormatting>
  <conditionalFormatting sqref="I29">
    <cfRule type="expression" dxfId="0" priority="6064">
      <formula>AND($D29="MIN",$F29&lt;&gt;"")</formula>
    </cfRule>
    <cfRule type="expression" dxfId="1" priority="6065">
      <formula>AND($D29="MIN",$F29="")</formula>
    </cfRule>
    <cfRule type="containsBlanks" dxfId="2" priority="6066">
      <formula>LEN(TRIM(I29))=0</formula>
    </cfRule>
  </conditionalFormatting>
  <conditionalFormatting sqref="G31">
    <cfRule type="containsBlanks" dxfId="2" priority="7005">
      <formula>LEN(TRIM(G31))=0</formula>
    </cfRule>
  </conditionalFormatting>
  <conditionalFormatting sqref="H31">
    <cfRule type="containsBlanks" dxfId="2" priority="6984">
      <formula>LEN(TRIM(H31))=0</formula>
    </cfRule>
  </conditionalFormatting>
  <conditionalFormatting sqref="G32">
    <cfRule type="expression" dxfId="0" priority="8059">
      <formula>AND($D32="MIN",$F32&lt;&gt;"")</formula>
    </cfRule>
    <cfRule type="expression" dxfId="1" priority="8060">
      <formula>AND($D32="MIN",$F32="")</formula>
    </cfRule>
    <cfRule type="containsBlanks" dxfId="2" priority="8061">
      <formula>LEN(TRIM(G32))=0</formula>
    </cfRule>
  </conditionalFormatting>
  <conditionalFormatting sqref="H32">
    <cfRule type="expression" dxfId="1" priority="7038">
      <formula>AND(OR($D32="GD&amp;T",$D32="MAX"),$G32="")</formula>
    </cfRule>
    <cfRule type="containsBlanks" dxfId="2" priority="7039">
      <formula>LEN(TRIM(H32))=0</formula>
    </cfRule>
  </conditionalFormatting>
  <conditionalFormatting sqref="G33">
    <cfRule type="expression" dxfId="0" priority="8053">
      <formula>AND($D33&lt;&gt;"Tolerance",$E33&lt;&gt;"")</formula>
    </cfRule>
    <cfRule type="expression" dxfId="1" priority="8054">
      <formula>AND(OR($D33="GD&amp;T",$D33="MAX",$D33="MIN"),$E33="")</formula>
    </cfRule>
    <cfRule type="containsBlanks" dxfId="2" priority="8055">
      <formula>LEN(TRIM(G33))=0</formula>
    </cfRule>
  </conditionalFormatting>
  <conditionalFormatting sqref="H33">
    <cfRule type="expression" dxfId="0" priority="8050">
      <formula>AND($D33="MIN",$F33&lt;&gt;"")</formula>
    </cfRule>
    <cfRule type="expression" dxfId="1" priority="8051">
      <formula>AND($D33="MIN",$F33="")</formula>
    </cfRule>
    <cfRule type="containsBlanks" dxfId="2" priority="8052">
      <formula>LEN(TRIM(H33))=0</formula>
    </cfRule>
  </conditionalFormatting>
  <conditionalFormatting sqref="H36">
    <cfRule type="expression" dxfId="0" priority="6971">
      <formula>AND($D36="MIN",$F36&lt;&gt;"")</formula>
    </cfRule>
    <cfRule type="expression" dxfId="1" priority="6978">
      <formula>AND($D36="MIN",$F36="")</formula>
    </cfRule>
    <cfRule type="containsBlanks" dxfId="2" priority="6985">
      <formula>LEN(TRIM(H36))=0</formula>
    </cfRule>
  </conditionalFormatting>
  <conditionalFormatting sqref="H37">
    <cfRule type="expression" dxfId="0" priority="6011">
      <formula>AND($D37="MIN",$F37&lt;&gt;"")</formula>
    </cfRule>
    <cfRule type="expression" dxfId="1" priority="6012">
      <formula>AND($D37="MIN",$F37="")</formula>
    </cfRule>
    <cfRule type="containsBlanks" dxfId="2" priority="6013">
      <formula>LEN(TRIM(H37))=0</formula>
    </cfRule>
  </conditionalFormatting>
  <conditionalFormatting sqref="G38">
    <cfRule type="containsBlanks" dxfId="2" priority="574">
      <formula>LEN(TRIM(G38))=0</formula>
    </cfRule>
    <cfRule type="expression" dxfId="1" priority="573">
      <formula>AND(OR($D38="GD&amp;T",$D38="MAX",$D38="MIN"),$E38="")</formula>
    </cfRule>
    <cfRule type="expression" dxfId="0" priority="572">
      <formula>AND($D38&lt;&gt;"Tolerance",$E38&lt;&gt;"")</formula>
    </cfRule>
  </conditionalFormatting>
  <conditionalFormatting sqref="H38">
    <cfRule type="containsBlanks" dxfId="2" priority="577">
      <formula>LEN(TRIM(H38))=0</formula>
    </cfRule>
    <cfRule type="expression" dxfId="1" priority="576">
      <formula>AND($D38="MIN",$F38="")</formula>
    </cfRule>
    <cfRule type="expression" dxfId="0" priority="575">
      <formula>AND($D38="MIN",$F38&lt;&gt;"")</formula>
    </cfRule>
  </conditionalFormatting>
  <conditionalFormatting sqref="I38">
    <cfRule type="containsBlanks" dxfId="2" priority="571">
      <formula>LEN(TRIM(I38))=0</formula>
    </cfRule>
    <cfRule type="expression" dxfId="1" priority="570">
      <formula>AND(OR($D38="GD&amp;T",$D38="MAX"),$G38="")</formula>
    </cfRule>
  </conditionalFormatting>
  <conditionalFormatting sqref="S38">
    <cfRule type="notContainsBlanks" dxfId="3" priority="562">
      <formula>LEN(TRIM(S38))&gt;0</formula>
    </cfRule>
    <cfRule type="expression" dxfId="4" priority="561">
      <formula>AND($K38&lt;&gt;"",$AK38&lt;&gt;"",S38&gt;$K38)</formula>
    </cfRule>
    <cfRule type="expression" dxfId="5" priority="560">
      <formula>AND($L38&lt;&gt;"",$AK38&lt;&gt;"",S38&lt;$L38)</formula>
    </cfRule>
  </conditionalFormatting>
  <conditionalFormatting sqref="T38:Y38">
    <cfRule type="expression" dxfId="6" priority="563">
      <formula>AND($AD38&lt;0.966,$AD38&lt;&gt;"")</formula>
    </cfRule>
  </conditionalFormatting>
  <conditionalFormatting sqref="U38:X38">
    <cfRule type="notContainsBlanks" dxfId="3" priority="569">
      <formula>LEN(TRIM(U38))&gt;0</formula>
    </cfRule>
    <cfRule type="cellIs" dxfId="7" priority="567" operator="lessThan">
      <formula>1.33</formula>
    </cfRule>
  </conditionalFormatting>
  <conditionalFormatting sqref="Y38">
    <cfRule type="notContainsBlanks" dxfId="8" priority="568">
      <formula>LEN(TRIM(Y38))&gt;0</formula>
    </cfRule>
    <cfRule type="cellIs" dxfId="9" priority="566" operator="greaterThanOrEqual">
      <formula>0.998</formula>
    </cfRule>
    <cfRule type="cellIs" dxfId="10" priority="565" operator="between">
      <formula>0.9</formula>
      <formula>0.998</formula>
    </cfRule>
    <cfRule type="containsBlanks" dxfId="1" priority="564">
      <formula>LEN(TRIM(Y38))=0</formula>
    </cfRule>
  </conditionalFormatting>
  <conditionalFormatting sqref="G39:H39">
    <cfRule type="containsBlanks" dxfId="2" priority="559">
      <formula>LEN(TRIM(G39))=0</formula>
    </cfRule>
  </conditionalFormatting>
  <conditionalFormatting sqref="G39">
    <cfRule type="expression" dxfId="1" priority="554">
      <formula>AND(OR($D39="GD&amp;T",$D39="MAX",$D39="MIN"),$E39="")</formula>
    </cfRule>
    <cfRule type="expression" dxfId="0" priority="553">
      <formula>AND($D39&lt;&gt;"Tolerance",$E39&lt;&gt;"")</formula>
    </cfRule>
  </conditionalFormatting>
  <conditionalFormatting sqref="H39">
    <cfRule type="expression" dxfId="1" priority="558">
      <formula>AND($D39="MIN",$F39="")</formula>
    </cfRule>
    <cfRule type="expression" dxfId="0" priority="557">
      <formula>AND($D39="MIN",$F39&lt;&gt;"")</formula>
    </cfRule>
  </conditionalFormatting>
  <conditionalFormatting sqref="I39">
    <cfRule type="containsBlanks" dxfId="2" priority="556">
      <formula>LEN(TRIM(I39))=0</formula>
    </cfRule>
    <cfRule type="expression" dxfId="1" priority="555">
      <formula>AND(OR($D39="GD&amp;T",$D39="MAX"),$G39="")</formula>
    </cfRule>
  </conditionalFormatting>
  <conditionalFormatting sqref="S39">
    <cfRule type="notContainsBlanks" dxfId="3" priority="18">
      <formula>LEN(TRIM(S39))&gt;0</formula>
    </cfRule>
    <cfRule type="expression" dxfId="4" priority="17">
      <formula>AND($K39&lt;&gt;"",$AK39&lt;&gt;"",S39&gt;$K39)</formula>
    </cfRule>
    <cfRule type="expression" dxfId="5" priority="16">
      <formula>AND($L39&lt;&gt;"",$AK39&lt;&gt;"",S39&lt;$L39)</formula>
    </cfRule>
  </conditionalFormatting>
  <conditionalFormatting sqref="T39:Y39">
    <cfRule type="expression" dxfId="6" priority="19">
      <formula>AND($AD39&lt;0.966,$AD39&lt;&gt;"")</formula>
    </cfRule>
  </conditionalFormatting>
  <conditionalFormatting sqref="U39:X39">
    <cfRule type="notContainsBlanks" dxfId="3" priority="25">
      <formula>LEN(TRIM(U39))&gt;0</formula>
    </cfRule>
    <cfRule type="cellIs" dxfId="7" priority="23" operator="lessThan">
      <formula>1.33</formula>
    </cfRule>
  </conditionalFormatting>
  <conditionalFormatting sqref="Y39">
    <cfRule type="notContainsBlanks" dxfId="8" priority="24">
      <formula>LEN(TRIM(Y39))&gt;0</formula>
    </cfRule>
    <cfRule type="cellIs" dxfId="9" priority="22" operator="greaterThanOrEqual">
      <formula>0.998</formula>
    </cfRule>
    <cfRule type="cellIs" dxfId="10" priority="21" operator="between">
      <formula>0.9</formula>
      <formula>0.998</formula>
    </cfRule>
    <cfRule type="containsBlanks" dxfId="1" priority="20">
      <formula>LEN(TRIM(Y39))=0</formula>
    </cfRule>
  </conditionalFormatting>
  <conditionalFormatting sqref="H40">
    <cfRule type="expression" dxfId="0" priority="5990">
      <formula>AND($F40="MIN",$H40&lt;&gt;"")</formula>
    </cfRule>
    <cfRule type="expression" dxfId="11" priority="5991">
      <formula>AND($F40="MIN",$H40="")</formula>
    </cfRule>
    <cfRule type="containsBlanks" dxfId="2" priority="5992">
      <formula>LEN(TRIM(H40))=0</formula>
    </cfRule>
  </conditionalFormatting>
  <conditionalFormatting sqref="H41">
    <cfRule type="expression" dxfId="0" priority="5120">
      <formula>AND($F41="MIN",$H41&lt;&gt;"")</formula>
    </cfRule>
    <cfRule type="expression" dxfId="11" priority="5121">
      <formula>AND($F41="MIN",$H41="")</formula>
    </cfRule>
    <cfRule type="containsBlanks" dxfId="2" priority="5122">
      <formula>LEN(TRIM(H41))=0</formula>
    </cfRule>
  </conditionalFormatting>
  <conditionalFormatting sqref="H44">
    <cfRule type="expression" dxfId="0" priority="5111">
      <formula>AND($F44="MIN",$H44&lt;&gt;"")</formula>
    </cfRule>
    <cfRule type="expression" dxfId="11" priority="5112">
      <formula>AND($F44="MIN",$H44="")</formula>
    </cfRule>
    <cfRule type="containsBlanks" dxfId="2" priority="5113">
      <formula>LEN(TRIM(H44))=0</formula>
    </cfRule>
  </conditionalFormatting>
  <conditionalFormatting sqref="H47">
    <cfRule type="expression" dxfId="0" priority="5102">
      <formula>AND($F47="MIN",$H47&lt;&gt;"")</formula>
    </cfRule>
    <cfRule type="expression" dxfId="11" priority="5103">
      <formula>AND($F47="MIN",$H47="")</formula>
    </cfRule>
    <cfRule type="containsBlanks" dxfId="2" priority="5104">
      <formula>LEN(TRIM(H47))=0</formula>
    </cfRule>
  </conditionalFormatting>
  <conditionalFormatting sqref="H50">
    <cfRule type="expression" dxfId="0" priority="5093">
      <formula>AND($F50="MIN",$H50&lt;&gt;"")</formula>
    </cfRule>
    <cfRule type="expression" dxfId="11" priority="5094">
      <formula>AND($F50="MIN",$H50="")</formula>
    </cfRule>
    <cfRule type="containsBlanks" dxfId="2" priority="5095">
      <formula>LEN(TRIM(H50))=0</formula>
    </cfRule>
  </conditionalFormatting>
  <conditionalFormatting sqref="H53">
    <cfRule type="expression" dxfId="0" priority="5084">
      <formula>AND($F53="MIN",$H53&lt;&gt;"")</formula>
    </cfRule>
    <cfRule type="expression" dxfId="11" priority="5085">
      <formula>AND($F53="MIN",$H53="")</formula>
    </cfRule>
    <cfRule type="containsBlanks" dxfId="2" priority="5086">
      <formula>LEN(TRIM(H53))=0</formula>
    </cfRule>
  </conditionalFormatting>
  <conditionalFormatting sqref="H56">
    <cfRule type="expression" dxfId="0" priority="5075">
      <formula>AND($F56="MIN",$H56&lt;&gt;"")</formula>
    </cfRule>
    <cfRule type="expression" dxfId="11" priority="5076">
      <formula>AND($F56="MIN",$H56="")</formula>
    </cfRule>
    <cfRule type="containsBlanks" dxfId="2" priority="5077">
      <formula>LEN(TRIM(H56))=0</formula>
    </cfRule>
  </conditionalFormatting>
  <conditionalFormatting sqref="H57">
    <cfRule type="expression" dxfId="0" priority="5072">
      <formula>AND($F57="MIN",$H57&lt;&gt;"")</formula>
    </cfRule>
    <cfRule type="expression" dxfId="11" priority="5073">
      <formula>AND($F57="MIN",$H57="")</formula>
    </cfRule>
    <cfRule type="containsBlanks" dxfId="2" priority="5074">
      <formula>LEN(TRIM(H57))=0</formula>
    </cfRule>
  </conditionalFormatting>
  <conditionalFormatting sqref="I57">
    <cfRule type="expression" dxfId="0" priority="5069">
      <formula>AND(OR($F57="GD&amp;T",$F57="MAX"),$I57&lt;&gt;"")</formula>
    </cfRule>
    <cfRule type="expression" dxfId="11" priority="5070">
      <formula>AND(OR($F57="GD&amp;T",$F57="MAX"),$I57="")</formula>
    </cfRule>
    <cfRule type="containsBlanks" dxfId="2" priority="5071">
      <formula>LEN(TRIM(I57))=0</formula>
    </cfRule>
  </conditionalFormatting>
  <conditionalFormatting sqref="G58">
    <cfRule type="expression" dxfId="0" priority="2407">
      <formula>AND($D58&lt;&gt;"Tolerance",$E58&lt;&gt;"")</formula>
    </cfRule>
    <cfRule type="expression" dxfId="1" priority="2500">
      <formula>AND(OR($D58="GD&amp;T",$D58="MAX",$D58="MIN"),$E58="")</formula>
    </cfRule>
    <cfRule type="containsBlanks" dxfId="2" priority="2593">
      <formula>LEN(TRIM(G58))=0</formula>
    </cfRule>
  </conditionalFormatting>
  <conditionalFormatting sqref="H58">
    <cfRule type="expression" dxfId="0" priority="1849">
      <formula>AND(OR($F58="GD&amp;T",$F58="MAX"),$I58&lt;&gt;"")</formula>
    </cfRule>
    <cfRule type="expression" dxfId="11" priority="1942">
      <formula>AND(OR($F58="GD&amp;T",$F58="MAX"),$I58="")</formula>
    </cfRule>
    <cfRule type="containsBlanks" dxfId="2" priority="2035">
      <formula>LEN(TRIM(H58))=0</formula>
    </cfRule>
  </conditionalFormatting>
  <conditionalFormatting sqref="I58">
    <cfRule type="expression" dxfId="0" priority="2128">
      <formula>AND(OR($F58="GD&amp;T",$F58="MAX"),$I58&lt;&gt;"")</formula>
    </cfRule>
    <cfRule type="expression" dxfId="11" priority="2221">
      <formula>AND(OR($F58="GD&amp;T",$F58="MAX"),$I58="")</formula>
    </cfRule>
    <cfRule type="containsBlanks" dxfId="2" priority="2314">
      <formula>LEN(TRIM(I58))=0</formula>
    </cfRule>
  </conditionalFormatting>
  <conditionalFormatting sqref="Z58:AC58">
    <cfRule type="expression" dxfId="6" priority="3802">
      <formula>AND($AD58&lt;0.966,$AD58&lt;&gt;"")</formula>
    </cfRule>
    <cfRule type="containsBlanks" dxfId="1" priority="3895">
      <formula>LEN(TRIM(Z58))=0</formula>
    </cfRule>
    <cfRule type="cellIs" dxfId="10" priority="3988" operator="between">
      <formula>0.9</formula>
      <formula>0.998</formula>
    </cfRule>
    <cfRule type="cellIs" dxfId="9" priority="4081" operator="greaterThanOrEqual">
      <formula>0.998</formula>
    </cfRule>
  </conditionalFormatting>
  <conditionalFormatting sqref="AD58:AE58">
    <cfRule type="expression" dxfId="8" priority="2686">
      <formula>AND($AD58&lt;0.966,$AD58&lt;&gt;"")</formula>
    </cfRule>
  </conditionalFormatting>
  <conditionalFormatting sqref="AK58:BP58">
    <cfRule type="containsBlanks" dxfId="2" priority="732">
      <formula>LEN(TRIM(AK58))=0</formula>
    </cfRule>
    <cfRule type="expression" dxfId="5" priority="733">
      <formula>AND($L58&lt;&gt;"",$AK58&lt;&gt;"",AK58&lt;$L58)</formula>
    </cfRule>
    <cfRule type="expression" dxfId="4" priority="734">
      <formula>AND($K58&lt;&gt;"",$AK58&lt;&gt;"",AK58&gt;$K58)</formula>
    </cfRule>
    <cfRule type="notContainsBlanks" dxfId="3" priority="735">
      <formula>LEN(TRIM(AK58))&gt;0</formula>
    </cfRule>
    <cfRule type="containsBlanks" dxfId="2" priority="736">
      <formula>LEN(TRIM(AK58))=0</formula>
    </cfRule>
  </conditionalFormatting>
  <conditionalFormatting sqref="G59">
    <cfRule type="containsBlanks" dxfId="2" priority="512">
      <formula>LEN(TRIM(G59))=0</formula>
    </cfRule>
    <cfRule type="expression" dxfId="1" priority="506">
      <formula>AND(OR($D59="GD&amp;T",$D59="MAX",$D59="MIN"),$E59="")</formula>
    </cfRule>
    <cfRule type="expression" dxfId="0" priority="500">
      <formula>AND($D59&lt;&gt;"Tolerance",$E59&lt;&gt;"")</formula>
    </cfRule>
  </conditionalFormatting>
  <conditionalFormatting sqref="H59">
    <cfRule type="containsBlanks" dxfId="2" priority="476">
      <formula>LEN(TRIM(H59))=0</formula>
    </cfRule>
    <cfRule type="expression" dxfId="11" priority="470">
      <formula>AND(OR($F59="GD&amp;T",$F59="MAX"),$I59="")</formula>
    </cfRule>
    <cfRule type="expression" dxfId="0" priority="464">
      <formula>AND(OR($F59="GD&amp;T",$F59="MAX"),$I59&lt;&gt;"")</formula>
    </cfRule>
  </conditionalFormatting>
  <conditionalFormatting sqref="I59">
    <cfRule type="containsBlanks" dxfId="2" priority="494">
      <formula>LEN(TRIM(I59))=0</formula>
    </cfRule>
    <cfRule type="expression" dxfId="11" priority="488">
      <formula>AND(OR($F59="GD&amp;T",$F59="MAX"),$I59="")</formula>
    </cfRule>
    <cfRule type="expression" dxfId="0" priority="482">
      <formula>AND(OR($F59="GD&amp;T",$F59="MAX"),$I59&lt;&gt;"")</formula>
    </cfRule>
  </conditionalFormatting>
  <conditionalFormatting sqref="Z59:AC59">
    <cfRule type="cellIs" dxfId="9" priority="542" operator="greaterThanOrEqual">
      <formula>0.998</formula>
    </cfRule>
    <cfRule type="cellIs" dxfId="10" priority="536" operator="between">
      <formula>0.9</formula>
      <formula>0.998</formula>
    </cfRule>
    <cfRule type="containsBlanks" dxfId="1" priority="530">
      <formula>LEN(TRIM(Z59))=0</formula>
    </cfRule>
    <cfRule type="expression" dxfId="6" priority="524">
      <formula>AND($AD59&lt;0.966,$AD59&lt;&gt;"")</formula>
    </cfRule>
  </conditionalFormatting>
  <conditionalFormatting sqref="AD59:AE59">
    <cfRule type="expression" dxfId="8" priority="518">
      <formula>AND($AD59&lt;0.966,$AD59&lt;&gt;"")</formula>
    </cfRule>
  </conditionalFormatting>
  <conditionalFormatting sqref="G60">
    <cfRule type="containsBlanks" dxfId="2" priority="511">
      <formula>LEN(TRIM(G60))=0</formula>
    </cfRule>
    <cfRule type="expression" dxfId="1" priority="505">
      <formula>AND(OR($D60="GD&amp;T",$D60="MAX",$D60="MIN"),$E60="")</formula>
    </cfRule>
    <cfRule type="expression" dxfId="0" priority="499">
      <formula>AND($D60&lt;&gt;"Tolerance",$E60&lt;&gt;"")</formula>
    </cfRule>
  </conditionalFormatting>
  <conditionalFormatting sqref="H60">
    <cfRule type="containsBlanks" dxfId="2" priority="475">
      <formula>LEN(TRIM(H60))=0</formula>
    </cfRule>
    <cfRule type="expression" dxfId="11" priority="469">
      <formula>AND(OR($F60="GD&amp;T",$F60="MAX"),$I60="")</formula>
    </cfRule>
    <cfRule type="expression" dxfId="0" priority="463">
      <formula>AND(OR($F60="GD&amp;T",$F60="MAX"),$I60&lt;&gt;"")</formula>
    </cfRule>
  </conditionalFormatting>
  <conditionalFormatting sqref="I60">
    <cfRule type="containsBlanks" dxfId="2" priority="493">
      <formula>LEN(TRIM(I60))=0</formula>
    </cfRule>
    <cfRule type="expression" dxfId="11" priority="487">
      <formula>AND(OR($F60="GD&amp;T",$F60="MAX"),$I60="")</formula>
    </cfRule>
    <cfRule type="expression" dxfId="0" priority="481">
      <formula>AND(OR($F60="GD&amp;T",$F60="MAX"),$I60&lt;&gt;"")</formula>
    </cfRule>
  </conditionalFormatting>
  <conditionalFormatting sqref="Z60:AC60">
    <cfRule type="cellIs" dxfId="9" priority="541" operator="greaterThanOrEqual">
      <formula>0.998</formula>
    </cfRule>
    <cfRule type="cellIs" dxfId="10" priority="535" operator="between">
      <formula>0.9</formula>
      <formula>0.998</formula>
    </cfRule>
    <cfRule type="containsBlanks" dxfId="1" priority="529">
      <formula>LEN(TRIM(Z60))=0</formula>
    </cfRule>
    <cfRule type="expression" dxfId="6" priority="523">
      <formula>AND($AD60&lt;0.966,$AD60&lt;&gt;"")</formula>
    </cfRule>
  </conditionalFormatting>
  <conditionalFormatting sqref="AD60:AE60">
    <cfRule type="expression" dxfId="8" priority="517">
      <formula>AND($AD60&lt;0.966,$AD60&lt;&gt;"")</formula>
    </cfRule>
  </conditionalFormatting>
  <conditionalFormatting sqref="G61">
    <cfRule type="containsBlanks" dxfId="2" priority="510">
      <formula>LEN(TRIM(G61))=0</formula>
    </cfRule>
    <cfRule type="expression" dxfId="1" priority="504">
      <formula>AND(OR($D61="GD&amp;T",$D61="MAX",$D61="MIN"),$E61="")</formula>
    </cfRule>
    <cfRule type="expression" dxfId="0" priority="498">
      <formula>AND($D61&lt;&gt;"Tolerance",$E61&lt;&gt;"")</formula>
    </cfRule>
  </conditionalFormatting>
  <conditionalFormatting sqref="H61">
    <cfRule type="containsBlanks" dxfId="2" priority="474">
      <formula>LEN(TRIM(H61))=0</formula>
    </cfRule>
    <cfRule type="expression" dxfId="11" priority="468">
      <formula>AND(OR($F61="GD&amp;T",$F61="MAX"),$I61="")</formula>
    </cfRule>
    <cfRule type="expression" dxfId="0" priority="462">
      <formula>AND(OR($F61="GD&amp;T",$F61="MAX"),$I61&lt;&gt;"")</formula>
    </cfRule>
  </conditionalFormatting>
  <conditionalFormatting sqref="I61">
    <cfRule type="containsBlanks" dxfId="2" priority="492">
      <formula>LEN(TRIM(I61))=0</formula>
    </cfRule>
    <cfRule type="expression" dxfId="11" priority="486">
      <formula>AND(OR($F61="GD&amp;T",$F61="MAX"),$I61="")</formula>
    </cfRule>
    <cfRule type="expression" dxfId="0" priority="480">
      <formula>AND(OR($F61="GD&amp;T",$F61="MAX"),$I61&lt;&gt;"")</formula>
    </cfRule>
  </conditionalFormatting>
  <conditionalFormatting sqref="Z61:AC61">
    <cfRule type="cellIs" dxfId="9" priority="540" operator="greaterThanOrEqual">
      <formula>0.998</formula>
    </cfRule>
    <cfRule type="cellIs" dxfId="10" priority="534" operator="between">
      <formula>0.9</formula>
      <formula>0.998</formula>
    </cfRule>
    <cfRule type="containsBlanks" dxfId="1" priority="528">
      <formula>LEN(TRIM(Z61))=0</formula>
    </cfRule>
    <cfRule type="expression" dxfId="6" priority="522">
      <formula>AND($AD61&lt;0.966,$AD61&lt;&gt;"")</formula>
    </cfRule>
  </conditionalFormatting>
  <conditionalFormatting sqref="AD61:AE61">
    <cfRule type="expression" dxfId="8" priority="516">
      <formula>AND($AD61&lt;0.966,$AD61&lt;&gt;"")</formula>
    </cfRule>
  </conditionalFormatting>
  <conditionalFormatting sqref="G62">
    <cfRule type="containsBlanks" dxfId="2" priority="509">
      <formula>LEN(TRIM(G62))=0</formula>
    </cfRule>
    <cfRule type="expression" dxfId="1" priority="503">
      <formula>AND(OR($D62="GD&amp;T",$D62="MAX",$D62="MIN"),$E62="")</formula>
    </cfRule>
    <cfRule type="expression" dxfId="0" priority="497">
      <formula>AND($D62&lt;&gt;"Tolerance",$E62&lt;&gt;"")</formula>
    </cfRule>
  </conditionalFormatting>
  <conditionalFormatting sqref="H62">
    <cfRule type="containsBlanks" dxfId="2" priority="473">
      <formula>LEN(TRIM(H62))=0</formula>
    </cfRule>
    <cfRule type="expression" dxfId="11" priority="467">
      <formula>AND(OR($F62="GD&amp;T",$F62="MAX"),$I62="")</formula>
    </cfRule>
    <cfRule type="expression" dxfId="0" priority="461">
      <formula>AND(OR($F62="GD&amp;T",$F62="MAX"),$I62&lt;&gt;"")</formula>
    </cfRule>
  </conditionalFormatting>
  <conditionalFormatting sqref="I62">
    <cfRule type="containsBlanks" dxfId="2" priority="491">
      <formula>LEN(TRIM(I62))=0</formula>
    </cfRule>
    <cfRule type="expression" dxfId="11" priority="485">
      <formula>AND(OR($F62="GD&amp;T",$F62="MAX"),$I62="")</formula>
    </cfRule>
    <cfRule type="expression" dxfId="0" priority="479">
      <formula>AND(OR($F62="GD&amp;T",$F62="MAX"),$I62&lt;&gt;"")</formula>
    </cfRule>
  </conditionalFormatting>
  <conditionalFormatting sqref="Z62:AC62">
    <cfRule type="cellIs" dxfId="9" priority="539" operator="greaterThanOrEqual">
      <formula>0.998</formula>
    </cfRule>
    <cfRule type="cellIs" dxfId="10" priority="533" operator="between">
      <formula>0.9</formula>
      <formula>0.998</formula>
    </cfRule>
    <cfRule type="containsBlanks" dxfId="1" priority="527">
      <formula>LEN(TRIM(Z62))=0</formula>
    </cfRule>
    <cfRule type="expression" dxfId="6" priority="521">
      <formula>AND($AD62&lt;0.966,$AD62&lt;&gt;"")</formula>
    </cfRule>
  </conditionalFormatting>
  <conditionalFormatting sqref="AD62:AE62">
    <cfRule type="expression" dxfId="8" priority="515">
      <formula>AND($AD62&lt;0.966,$AD62&lt;&gt;"")</formula>
    </cfRule>
  </conditionalFormatting>
  <conditionalFormatting sqref="G63">
    <cfRule type="containsBlanks" dxfId="2" priority="508">
      <formula>LEN(TRIM(G63))=0</formula>
    </cfRule>
    <cfRule type="expression" dxfId="1" priority="502">
      <formula>AND(OR($D63="GD&amp;T",$D63="MAX",$D63="MIN"),$E63="")</formula>
    </cfRule>
    <cfRule type="expression" dxfId="0" priority="496">
      <formula>AND($D63&lt;&gt;"Tolerance",$E63&lt;&gt;"")</formula>
    </cfRule>
  </conditionalFormatting>
  <conditionalFormatting sqref="H63">
    <cfRule type="containsBlanks" dxfId="2" priority="472">
      <formula>LEN(TRIM(H63))=0</formula>
    </cfRule>
    <cfRule type="expression" dxfId="11" priority="466">
      <formula>AND(OR($F63="GD&amp;T",$F63="MAX"),$I63="")</formula>
    </cfRule>
    <cfRule type="expression" dxfId="0" priority="460">
      <formula>AND(OR($F63="GD&amp;T",$F63="MAX"),$I63&lt;&gt;"")</formula>
    </cfRule>
  </conditionalFormatting>
  <conditionalFormatting sqref="I63">
    <cfRule type="containsBlanks" dxfId="2" priority="490">
      <formula>LEN(TRIM(I63))=0</formula>
    </cfRule>
    <cfRule type="expression" dxfId="11" priority="484">
      <formula>AND(OR($F63="GD&amp;T",$F63="MAX"),$I63="")</formula>
    </cfRule>
    <cfRule type="expression" dxfId="0" priority="478">
      <formula>AND(OR($F63="GD&amp;T",$F63="MAX"),$I63&lt;&gt;"")</formula>
    </cfRule>
  </conditionalFormatting>
  <conditionalFormatting sqref="Z63:AC63">
    <cfRule type="cellIs" dxfId="9" priority="538" operator="greaterThanOrEqual">
      <formula>0.998</formula>
    </cfRule>
    <cfRule type="cellIs" dxfId="10" priority="532" operator="between">
      <formula>0.9</formula>
      <formula>0.998</formula>
    </cfRule>
    <cfRule type="containsBlanks" dxfId="1" priority="526">
      <formula>LEN(TRIM(Z63))=0</formula>
    </cfRule>
    <cfRule type="expression" dxfId="6" priority="520">
      <formula>AND($AD63&lt;0.966,$AD63&lt;&gt;"")</formula>
    </cfRule>
  </conditionalFormatting>
  <conditionalFormatting sqref="AD63:AE63">
    <cfRule type="expression" dxfId="8" priority="514">
      <formula>AND($AD63&lt;0.966,$AD63&lt;&gt;"")</formula>
    </cfRule>
  </conditionalFormatting>
  <conditionalFormatting sqref="G64">
    <cfRule type="containsBlanks" dxfId="2" priority="507">
      <formula>LEN(TRIM(G64))=0</formula>
    </cfRule>
    <cfRule type="expression" dxfId="1" priority="501">
      <formula>AND(OR($D64="GD&amp;T",$D64="MAX",$D64="MIN"),$E64="")</formula>
    </cfRule>
    <cfRule type="expression" dxfId="0" priority="495">
      <formula>AND($D64&lt;&gt;"Tolerance",$E64&lt;&gt;"")</formula>
    </cfRule>
  </conditionalFormatting>
  <conditionalFormatting sqref="H64">
    <cfRule type="containsBlanks" dxfId="2" priority="471">
      <formula>LEN(TRIM(H64))=0</formula>
    </cfRule>
    <cfRule type="expression" dxfId="11" priority="465">
      <formula>AND(OR($F64="GD&amp;T",$F64="MAX"),$I64="")</formula>
    </cfRule>
    <cfRule type="expression" dxfId="0" priority="459">
      <formula>AND(OR($F64="GD&amp;T",$F64="MAX"),$I64&lt;&gt;"")</formula>
    </cfRule>
  </conditionalFormatting>
  <conditionalFormatting sqref="I64">
    <cfRule type="containsBlanks" dxfId="2" priority="489">
      <formula>LEN(TRIM(I64))=0</formula>
    </cfRule>
    <cfRule type="expression" dxfId="11" priority="483">
      <formula>AND(OR($F64="GD&amp;T",$F64="MAX"),$I64="")</formula>
    </cfRule>
    <cfRule type="expression" dxfId="0" priority="477">
      <formula>AND(OR($F64="GD&amp;T",$F64="MAX"),$I64&lt;&gt;"")</formula>
    </cfRule>
  </conditionalFormatting>
  <conditionalFormatting sqref="Z64:AC64">
    <cfRule type="cellIs" dxfId="9" priority="537" operator="greaterThanOrEqual">
      <formula>0.998</formula>
    </cfRule>
    <cfRule type="cellIs" dxfId="10" priority="531" operator="between">
      <formula>0.9</formula>
      <formula>0.998</formula>
    </cfRule>
    <cfRule type="containsBlanks" dxfId="1" priority="525">
      <formula>LEN(TRIM(Z64))=0</formula>
    </cfRule>
    <cfRule type="expression" dxfId="6" priority="519">
      <formula>AND($AD64&lt;0.966,$AD64&lt;&gt;"")</formula>
    </cfRule>
  </conditionalFormatting>
  <conditionalFormatting sqref="AD64:AE64">
    <cfRule type="expression" dxfId="8" priority="513">
      <formula>AND($AD64&lt;0.966,$AD64&lt;&gt;"")</formula>
    </cfRule>
  </conditionalFormatting>
  <conditionalFormatting sqref="G65">
    <cfRule type="containsBlanks" dxfId="2" priority="448">
      <formula>LEN(TRIM(G65))=0</formula>
    </cfRule>
    <cfRule type="expression" dxfId="1" priority="446">
      <formula>AND(OR($D65="GD&amp;T",$D65="MAX",$D65="MIN"),$E65="")</formula>
    </cfRule>
    <cfRule type="expression" dxfId="0" priority="444">
      <formula>AND($D65&lt;&gt;"Tolerance",$E65&lt;&gt;"")</formula>
    </cfRule>
  </conditionalFormatting>
  <conditionalFormatting sqref="H65">
    <cfRule type="containsBlanks" dxfId="2" priority="436">
      <formula>LEN(TRIM(H65))=0</formula>
    </cfRule>
    <cfRule type="expression" dxfId="11" priority="434">
      <formula>AND(OR($F65="GD&amp;T",$F65="MAX"),$I65="")</formula>
    </cfRule>
    <cfRule type="expression" dxfId="0" priority="432">
      <formula>AND(OR($F65="GD&amp;T",$F65="MAX"),$I65&lt;&gt;"")</formula>
    </cfRule>
  </conditionalFormatting>
  <conditionalFormatting sqref="I65">
    <cfRule type="containsBlanks" dxfId="2" priority="442">
      <formula>LEN(TRIM(I65))=0</formula>
    </cfRule>
    <cfRule type="expression" dxfId="11" priority="440">
      <formula>AND(OR($F65="GD&amp;T",$F65="MAX"),$I65="")</formula>
    </cfRule>
    <cfRule type="expression" dxfId="0" priority="438">
      <formula>AND(OR($F65="GD&amp;T",$F65="MAX"),$I65&lt;&gt;"")</formula>
    </cfRule>
  </conditionalFormatting>
  <conditionalFormatting sqref="Z65:AC65">
    <cfRule type="cellIs" dxfId="9" priority="458" operator="greaterThanOrEqual">
      <formula>0.998</formula>
    </cfRule>
    <cfRule type="cellIs" dxfId="10" priority="456" operator="between">
      <formula>0.9</formula>
      <formula>0.998</formula>
    </cfRule>
    <cfRule type="containsBlanks" dxfId="1" priority="454">
      <formula>LEN(TRIM(Z65))=0</formula>
    </cfRule>
    <cfRule type="expression" dxfId="6" priority="452">
      <formula>AND($AD65&lt;0.966,$AD65&lt;&gt;"")</formula>
    </cfRule>
  </conditionalFormatting>
  <conditionalFormatting sqref="AD65:AE65">
    <cfRule type="expression" dxfId="8" priority="450">
      <formula>AND($AD65&lt;0.966,$AD65&lt;&gt;"")</formula>
    </cfRule>
  </conditionalFormatting>
  <conditionalFormatting sqref="G66">
    <cfRule type="containsBlanks" dxfId="2" priority="447">
      <formula>LEN(TRIM(G66))=0</formula>
    </cfRule>
    <cfRule type="expression" dxfId="1" priority="445">
      <formula>AND(OR($D66="GD&amp;T",$D66="MAX",$D66="MIN"),$E66="")</formula>
    </cfRule>
    <cfRule type="expression" dxfId="0" priority="443">
      <formula>AND($D66&lt;&gt;"Tolerance",$E66&lt;&gt;"")</formula>
    </cfRule>
  </conditionalFormatting>
  <conditionalFormatting sqref="H66">
    <cfRule type="containsBlanks" dxfId="2" priority="435">
      <formula>LEN(TRIM(H66))=0</formula>
    </cfRule>
    <cfRule type="expression" dxfId="11" priority="433">
      <formula>AND(OR($F66="GD&amp;T",$F66="MAX"),$I66="")</formula>
    </cfRule>
    <cfRule type="expression" dxfId="0" priority="431">
      <formula>AND(OR($F66="GD&amp;T",$F66="MAX"),$I66&lt;&gt;"")</formula>
    </cfRule>
  </conditionalFormatting>
  <conditionalFormatting sqref="I66">
    <cfRule type="containsBlanks" dxfId="2" priority="441">
      <formula>LEN(TRIM(I66))=0</formula>
    </cfRule>
    <cfRule type="expression" dxfId="11" priority="439">
      <formula>AND(OR($F66="GD&amp;T",$F66="MAX"),$I66="")</formula>
    </cfRule>
    <cfRule type="expression" dxfId="0" priority="437">
      <formula>AND(OR($F66="GD&amp;T",$F66="MAX"),$I66&lt;&gt;"")</formula>
    </cfRule>
  </conditionalFormatting>
  <conditionalFormatting sqref="Z66:AC66">
    <cfRule type="cellIs" dxfId="9" priority="457" operator="greaterThanOrEqual">
      <formula>0.998</formula>
    </cfRule>
    <cfRule type="cellIs" dxfId="10" priority="455" operator="between">
      <formula>0.9</formula>
      <formula>0.998</formula>
    </cfRule>
    <cfRule type="containsBlanks" dxfId="1" priority="453">
      <formula>LEN(TRIM(Z66))=0</formula>
    </cfRule>
    <cfRule type="expression" dxfId="6" priority="451">
      <formula>AND($AD66&lt;0.966,$AD66&lt;&gt;"")</formula>
    </cfRule>
  </conditionalFormatting>
  <conditionalFormatting sqref="AD66:AE66">
    <cfRule type="expression" dxfId="8" priority="449">
      <formula>AND($AD66&lt;0.966,$AD66&lt;&gt;"")</formula>
    </cfRule>
  </conditionalFormatting>
  <conditionalFormatting sqref="G12:G17">
    <cfRule type="expression" dxfId="0" priority="6593">
      <formula>AND($F12&lt;&gt;"Tolerance",$G12&lt;&gt;"")</formula>
    </cfRule>
    <cfRule type="expression" dxfId="11" priority="6597">
      <formula>AND(OR($F12="GD&amp;T",$F12="MAX",$F12="MIN"),$G12="")</formula>
    </cfRule>
  </conditionalFormatting>
  <conditionalFormatting sqref="G13:G17">
    <cfRule type="containsBlanks" dxfId="2" priority="6637">
      <formula>LEN(TRIM(G13))=0</formula>
    </cfRule>
  </conditionalFormatting>
  <conditionalFormatting sqref="G18:G19">
    <cfRule type="expression" dxfId="0" priority="6389">
      <formula>AND($D18&lt;&gt;"Tolerance",$E18&lt;&gt;"")</formula>
    </cfRule>
    <cfRule type="expression" dxfId="1" priority="6391">
      <formula>AND(OR($D18="GD&amp;T",$D18="MAX",$D18="MIN"),$E18="")</formula>
    </cfRule>
    <cfRule type="containsBlanks" dxfId="2" priority="6393">
      <formula>LEN(TRIM(G18))=0</formula>
    </cfRule>
  </conditionalFormatting>
  <conditionalFormatting sqref="G20:G23">
    <cfRule type="expression" dxfId="0" priority="6708">
      <formula>AND($F20&lt;&gt;"Tolerance",$G20&lt;&gt;"")</formula>
    </cfRule>
    <cfRule type="expression" dxfId="11" priority="6712">
      <formula>AND(OR($F20="GD&amp;T",$F20="MAX",$F20="MIN"),$G20="")</formula>
    </cfRule>
  </conditionalFormatting>
  <conditionalFormatting sqref="G24:G26">
    <cfRule type="expression" dxfId="0" priority="8718">
      <formula>AND($F24&lt;&gt;"Tolerance",$G24&lt;&gt;"")</formula>
    </cfRule>
    <cfRule type="expression" dxfId="11" priority="8719">
      <formula>AND(OR($F24="GD&amp;T",$F24="MAX",$F24="MIN"),$G24="")</formula>
    </cfRule>
    <cfRule type="containsBlanks" dxfId="2" priority="8735">
      <formula>LEN(TRIM(G24))=0</formula>
    </cfRule>
  </conditionalFormatting>
  <conditionalFormatting sqref="G27:G28">
    <cfRule type="containsBlanks" dxfId="2" priority="7007">
      <formula>LEN(TRIM(G27))=0</formula>
    </cfRule>
  </conditionalFormatting>
  <conditionalFormatting sqref="G27:G31">
    <cfRule type="expression" dxfId="0" priority="6991">
      <formula>AND($D27&lt;&gt;"Tolerance",$E27&lt;&gt;"")</formula>
    </cfRule>
    <cfRule type="expression" dxfId="1" priority="6998">
      <formula>AND(OR($D27="GD&amp;T",$D27="MAX",$D27="MIN"),$E27="")</formula>
    </cfRule>
  </conditionalFormatting>
  <conditionalFormatting sqref="G34:G35">
    <cfRule type="expression" dxfId="0" priority="6992">
      <formula>AND($D34&lt;&gt;"Tolerance",$E34&lt;&gt;"")</formula>
    </cfRule>
    <cfRule type="expression" dxfId="1" priority="6999">
      <formula>AND(OR($D34="GD&amp;T",$D34="MAX",$D34="MIN"),$E34="")</formula>
    </cfRule>
    <cfRule type="containsBlanks" dxfId="2" priority="7006">
      <formula>LEN(TRIM(G34))=0</formula>
    </cfRule>
  </conditionalFormatting>
  <conditionalFormatting sqref="G36:G37">
    <cfRule type="expression" dxfId="0" priority="6005">
      <formula>AND($D36&lt;&gt;"Tolerance",$E36&lt;&gt;"")</formula>
    </cfRule>
    <cfRule type="expression" dxfId="1" priority="6006">
      <formula>AND(OR($D36="GD&amp;T",$D36="MAX",$D36="MIN"),$E36="")</formula>
    </cfRule>
    <cfRule type="containsBlanks" dxfId="2" priority="6007">
      <formula>LEN(TRIM(G36))=0</formula>
    </cfRule>
  </conditionalFormatting>
  <conditionalFormatting sqref="G40:G57">
    <cfRule type="expression" dxfId="0" priority="5126">
      <formula>AND($D40&lt;&gt;"Tolerance",$E40&lt;&gt;"")</formula>
    </cfRule>
    <cfRule type="expression" dxfId="1" priority="5127">
      <formula>AND(OR($D40="GD&amp;T",$D40="MAX",$D40="MIN"),$E40="")</formula>
    </cfRule>
    <cfRule type="containsBlanks" dxfId="2" priority="5128">
      <formula>LEN(TRIM(G40))=0</formula>
    </cfRule>
  </conditionalFormatting>
  <conditionalFormatting sqref="H13:H17">
    <cfRule type="expression" dxfId="0" priority="6581">
      <formula>AND($F13="MIN",$H13&lt;&gt;"")</formula>
    </cfRule>
    <cfRule type="expression" dxfId="11" priority="6585">
      <formula>AND($F13="MIN",$H13="")</formula>
    </cfRule>
    <cfRule type="containsBlanks" dxfId="2" priority="6589">
      <formula>LEN(TRIM(H13))=0</formula>
    </cfRule>
  </conditionalFormatting>
  <conditionalFormatting sqref="H20:H23">
    <cfRule type="expression" dxfId="0" priority="6696">
      <formula>AND($F20="MIN",$H20&lt;&gt;"")</formula>
    </cfRule>
    <cfRule type="expression" dxfId="11" priority="6700">
      <formula>AND($F20="MIN",$H20="")</formula>
    </cfRule>
  </conditionalFormatting>
  <conditionalFormatting sqref="H24:H26">
    <cfRule type="expression" dxfId="0" priority="8715">
      <formula>AND($F24="MIN",$H24&lt;&gt;"")</formula>
    </cfRule>
    <cfRule type="expression" dxfId="11" priority="8716">
      <formula>AND($F24="MIN",$H24="")</formula>
    </cfRule>
    <cfRule type="containsBlanks" dxfId="2" priority="8717">
      <formula>LEN(TRIM(H24))=0</formula>
    </cfRule>
  </conditionalFormatting>
  <conditionalFormatting sqref="H27:H28">
    <cfRule type="containsBlanks" dxfId="2" priority="6986">
      <formula>LEN(TRIM(H27))=0</formula>
    </cfRule>
  </conditionalFormatting>
  <conditionalFormatting sqref="H34:H35">
    <cfRule type="expression" dxfId="1" priority="7036">
      <formula>AND(OR($D34="GD&amp;T",$D34="MAX"),$G34="")</formula>
    </cfRule>
    <cfRule type="containsBlanks" dxfId="2" priority="7037">
      <formula>LEN(TRIM(H34))=0</formula>
    </cfRule>
  </conditionalFormatting>
  <conditionalFormatting sqref="H42:H43">
    <cfRule type="expression" dxfId="0" priority="5117">
      <formula>AND($F42="MIN",$H42&lt;&gt;"")</formula>
    </cfRule>
    <cfRule type="expression" dxfId="11" priority="5118">
      <formula>AND($F42="MIN",$H42="")</formula>
    </cfRule>
    <cfRule type="containsBlanks" dxfId="2" priority="5119">
      <formula>LEN(TRIM(H42))=0</formula>
    </cfRule>
  </conditionalFormatting>
  <conditionalFormatting sqref="H45:H46">
    <cfRule type="expression" dxfId="0" priority="5108">
      <formula>AND($F45="MIN",$H45&lt;&gt;"")</formula>
    </cfRule>
    <cfRule type="expression" dxfId="11" priority="5109">
      <formula>AND($F45="MIN",$H45="")</formula>
    </cfRule>
    <cfRule type="containsBlanks" dxfId="2" priority="5110">
      <formula>LEN(TRIM(H45))=0</formula>
    </cfRule>
  </conditionalFormatting>
  <conditionalFormatting sqref="H48:H49">
    <cfRule type="expression" dxfId="0" priority="5099">
      <formula>AND($F48="MIN",$H48&lt;&gt;"")</formula>
    </cfRule>
    <cfRule type="expression" dxfId="11" priority="5100">
      <formula>AND($F48="MIN",$H48="")</formula>
    </cfRule>
    <cfRule type="containsBlanks" dxfId="2" priority="5101">
      <formula>LEN(TRIM(H48))=0</formula>
    </cfRule>
  </conditionalFormatting>
  <conditionalFormatting sqref="H51:H52">
    <cfRule type="expression" dxfId="0" priority="5090">
      <formula>AND($F51="MIN",$H51&lt;&gt;"")</formula>
    </cfRule>
    <cfRule type="expression" dxfId="11" priority="5091">
      <formula>AND($F51="MIN",$H51="")</formula>
    </cfRule>
    <cfRule type="containsBlanks" dxfId="2" priority="5092">
      <formula>LEN(TRIM(H51))=0</formula>
    </cfRule>
  </conditionalFormatting>
  <conditionalFormatting sqref="H54:H55">
    <cfRule type="expression" dxfId="0" priority="5081">
      <formula>AND($F54="MIN",$H54&lt;&gt;"")</formula>
    </cfRule>
    <cfRule type="expression" dxfId="11" priority="5082">
      <formula>AND($F54="MIN",$H54="")</formula>
    </cfRule>
    <cfRule type="containsBlanks" dxfId="2" priority="5083">
      <formula>LEN(TRIM(H54))=0</formula>
    </cfRule>
  </conditionalFormatting>
  <conditionalFormatting sqref="I13:I17">
    <cfRule type="expression" dxfId="0" priority="6569">
      <formula>AND(OR($F13="GD&amp;T",$F13="MAX"),$I13&lt;&gt;"")</formula>
    </cfRule>
    <cfRule type="expression" dxfId="11" priority="6573">
      <formula>AND(OR($F13="GD&amp;T",$F13="MAX"),$I13="")</formula>
    </cfRule>
    <cfRule type="containsBlanks" dxfId="2" priority="6577">
      <formula>LEN(TRIM(I13))=0</formula>
    </cfRule>
  </conditionalFormatting>
  <conditionalFormatting sqref="I20:I23">
    <cfRule type="expression" dxfId="0" priority="6684">
      <formula>AND(OR($F20="GD&amp;T",$F20="MAX"),$I20&lt;&gt;"")</formula>
    </cfRule>
    <cfRule type="expression" dxfId="11" priority="6688">
      <formula>AND(OR($F20="GD&amp;T",$F20="MAX"),$I20="")</formula>
    </cfRule>
  </conditionalFormatting>
  <conditionalFormatting sqref="I24:I26">
    <cfRule type="expression" dxfId="0" priority="8712">
      <formula>AND(OR($F24="GD&amp;T",$F24="MAX"),$I24&lt;&gt;"")</formula>
    </cfRule>
    <cfRule type="expression" dxfId="11" priority="8713">
      <formula>AND(OR($F24="GD&amp;T",$F24="MAX"),$I24="")</formula>
    </cfRule>
  </conditionalFormatting>
  <conditionalFormatting sqref="I27:I28">
    <cfRule type="containsBlanks" dxfId="2" priority="6965">
      <formula>LEN(TRIM(I27))=0</formula>
    </cfRule>
  </conditionalFormatting>
  <conditionalFormatting sqref="I31:I32">
    <cfRule type="containsBlanks" dxfId="2" priority="6512">
      <formula>LEN(TRIM(I31))=0</formula>
    </cfRule>
  </conditionalFormatting>
  <conditionalFormatting sqref="I33:I37">
    <cfRule type="expression" dxfId="1" priority="1755">
      <formula>AND(OR($D33="GD&amp;T",$D33="MAX"),$G33="")</formula>
    </cfRule>
    <cfRule type="containsBlanks" dxfId="2" priority="1756">
      <formula>LEN(TRIM(I33))=0</formula>
    </cfRule>
  </conditionalFormatting>
  <conditionalFormatting sqref="I40:I41">
    <cfRule type="expression" dxfId="0" priority="5882">
      <formula>AND(OR($F40="GD&amp;T",$F40="MAX"),$I40&lt;&gt;"")</formula>
    </cfRule>
    <cfRule type="expression" dxfId="11" priority="5883">
      <formula>AND(OR($F40="GD&amp;T",$F40="MAX"),$I40="")</formula>
    </cfRule>
    <cfRule type="containsBlanks" dxfId="2" priority="5884">
      <formula>LEN(TRIM(I40))=0</formula>
    </cfRule>
  </conditionalFormatting>
  <conditionalFormatting sqref="I42:I44">
    <cfRule type="expression" dxfId="0" priority="5114">
      <formula>AND(OR($F42="GD&amp;T",$F42="MAX"),$I42&lt;&gt;"")</formula>
    </cfRule>
    <cfRule type="expression" dxfId="11" priority="5115">
      <formula>AND(OR($F42="GD&amp;T",$F42="MAX"),$I42="")</formula>
    </cfRule>
    <cfRule type="containsBlanks" dxfId="2" priority="5116">
      <formula>LEN(TRIM(I42))=0</formula>
    </cfRule>
  </conditionalFormatting>
  <conditionalFormatting sqref="I45:I47">
    <cfRule type="expression" dxfId="0" priority="5105">
      <formula>AND(OR($F45="GD&amp;T",$F45="MAX"),$I45&lt;&gt;"")</formula>
    </cfRule>
    <cfRule type="expression" dxfId="11" priority="5106">
      <formula>AND(OR($F45="GD&amp;T",$F45="MAX"),$I45="")</formula>
    </cfRule>
    <cfRule type="containsBlanks" dxfId="2" priority="5107">
      <formula>LEN(TRIM(I45))=0</formula>
    </cfRule>
  </conditionalFormatting>
  <conditionalFormatting sqref="I48:I50">
    <cfRule type="expression" dxfId="0" priority="5096">
      <formula>AND(OR($F48="GD&amp;T",$F48="MAX"),$I48&lt;&gt;"")</formula>
    </cfRule>
    <cfRule type="expression" dxfId="11" priority="5097">
      <formula>AND(OR($F48="GD&amp;T",$F48="MAX"),$I48="")</formula>
    </cfRule>
    <cfRule type="containsBlanks" dxfId="2" priority="5098">
      <formula>LEN(TRIM(I48))=0</formula>
    </cfRule>
  </conditionalFormatting>
  <conditionalFormatting sqref="I51:I53">
    <cfRule type="expression" dxfId="0" priority="5087">
      <formula>AND(OR($F51="GD&amp;T",$F51="MAX"),$I51&lt;&gt;"")</formula>
    </cfRule>
    <cfRule type="expression" dxfId="11" priority="5088">
      <formula>AND(OR($F51="GD&amp;T",$F51="MAX"),$I51="")</formula>
    </cfRule>
    <cfRule type="containsBlanks" dxfId="2" priority="5089">
      <formula>LEN(TRIM(I51))=0</formula>
    </cfRule>
  </conditionalFormatting>
  <conditionalFormatting sqref="I54:I56">
    <cfRule type="expression" dxfId="0" priority="5078">
      <formula>AND(OR($F54="GD&amp;T",$F54="MAX"),$I54&lt;&gt;"")</formula>
    </cfRule>
    <cfRule type="expression" dxfId="11" priority="5079">
      <formula>AND(OR($F54="GD&amp;T",$F54="MAX"),$I54="")</formula>
    </cfRule>
    <cfRule type="containsBlanks" dxfId="2" priority="5080">
      <formula>LEN(TRIM(I54))=0</formula>
    </cfRule>
  </conditionalFormatting>
  <conditionalFormatting sqref="Y59:Y66">
    <cfRule type="notContainsBlanks" dxfId="8" priority="551">
      <formula>LEN(TRIM(Y59))&gt;0</formula>
    </cfRule>
    <cfRule type="cellIs" dxfId="9" priority="549" operator="greaterThanOrEqual">
      <formula>0.998</formula>
    </cfRule>
    <cfRule type="cellIs" dxfId="10" priority="548" operator="between">
      <formula>0.9</formula>
      <formula>0.998</formula>
    </cfRule>
    <cfRule type="containsBlanks" dxfId="1" priority="547">
      <formula>LEN(TRIM(Y59))=0</formula>
    </cfRule>
  </conditionalFormatting>
  <conditionalFormatting sqref="S11:S37 S40:S58 N11:O58 AK40:BP40 AK43:BP43 AK46:BP46 AK49:BP49 AK52:BP52 AK55:BP55">
    <cfRule type="expression" dxfId="5" priority="6406">
      <formula>AND($L11&lt;&gt;"",$AK11&lt;&gt;"",N11&lt;$L11)</formula>
    </cfRule>
    <cfRule type="expression" dxfId="4" priority="6407">
      <formula>AND($K11&lt;&gt;"",$AK11&lt;&gt;"",N11&gt;$K11)</formula>
    </cfRule>
    <cfRule type="notContainsBlanks" dxfId="3" priority="6408">
      <formula>LEN(TRIM(N11))&gt;0</formula>
    </cfRule>
  </conditionalFormatting>
  <conditionalFormatting sqref="T11:AC27 Z28:AC33 T28:Y37 T40:Y58">
    <cfRule type="expression" dxfId="6" priority="6425">
      <formula>AND($AD11&lt;0.966,$AD11&lt;&gt;"")</formula>
    </cfRule>
  </conditionalFormatting>
  <conditionalFormatting sqref="U11:X37 U40:X58">
    <cfRule type="cellIs" dxfId="7" priority="6429" operator="lessThan">
      <formula>1.33</formula>
    </cfRule>
    <cfRule type="notContainsBlanks" dxfId="3" priority="6431">
      <formula>LEN(TRIM(U11))&gt;0</formula>
    </cfRule>
  </conditionalFormatting>
  <conditionalFormatting sqref="Y11:Y37 Y40:Y58">
    <cfRule type="notContainsBlanks" dxfId="8" priority="6430">
      <formula>LEN(TRIM(Y11))&gt;0</formula>
    </cfRule>
  </conditionalFormatting>
  <conditionalFormatting sqref="Y11:AC27 Z28:AC33 Y28:Y37 Y40:Y58">
    <cfRule type="containsBlanks" dxfId="1" priority="6426">
      <formula>LEN(TRIM(Y11))=0</formula>
    </cfRule>
    <cfRule type="cellIs" dxfId="10" priority="6427" operator="between">
      <formula>0.9</formula>
      <formula>0.998</formula>
    </cfRule>
    <cfRule type="cellIs" dxfId="9" priority="6428" operator="greaterThanOrEqual">
      <formula>0.998</formula>
    </cfRule>
  </conditionalFormatting>
  <conditionalFormatting sqref="AD11:AE33">
    <cfRule type="expression" dxfId="8" priority="6419">
      <formula>AND($AD11&lt;0.966,$AD11&lt;&gt;"")</formula>
    </cfRule>
  </conditionalFormatting>
  <conditionalFormatting sqref="AK11:BP39">
    <cfRule type="containsBlanks" dxfId="2" priority="847">
      <formula>LEN(TRIM(AK11))=0</formula>
    </cfRule>
    <cfRule type="expression" dxfId="5" priority="848">
      <formula>AND($L11&lt;&gt;"",$AK11&lt;&gt;"",AK11&lt;$L11)</formula>
    </cfRule>
    <cfRule type="expression" dxfId="4" priority="849">
      <formula>AND($K11&lt;&gt;"",$AK11&lt;&gt;"",AK11&gt;$K11)</formula>
    </cfRule>
    <cfRule type="notContainsBlanks" dxfId="3" priority="850">
      <formula>LEN(TRIM(AK11))&gt;0</formula>
    </cfRule>
    <cfRule type="containsBlanks" dxfId="2" priority="851">
      <formula>LEN(TRIM(AK11))=0</formula>
    </cfRule>
  </conditionalFormatting>
  <conditionalFormatting sqref="G12 G21:I21 I24:I26">
    <cfRule type="containsBlanks" dxfId="2" priority="8714">
      <formula>LEN(TRIM(G12))=0</formula>
    </cfRule>
  </conditionalFormatting>
  <conditionalFormatting sqref="G22:I23">
    <cfRule type="containsBlanks" dxfId="2" priority="6124">
      <formula>LEN(TRIM(G22))=0</formula>
    </cfRule>
  </conditionalFormatting>
  <conditionalFormatting sqref="H27:H28 H30:H31">
    <cfRule type="expression" dxfId="0" priority="6970">
      <formula>AND($D27="MIN",$F27&lt;&gt;"")</formula>
    </cfRule>
    <cfRule type="expression" dxfId="1" priority="6977">
      <formula>AND($D27="MIN",$F27="")</formula>
    </cfRule>
  </conditionalFormatting>
  <conditionalFormatting sqref="I27:I28 I30:I32">
    <cfRule type="expression" dxfId="1" priority="6511">
      <formula>AND(OR($D27="GD&amp;T",$D27="MAX"),$G27="")</formula>
    </cfRule>
  </conditionalFormatting>
  <conditionalFormatting sqref="G29 G30:I30">
    <cfRule type="containsBlanks" dxfId="2" priority="7015">
      <formula>LEN(TRIM(G29))=0</formula>
    </cfRule>
  </conditionalFormatting>
  <conditionalFormatting sqref="Z34:AC45">
    <cfRule type="expression" dxfId="6" priority="6420">
      <formula>AND($AD34&lt;0.966,$AD34&lt;&gt;"")</formula>
    </cfRule>
    <cfRule type="containsBlanks" dxfId="1" priority="6421">
      <formula>LEN(TRIM(Z34))=0</formula>
    </cfRule>
    <cfRule type="cellIs" dxfId="10" priority="6422" operator="between">
      <formula>0.9</formula>
      <formula>0.998</formula>
    </cfRule>
    <cfRule type="cellIs" dxfId="9" priority="6423" operator="greaterThanOrEqual">
      <formula>0.998</formula>
    </cfRule>
  </conditionalFormatting>
  <conditionalFormatting sqref="AD34:AE57">
    <cfRule type="expression" dxfId="8" priority="6363">
      <formula>AND($AD34&lt;0.966,$AD34&lt;&gt;"")</formula>
    </cfRule>
  </conditionalFormatting>
  <conditionalFormatting sqref="AK55:BP55 AK52:BP52 AK49:BP49 AK46:BP46 AK43:BP43 AK40:BP40">
    <cfRule type="containsBlanks" dxfId="2" priority="7422">
      <formula>LEN(TRIM(AK40))=0</formula>
    </cfRule>
  </conditionalFormatting>
  <conditionalFormatting sqref="AK41:BP42">
    <cfRule type="containsBlanks" dxfId="2" priority="777">
      <formula>LEN(TRIM(AK41))=0</formula>
    </cfRule>
    <cfRule type="expression" dxfId="5" priority="778">
      <formula>AND($L41&lt;&gt;"",$AK41&lt;&gt;"",AK41&lt;$L41)</formula>
    </cfRule>
    <cfRule type="expression" dxfId="4" priority="779">
      <formula>AND($K41&lt;&gt;"",$AK41&lt;&gt;"",AK41&gt;$K41)</formula>
    </cfRule>
    <cfRule type="notContainsBlanks" dxfId="3" priority="780">
      <formula>LEN(TRIM(AK41))&gt;0</formula>
    </cfRule>
    <cfRule type="containsBlanks" dxfId="2" priority="781">
      <formula>LEN(TRIM(AK41))=0</formula>
    </cfRule>
  </conditionalFormatting>
  <conditionalFormatting sqref="AK44:BP45">
    <cfRule type="containsBlanks" dxfId="2" priority="772">
      <formula>LEN(TRIM(AK44))=0</formula>
    </cfRule>
    <cfRule type="expression" dxfId="5" priority="773">
      <formula>AND($L44&lt;&gt;"",$AK44&lt;&gt;"",AK44&lt;$L44)</formula>
    </cfRule>
    <cfRule type="expression" dxfId="4" priority="774">
      <formula>AND($K44&lt;&gt;"",$AK44&lt;&gt;"",AK44&gt;$K44)</formula>
    </cfRule>
    <cfRule type="notContainsBlanks" dxfId="3" priority="775">
      <formula>LEN(TRIM(AK44))&gt;0</formula>
    </cfRule>
    <cfRule type="containsBlanks" dxfId="2" priority="776">
      <formula>LEN(TRIM(AK44))=0</formula>
    </cfRule>
  </conditionalFormatting>
  <conditionalFormatting sqref="Z46:AC57">
    <cfRule type="expression" dxfId="6" priority="8721">
      <formula>AND($AD46&lt;0.966,$AD46&lt;&gt;"")</formula>
    </cfRule>
    <cfRule type="containsBlanks" dxfId="1" priority="8722">
      <formula>LEN(TRIM(Z46))=0</formula>
    </cfRule>
    <cfRule type="cellIs" dxfId="10" priority="8723" operator="between">
      <formula>0.9</formula>
      <formula>0.998</formula>
    </cfRule>
    <cfRule type="cellIs" dxfId="9" priority="8724" operator="greaterThanOrEqual">
      <formula>0.998</formula>
    </cfRule>
  </conditionalFormatting>
  <conditionalFormatting sqref="AK47:BP48">
    <cfRule type="containsBlanks" dxfId="2" priority="767">
      <formula>LEN(TRIM(AK47))=0</formula>
    </cfRule>
    <cfRule type="expression" dxfId="5" priority="768">
      <formula>AND($L47&lt;&gt;"",$AK47&lt;&gt;"",AK47&lt;$L47)</formula>
    </cfRule>
    <cfRule type="expression" dxfId="4" priority="769">
      <formula>AND($K47&lt;&gt;"",$AK47&lt;&gt;"",AK47&gt;$K47)</formula>
    </cfRule>
    <cfRule type="notContainsBlanks" dxfId="3" priority="770">
      <formula>LEN(TRIM(AK47))&gt;0</formula>
    </cfRule>
    <cfRule type="containsBlanks" dxfId="2" priority="771">
      <formula>LEN(TRIM(AK47))=0</formula>
    </cfRule>
  </conditionalFormatting>
  <conditionalFormatting sqref="AK50:BP51">
    <cfRule type="containsBlanks" dxfId="2" priority="762">
      <formula>LEN(TRIM(AK50))=0</formula>
    </cfRule>
    <cfRule type="expression" dxfId="5" priority="763">
      <formula>AND($L50&lt;&gt;"",$AK50&lt;&gt;"",AK50&lt;$L50)</formula>
    </cfRule>
    <cfRule type="expression" dxfId="4" priority="764">
      <formula>AND($K50&lt;&gt;"",$AK50&lt;&gt;"",AK50&gt;$K50)</formula>
    </cfRule>
    <cfRule type="notContainsBlanks" dxfId="3" priority="765">
      <formula>LEN(TRIM(AK50))&gt;0</formula>
    </cfRule>
    <cfRule type="containsBlanks" dxfId="2" priority="766">
      <formula>LEN(TRIM(AK50))=0</formula>
    </cfRule>
  </conditionalFormatting>
  <conditionalFormatting sqref="AK53:BP54">
    <cfRule type="containsBlanks" dxfId="2" priority="757">
      <formula>LEN(TRIM(AK53))=0</formula>
    </cfRule>
    <cfRule type="expression" dxfId="5" priority="758">
      <formula>AND($L53&lt;&gt;"",$AK53&lt;&gt;"",AK53&lt;$L53)</formula>
    </cfRule>
    <cfRule type="expression" dxfId="4" priority="759">
      <formula>AND($K53&lt;&gt;"",$AK53&lt;&gt;"",AK53&gt;$K53)</formula>
    </cfRule>
    <cfRule type="notContainsBlanks" dxfId="3" priority="760">
      <formula>LEN(TRIM(AK53))&gt;0</formula>
    </cfRule>
    <cfRule type="containsBlanks" dxfId="2" priority="761">
      <formula>LEN(TRIM(AK53))=0</formula>
    </cfRule>
  </conditionalFormatting>
  <conditionalFormatting sqref="AK56:BP57">
    <cfRule type="containsBlanks" dxfId="2" priority="752">
      <formula>LEN(TRIM(AK56))=0</formula>
    </cfRule>
    <cfRule type="expression" dxfId="5" priority="753">
      <formula>AND($L56&lt;&gt;"",$AK56&lt;&gt;"",AK56&lt;$L56)</formula>
    </cfRule>
    <cfRule type="expression" dxfId="4" priority="754">
      <formula>AND($K56&lt;&gt;"",$AK56&lt;&gt;"",AK56&gt;$K56)</formula>
    </cfRule>
    <cfRule type="notContainsBlanks" dxfId="3" priority="755">
      <formula>LEN(TRIM(AK56))&gt;0</formula>
    </cfRule>
    <cfRule type="containsBlanks" dxfId="2" priority="756">
      <formula>LEN(TRIM(AK56))=0</formula>
    </cfRule>
  </conditionalFormatting>
  <conditionalFormatting sqref="S59:S66 N59:O66">
    <cfRule type="notContainsBlanks" dxfId="3" priority="545">
      <formula>LEN(TRIM(N59))&gt;0</formula>
    </cfRule>
    <cfRule type="expression" dxfId="4" priority="544">
      <formula>AND($K59&lt;&gt;"",$AK59&lt;&gt;"",N59&gt;$K59)</formula>
    </cfRule>
    <cfRule type="expression" dxfId="5" priority="543">
      <formula>AND($L59&lt;&gt;"",$AK59&lt;&gt;"",N59&lt;$L59)</formula>
    </cfRule>
  </conditionalFormatting>
  <conditionalFormatting sqref="T59:Y66">
    <cfRule type="expression" dxfId="6" priority="546">
      <formula>AND($AD59&lt;0.966,$AD59&lt;&gt;"")</formula>
    </cfRule>
  </conditionalFormatting>
  <conditionalFormatting sqref="U59:X66">
    <cfRule type="notContainsBlanks" dxfId="3" priority="552">
      <formula>LEN(TRIM(U59))&gt;0</formula>
    </cfRule>
    <cfRule type="cellIs" dxfId="7" priority="550" operator="lessThan">
      <formula>1.33</formula>
    </cfRule>
  </conditionalFormatting>
  <conditionalFormatting sqref="AK59:BP66">
    <cfRule type="containsBlanks" dxfId="2" priority="430">
      <formula>LEN(TRIM(AK59))=0</formula>
    </cfRule>
    <cfRule type="notContainsBlanks" dxfId="3" priority="429">
      <formula>LEN(TRIM(AK59))&gt;0</formula>
    </cfRule>
    <cfRule type="expression" dxfId="4" priority="428">
      <formula>AND($K59&lt;&gt;"",$AK59&lt;&gt;"",AK59&gt;$K59)</formula>
    </cfRule>
    <cfRule type="expression" dxfId="5" priority="427">
      <formula>AND($L59&lt;&gt;"",$AK59&lt;&gt;"",AK59&lt;$L59)</formula>
    </cfRule>
    <cfRule type="containsBlanks" dxfId="2" priority="426">
      <formula>LEN(TRIM(AK59))=0</formula>
    </cfRule>
  </conditionalFormatting>
  <dataValidations count="2">
    <dataValidation type="list" allowBlank="1" showInputMessage="1" showErrorMessage="1" sqref="F11:F66">
      <formula1>dim_type</formula1>
    </dataValidation>
    <dataValidation type="list" allowBlank="1" showInputMessage="1" showErrorMessage="1" sqref="J11:J64">
      <formula1>insp_meth</formula1>
    </dataValidation>
  </dataValidations>
  <printOptions horizontalCentered="1"/>
  <pageMargins left="0" right="0" top="0" bottom="0" header="0.511805555555556" footer="0.511805555555556"/>
  <pageSetup paperSize="1" scale="38" orientation="landscape"/>
  <headerFooter/>
  <colBreaks count="1" manualBreakCount="1">
    <brk id="43" max="5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9" name="Button 21" r:id="rId4">
              <controlPr print="0" defaultSize="0">
                <anchor moveWithCells="1" sizeWithCells="1">
                  <from>
                    <xdr:col>1</xdr:col>
                    <xdr:colOff>25400</xdr:colOff>
                    <xdr:row>0</xdr:row>
                    <xdr:rowOff>25400</xdr:rowOff>
                  </from>
                  <to>
                    <xdr:col>3</xdr:col>
                    <xdr:colOff>368300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Button 23" r:id="rId5">
              <controlPr print="0" defaultSize="0">
                <anchor moveWithCells="1" sizeWithCells="1">
                  <from>
                    <xdr:col>3</xdr:col>
                    <xdr:colOff>406400</xdr:colOff>
                    <xdr:row>0</xdr:row>
                    <xdr:rowOff>25400</xdr:rowOff>
                  </from>
                  <to>
                    <xdr:col>4</xdr:col>
                    <xdr:colOff>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Button 27" r:id="rId6">
              <controlPr print="0" defaultSize="0">
                <anchor moveWithCells="1" sizeWithCells="1">
                  <from>
                    <xdr:col>4</xdr:col>
                    <xdr:colOff>0</xdr:colOff>
                    <xdr:row>0</xdr:row>
                    <xdr:rowOff>25400</xdr:rowOff>
                  </from>
                  <to>
                    <xdr:col>5</xdr:col>
                    <xdr:colOff>444500</xdr:colOff>
                    <xdr:row>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zoomScale="55" zoomScaleNormal="55" workbookViewId="0">
      <selection activeCell="L2" sqref="L2:M57"/>
    </sheetView>
  </sheetViews>
  <sheetFormatPr defaultColWidth="11" defaultRowHeight="14.25"/>
  <cols>
    <col min="1" max="1" width="24.3333333333333" customWidth="1"/>
    <col min="2" max="2" width="18.8333333333333" customWidth="1"/>
    <col min="3" max="3" width="20.6583333333333" customWidth="1"/>
    <col min="4" max="4" width="12.1583333333333" customWidth="1"/>
    <col min="5" max="5" width="21.5" customWidth="1"/>
  </cols>
  <sheetData>
    <row r="1" ht="28.5" spans="1:16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8" t="s">
        <v>189</v>
      </c>
      <c r="J1" s="9" t="s">
        <v>190</v>
      </c>
      <c r="K1" s="9" t="s">
        <v>191</v>
      </c>
      <c r="L1" s="10" t="s">
        <v>192</v>
      </c>
      <c r="M1" s="10" t="s">
        <v>193</v>
      </c>
      <c r="N1" s="9" t="s">
        <v>190</v>
      </c>
      <c r="O1" s="9" t="s">
        <v>191</v>
      </c>
      <c r="P1" s="8" t="s">
        <v>194</v>
      </c>
    </row>
    <row r="2" ht="15" spans="1:16">
      <c r="A2" s="5" t="s">
        <v>55</v>
      </c>
      <c r="B2" s="5" t="s">
        <v>56</v>
      </c>
      <c r="C2" s="5" t="s">
        <v>57</v>
      </c>
      <c r="D2" s="5"/>
      <c r="E2" s="5" t="s">
        <v>58</v>
      </c>
      <c r="F2" s="5">
        <v>156.76</v>
      </c>
      <c r="G2" s="5">
        <v>0.15</v>
      </c>
      <c r="H2" s="5">
        <v>0.15</v>
      </c>
      <c r="I2" s="11">
        <f>J2-K2</f>
        <v>0.037</v>
      </c>
      <c r="J2" s="12">
        <v>0.077</v>
      </c>
      <c r="K2" s="12">
        <v>0.04</v>
      </c>
      <c r="L2" s="13">
        <f ca="1" t="shared" ref="L2:L18" si="0">ROUNDUP(RAND()*($J2-$K2)+$K2,3)</f>
        <v>0.072</v>
      </c>
      <c r="M2" s="13">
        <f ca="1" t="shared" ref="M2:M23" si="1">ROUNDUP(RAND()*($N2-$O2)+$O2,3)</f>
        <v>0.027</v>
      </c>
      <c r="N2" s="12">
        <v>0.02</v>
      </c>
      <c r="O2" s="12">
        <v>0.06</v>
      </c>
      <c r="P2" s="11">
        <f>N2-O2</f>
        <v>-0.04</v>
      </c>
    </row>
    <row r="3" ht="15" spans="1:16">
      <c r="A3" s="5" t="s">
        <v>60</v>
      </c>
      <c r="B3" s="5" t="s">
        <v>61</v>
      </c>
      <c r="C3" s="5" t="s">
        <v>57</v>
      </c>
      <c r="D3" s="5"/>
      <c r="E3" s="5" t="s">
        <v>58</v>
      </c>
      <c r="F3" s="5">
        <v>156.76</v>
      </c>
      <c r="G3" s="5">
        <v>0.15</v>
      </c>
      <c r="H3" s="5">
        <v>0.15</v>
      </c>
      <c r="I3" s="11">
        <f t="shared" ref="I3:I23" si="2">J3-K3</f>
        <v>0.034</v>
      </c>
      <c r="J3" s="12">
        <v>0.074</v>
      </c>
      <c r="K3" s="12">
        <v>0.04</v>
      </c>
      <c r="L3" s="13">
        <f ca="1" t="shared" si="0"/>
        <v>0.06</v>
      </c>
      <c r="M3" s="13">
        <f ca="1" t="shared" si="1"/>
        <v>0.052</v>
      </c>
      <c r="N3" s="12">
        <v>0.02</v>
      </c>
      <c r="O3" s="12">
        <v>0.06</v>
      </c>
      <c r="P3" s="11">
        <f t="shared" ref="P3:P23" si="3">N3-O3</f>
        <v>-0.04</v>
      </c>
    </row>
    <row r="4" ht="15" spans="1:16">
      <c r="A4" s="5" t="s">
        <v>62</v>
      </c>
      <c r="B4" s="5" t="s">
        <v>63</v>
      </c>
      <c r="C4" s="5" t="s">
        <v>57</v>
      </c>
      <c r="D4" s="5"/>
      <c r="E4" s="5" t="s">
        <v>58</v>
      </c>
      <c r="F4" s="5">
        <v>156.76</v>
      </c>
      <c r="G4" s="5">
        <v>0.15</v>
      </c>
      <c r="H4" s="5">
        <v>0.15</v>
      </c>
      <c r="I4" s="11">
        <f t="shared" si="2"/>
        <v>0.033</v>
      </c>
      <c r="J4" s="12">
        <v>0.073</v>
      </c>
      <c r="K4" s="12">
        <v>0.04</v>
      </c>
      <c r="L4" s="13">
        <f ca="1" t="shared" si="0"/>
        <v>0.054</v>
      </c>
      <c r="M4" s="13">
        <f ca="1" t="shared" si="1"/>
        <v>0.029</v>
      </c>
      <c r="N4" s="12">
        <v>0.02</v>
      </c>
      <c r="O4" s="12">
        <v>0.06</v>
      </c>
      <c r="P4" s="11">
        <f t="shared" si="3"/>
        <v>-0.04</v>
      </c>
    </row>
    <row r="5" ht="15" spans="1:16">
      <c r="A5" s="5" t="s">
        <v>64</v>
      </c>
      <c r="B5" s="5" t="s">
        <v>65</v>
      </c>
      <c r="C5" s="5" t="s">
        <v>57</v>
      </c>
      <c r="D5" s="5"/>
      <c r="E5" s="5" t="s">
        <v>58</v>
      </c>
      <c r="F5" s="5">
        <v>156.76</v>
      </c>
      <c r="G5" s="5">
        <v>0.15</v>
      </c>
      <c r="H5" s="5">
        <v>0.15</v>
      </c>
      <c r="I5" s="11">
        <f t="shared" si="2"/>
        <v>0.044</v>
      </c>
      <c r="J5" s="12">
        <v>0.074</v>
      </c>
      <c r="K5" s="12">
        <v>0.03</v>
      </c>
      <c r="L5" s="13">
        <f ca="1" t="shared" si="0"/>
        <v>0.054</v>
      </c>
      <c r="M5" s="13">
        <f ca="1" t="shared" si="1"/>
        <v>0.058</v>
      </c>
      <c r="N5" s="12">
        <v>0.02</v>
      </c>
      <c r="O5" s="12">
        <v>0.06</v>
      </c>
      <c r="P5" s="11">
        <f t="shared" si="3"/>
        <v>-0.04</v>
      </c>
    </row>
    <row r="6" ht="15" spans="1:16">
      <c r="A6" s="5" t="s">
        <v>66</v>
      </c>
      <c r="B6" s="5" t="s">
        <v>67</v>
      </c>
      <c r="C6" s="5" t="s">
        <v>68</v>
      </c>
      <c r="D6" s="5"/>
      <c r="E6" s="5" t="s">
        <v>58</v>
      </c>
      <c r="F6" s="5">
        <v>81.38</v>
      </c>
      <c r="G6" s="5">
        <v>0.15</v>
      </c>
      <c r="H6" s="5">
        <v>0.15</v>
      </c>
      <c r="I6" s="11">
        <f t="shared" si="2"/>
        <v>0.045</v>
      </c>
      <c r="J6" s="12">
        <v>0.08</v>
      </c>
      <c r="K6" s="12">
        <v>0.035</v>
      </c>
      <c r="L6" s="13">
        <f ca="1" t="shared" si="0"/>
        <v>0.052</v>
      </c>
      <c r="M6" s="13">
        <f ca="1" t="shared" si="1"/>
        <v>0.025</v>
      </c>
      <c r="N6" s="12">
        <v>0.02</v>
      </c>
      <c r="O6" s="12">
        <v>0.045</v>
      </c>
      <c r="P6" s="11">
        <f t="shared" si="3"/>
        <v>-0.025</v>
      </c>
    </row>
    <row r="7" ht="15" spans="1:16">
      <c r="A7" s="5" t="s">
        <v>69</v>
      </c>
      <c r="B7" s="5" t="s">
        <v>70</v>
      </c>
      <c r="C7" s="5" t="s">
        <v>68</v>
      </c>
      <c r="D7" s="5"/>
      <c r="E7" s="5" t="s">
        <v>58</v>
      </c>
      <c r="F7" s="5">
        <v>81.38</v>
      </c>
      <c r="G7" s="5">
        <v>0.15</v>
      </c>
      <c r="H7" s="5">
        <v>0.15</v>
      </c>
      <c r="I7" s="11">
        <f t="shared" si="2"/>
        <v>0.045</v>
      </c>
      <c r="J7" s="12">
        <v>0.08</v>
      </c>
      <c r="K7" s="12">
        <v>0.035</v>
      </c>
      <c r="L7" s="13">
        <f ca="1" t="shared" si="0"/>
        <v>0.065</v>
      </c>
      <c r="M7" s="13">
        <f ca="1" t="shared" si="1"/>
        <v>0.04</v>
      </c>
      <c r="N7" s="12">
        <v>0.02</v>
      </c>
      <c r="O7" s="12">
        <v>0.045</v>
      </c>
      <c r="P7" s="11">
        <f t="shared" si="3"/>
        <v>-0.025</v>
      </c>
    </row>
    <row r="8" ht="15" spans="1:16">
      <c r="A8" s="5" t="s">
        <v>71</v>
      </c>
      <c r="B8" s="5" t="s">
        <v>72</v>
      </c>
      <c r="C8" s="5" t="s">
        <v>68</v>
      </c>
      <c r="D8" s="5"/>
      <c r="E8" s="5" t="s">
        <v>58</v>
      </c>
      <c r="F8" s="5">
        <v>81.38</v>
      </c>
      <c r="G8" s="5">
        <v>0.15</v>
      </c>
      <c r="H8" s="5">
        <v>0.15</v>
      </c>
      <c r="I8" s="11">
        <f t="shared" si="2"/>
        <v>0.045</v>
      </c>
      <c r="J8" s="12">
        <v>0.08</v>
      </c>
      <c r="K8" s="12">
        <v>0.035</v>
      </c>
      <c r="L8" s="13">
        <f ca="1" t="shared" si="0"/>
        <v>0.048</v>
      </c>
      <c r="M8" s="13">
        <f ca="1" t="shared" si="1"/>
        <v>0.023</v>
      </c>
      <c r="N8" s="12">
        <v>0.02</v>
      </c>
      <c r="O8" s="12">
        <v>0.045</v>
      </c>
      <c r="P8" s="11">
        <f t="shared" si="3"/>
        <v>-0.025</v>
      </c>
    </row>
    <row r="9" ht="15" spans="1:16">
      <c r="A9" s="5" t="s">
        <v>73</v>
      </c>
      <c r="B9" s="5" t="s">
        <v>74</v>
      </c>
      <c r="C9" s="5" t="s">
        <v>68</v>
      </c>
      <c r="D9" s="5"/>
      <c r="E9" s="5" t="s">
        <v>58</v>
      </c>
      <c r="F9" s="5">
        <v>81.38</v>
      </c>
      <c r="G9" s="5">
        <v>0.15</v>
      </c>
      <c r="H9" s="5">
        <v>0.15</v>
      </c>
      <c r="I9" s="11">
        <f t="shared" si="2"/>
        <v>0.045</v>
      </c>
      <c r="J9" s="12">
        <v>0.08</v>
      </c>
      <c r="K9" s="12">
        <v>0.035</v>
      </c>
      <c r="L9" s="13">
        <f ca="1" t="shared" si="0"/>
        <v>0.057</v>
      </c>
      <c r="M9" s="13">
        <f ca="1" t="shared" si="1"/>
        <v>0.028</v>
      </c>
      <c r="N9" s="12">
        <v>0.02</v>
      </c>
      <c r="O9" s="12">
        <v>0.045</v>
      </c>
      <c r="P9" s="11">
        <f t="shared" si="3"/>
        <v>-0.025</v>
      </c>
    </row>
    <row r="10" ht="15" spans="1:16">
      <c r="A10" s="5" t="s">
        <v>75</v>
      </c>
      <c r="B10" s="5" t="s">
        <v>76</v>
      </c>
      <c r="C10" s="5" t="s">
        <v>77</v>
      </c>
      <c r="D10" s="5"/>
      <c r="E10" s="5" t="s">
        <v>58</v>
      </c>
      <c r="F10" s="5">
        <v>3.68</v>
      </c>
      <c r="G10" s="5">
        <v>0.8</v>
      </c>
      <c r="H10" s="5">
        <v>0.8</v>
      </c>
      <c r="I10" s="11">
        <f t="shared" si="2"/>
        <v>0.055</v>
      </c>
      <c r="J10" s="12">
        <v>0.305</v>
      </c>
      <c r="K10" s="12">
        <v>0.25</v>
      </c>
      <c r="L10" s="13">
        <f ca="1" t="shared" si="0"/>
        <v>0.257</v>
      </c>
      <c r="M10" s="13">
        <f ca="1" t="shared" si="1"/>
        <v>0.1</v>
      </c>
      <c r="N10" s="12">
        <v>0.12</v>
      </c>
      <c r="O10" s="12">
        <v>0.08</v>
      </c>
      <c r="P10" s="11">
        <f t="shared" si="3"/>
        <v>0.04</v>
      </c>
    </row>
    <row r="11" ht="15" spans="1:16">
      <c r="A11" s="5" t="s">
        <v>78</v>
      </c>
      <c r="B11" s="5" t="s">
        <v>79</v>
      </c>
      <c r="C11" s="5" t="s">
        <v>77</v>
      </c>
      <c r="D11" s="5"/>
      <c r="E11" s="5" t="s">
        <v>58</v>
      </c>
      <c r="F11" s="5">
        <v>65.74</v>
      </c>
      <c r="G11" s="5">
        <v>0.8</v>
      </c>
      <c r="H11" s="5">
        <v>0.8</v>
      </c>
      <c r="I11" s="11">
        <f t="shared" si="2"/>
        <v>0.11</v>
      </c>
      <c r="J11" s="12">
        <v>0.33</v>
      </c>
      <c r="K11" s="12">
        <v>0.22</v>
      </c>
      <c r="L11" s="13">
        <f ca="1" t="shared" si="0"/>
        <v>0.308</v>
      </c>
      <c r="M11" s="13">
        <f ca="1" t="shared" si="1"/>
        <v>0.094</v>
      </c>
      <c r="N11" s="12">
        <v>0.21</v>
      </c>
      <c r="O11" s="12">
        <v>0.08</v>
      </c>
      <c r="P11" s="11">
        <f t="shared" si="3"/>
        <v>0.13</v>
      </c>
    </row>
    <row r="12" ht="15" spans="1:16">
      <c r="A12" s="5" t="s">
        <v>80</v>
      </c>
      <c r="B12" s="5" t="s">
        <v>81</v>
      </c>
      <c r="C12" s="5" t="s">
        <v>82</v>
      </c>
      <c r="D12" s="5"/>
      <c r="E12" s="5" t="s">
        <v>58</v>
      </c>
      <c r="F12" s="5">
        <v>4</v>
      </c>
      <c r="G12" s="5">
        <v>0.38</v>
      </c>
      <c r="H12" s="5">
        <v>0.38</v>
      </c>
      <c r="I12" s="11">
        <f t="shared" si="2"/>
        <v>0.037</v>
      </c>
      <c r="J12" s="12">
        <v>0.19</v>
      </c>
      <c r="K12" s="12">
        <v>0.153</v>
      </c>
      <c r="L12" s="13">
        <f ca="1" t="shared" si="0"/>
        <v>0.162</v>
      </c>
      <c r="M12" s="13">
        <f ca="1" t="shared" si="1"/>
        <v>0.048</v>
      </c>
      <c r="N12" s="12">
        <v>0.033</v>
      </c>
      <c r="O12" s="12">
        <v>0.08</v>
      </c>
      <c r="P12" s="11">
        <f t="shared" si="3"/>
        <v>-0.047</v>
      </c>
    </row>
    <row r="13" ht="15" spans="1:16">
      <c r="A13" s="5" t="s">
        <v>83</v>
      </c>
      <c r="B13" s="5" t="s">
        <v>84</v>
      </c>
      <c r="C13" s="5" t="s">
        <v>85</v>
      </c>
      <c r="D13" s="5"/>
      <c r="E13" s="5" t="s">
        <v>58</v>
      </c>
      <c r="F13" s="5">
        <v>5.27</v>
      </c>
      <c r="G13" s="5">
        <v>0.15</v>
      </c>
      <c r="H13" s="5">
        <v>0.15</v>
      </c>
      <c r="I13" s="11">
        <f t="shared" si="2"/>
        <v>0.042</v>
      </c>
      <c r="J13" s="12">
        <v>0.065</v>
      </c>
      <c r="K13" s="12">
        <v>0.023</v>
      </c>
      <c r="L13" s="13">
        <f ca="1" t="shared" si="0"/>
        <v>0.026</v>
      </c>
      <c r="M13" s="13">
        <f ca="1" t="shared" si="1"/>
        <v>0.045</v>
      </c>
      <c r="N13" s="12">
        <v>0.025</v>
      </c>
      <c r="O13" s="12">
        <v>0.046</v>
      </c>
      <c r="P13" s="11">
        <f t="shared" si="3"/>
        <v>-0.021</v>
      </c>
    </row>
    <row r="14" ht="15" spans="1:16">
      <c r="A14" s="5" t="s">
        <v>86</v>
      </c>
      <c r="B14" s="5" t="s">
        <v>87</v>
      </c>
      <c r="C14" s="5" t="s">
        <v>85</v>
      </c>
      <c r="D14" s="5"/>
      <c r="E14" s="5" t="s">
        <v>58</v>
      </c>
      <c r="F14" s="5">
        <v>5.27</v>
      </c>
      <c r="G14" s="5">
        <v>0.15</v>
      </c>
      <c r="H14" s="5">
        <v>0.15</v>
      </c>
      <c r="I14" s="11">
        <f t="shared" si="2"/>
        <v>0.042</v>
      </c>
      <c r="J14" s="12">
        <v>0.065</v>
      </c>
      <c r="K14" s="12">
        <v>0.023</v>
      </c>
      <c r="L14" s="13">
        <f ca="1" t="shared" si="0"/>
        <v>0.04</v>
      </c>
      <c r="M14" s="13">
        <f ca="1" t="shared" si="1"/>
        <v>0.035</v>
      </c>
      <c r="N14" s="12">
        <v>0.025</v>
      </c>
      <c r="O14" s="12">
        <v>0.046</v>
      </c>
      <c r="P14" s="11">
        <f t="shared" si="3"/>
        <v>-0.021</v>
      </c>
    </row>
    <row r="15" ht="15" spans="1:16">
      <c r="A15" s="5" t="s">
        <v>88</v>
      </c>
      <c r="B15" s="5" t="s">
        <v>89</v>
      </c>
      <c r="C15" s="5" t="s">
        <v>90</v>
      </c>
      <c r="D15" s="5"/>
      <c r="E15" s="5" t="s">
        <v>58</v>
      </c>
      <c r="F15" s="5">
        <v>11.12</v>
      </c>
      <c r="G15" s="5">
        <v>0.15</v>
      </c>
      <c r="H15" s="5">
        <v>0.15</v>
      </c>
      <c r="I15" s="11">
        <f t="shared" si="2"/>
        <v>0.038</v>
      </c>
      <c r="J15" s="12">
        <v>0.073</v>
      </c>
      <c r="K15" s="12">
        <v>0.035</v>
      </c>
      <c r="L15" s="13">
        <f ca="1" t="shared" si="0"/>
        <v>0.039</v>
      </c>
      <c r="M15" s="13">
        <f ca="1" t="shared" si="1"/>
        <v>0.04</v>
      </c>
      <c r="N15" s="12">
        <v>0.033</v>
      </c>
      <c r="O15" s="12">
        <v>0.055</v>
      </c>
      <c r="P15" s="11">
        <f t="shared" si="3"/>
        <v>-0.022</v>
      </c>
    </row>
    <row r="16" ht="15" spans="1:16">
      <c r="A16" s="5" t="s">
        <v>91</v>
      </c>
      <c r="B16" s="5" t="s">
        <v>92</v>
      </c>
      <c r="C16" s="5" t="s">
        <v>90</v>
      </c>
      <c r="D16" s="5"/>
      <c r="E16" s="5" t="s">
        <v>58</v>
      </c>
      <c r="F16" s="5">
        <v>11.12</v>
      </c>
      <c r="G16" s="5">
        <v>0.15</v>
      </c>
      <c r="H16" s="5">
        <v>0.15</v>
      </c>
      <c r="I16" s="11">
        <f t="shared" si="2"/>
        <v>0.038</v>
      </c>
      <c r="J16" s="12">
        <v>0.073</v>
      </c>
      <c r="K16" s="12">
        <v>0.035</v>
      </c>
      <c r="L16" s="13">
        <f ca="1" t="shared" si="0"/>
        <v>0.046</v>
      </c>
      <c r="M16" s="13">
        <f ca="1" t="shared" si="1"/>
        <v>0.036</v>
      </c>
      <c r="N16" s="12">
        <v>0.033</v>
      </c>
      <c r="O16" s="12">
        <v>0.055</v>
      </c>
      <c r="P16" s="11">
        <f t="shared" si="3"/>
        <v>-0.022</v>
      </c>
    </row>
    <row r="17" ht="15" spans="1:16">
      <c r="A17" s="5" t="s">
        <v>93</v>
      </c>
      <c r="B17" s="5" t="s">
        <v>94</v>
      </c>
      <c r="C17" s="5" t="s">
        <v>90</v>
      </c>
      <c r="D17" s="5"/>
      <c r="E17" s="5" t="s">
        <v>58</v>
      </c>
      <c r="F17" s="5">
        <v>11.12</v>
      </c>
      <c r="G17" s="5">
        <v>0.15</v>
      </c>
      <c r="H17" s="5">
        <v>0.15</v>
      </c>
      <c r="I17" s="11">
        <f t="shared" si="2"/>
        <v>0.038</v>
      </c>
      <c r="J17" s="12">
        <v>0.073</v>
      </c>
      <c r="K17" s="12">
        <v>0.035</v>
      </c>
      <c r="L17" s="13">
        <f ca="1" t="shared" si="0"/>
        <v>0.051</v>
      </c>
      <c r="M17" s="13">
        <f ca="1" t="shared" si="1"/>
        <v>0.038</v>
      </c>
      <c r="N17" s="12">
        <v>0.033</v>
      </c>
      <c r="O17" s="12">
        <v>0.055</v>
      </c>
      <c r="P17" s="11">
        <f t="shared" si="3"/>
        <v>-0.022</v>
      </c>
    </row>
    <row r="18" ht="15" spans="1:16">
      <c r="A18" s="5" t="s">
        <v>95</v>
      </c>
      <c r="B18" s="5" t="s">
        <v>96</v>
      </c>
      <c r="C18" s="5" t="s">
        <v>90</v>
      </c>
      <c r="D18" s="5"/>
      <c r="E18" s="5" t="s">
        <v>58</v>
      </c>
      <c r="F18" s="6">
        <v>11.12</v>
      </c>
      <c r="G18" s="5">
        <v>0.15</v>
      </c>
      <c r="H18" s="5">
        <v>0.15</v>
      </c>
      <c r="I18" s="11">
        <f t="shared" si="2"/>
        <v>0.038</v>
      </c>
      <c r="J18" s="12">
        <v>0.073</v>
      </c>
      <c r="K18" s="12">
        <v>0.035</v>
      </c>
      <c r="L18" s="13">
        <f ca="1" t="shared" si="0"/>
        <v>0.071</v>
      </c>
      <c r="M18" s="13">
        <f ca="1" t="shared" si="1"/>
        <v>0.055</v>
      </c>
      <c r="N18" s="12">
        <v>0.033</v>
      </c>
      <c r="O18" s="12">
        <v>0.055</v>
      </c>
      <c r="P18" s="11">
        <f t="shared" si="3"/>
        <v>-0.022</v>
      </c>
    </row>
    <row r="19" ht="15" spans="1:16">
      <c r="A19" s="5" t="s">
        <v>97</v>
      </c>
      <c r="B19" s="5" t="s">
        <v>98</v>
      </c>
      <c r="C19" s="5" t="s">
        <v>85</v>
      </c>
      <c r="D19" s="5"/>
      <c r="E19" s="5" t="s">
        <v>58</v>
      </c>
      <c r="F19" s="5">
        <v>9.09</v>
      </c>
      <c r="G19" s="5">
        <v>0.15</v>
      </c>
      <c r="H19" s="5">
        <v>0.15</v>
      </c>
      <c r="I19" s="11">
        <f t="shared" si="2"/>
        <v>0.03</v>
      </c>
      <c r="J19" s="12">
        <v>0.07</v>
      </c>
      <c r="K19" s="12">
        <v>0.04</v>
      </c>
      <c r="L19" s="13">
        <f ca="1" t="shared" ref="L19:L31" si="4">ROUNDUP(RAND()*($J19-$K19)+$K19,3)</f>
        <v>0.061</v>
      </c>
      <c r="M19" s="13">
        <f ca="1" t="shared" si="1"/>
        <v>0.037</v>
      </c>
      <c r="N19" s="12">
        <v>0.04</v>
      </c>
      <c r="O19" s="12">
        <v>0.02</v>
      </c>
      <c r="P19" s="11">
        <f t="shared" si="3"/>
        <v>0.02</v>
      </c>
    </row>
    <row r="20" ht="15" spans="1:16">
      <c r="A20" s="5" t="s">
        <v>99</v>
      </c>
      <c r="B20" s="5" t="s">
        <v>100</v>
      </c>
      <c r="C20" s="5" t="s">
        <v>85</v>
      </c>
      <c r="D20" s="5"/>
      <c r="E20" s="5" t="s">
        <v>58</v>
      </c>
      <c r="F20" s="5">
        <v>9.09</v>
      </c>
      <c r="G20" s="5">
        <v>0.15</v>
      </c>
      <c r="H20" s="5">
        <v>0.15</v>
      </c>
      <c r="I20" s="11">
        <f t="shared" si="2"/>
        <v>0.03</v>
      </c>
      <c r="J20" s="12">
        <v>0.07</v>
      </c>
      <c r="K20" s="12">
        <v>0.04</v>
      </c>
      <c r="L20" s="13">
        <f ca="1" t="shared" si="4"/>
        <v>0.05</v>
      </c>
      <c r="M20" s="13">
        <f ca="1" t="shared" si="1"/>
        <v>0.021</v>
      </c>
      <c r="N20" s="12">
        <v>0.04</v>
      </c>
      <c r="O20" s="12">
        <v>0.02</v>
      </c>
      <c r="P20" s="11">
        <f t="shared" si="3"/>
        <v>0.02</v>
      </c>
    </row>
    <row r="21" ht="15" spans="1:16">
      <c r="A21" s="5" t="s">
        <v>101</v>
      </c>
      <c r="B21" s="5" t="s">
        <v>102</v>
      </c>
      <c r="C21" s="5" t="s">
        <v>85</v>
      </c>
      <c r="D21" s="5"/>
      <c r="E21" s="5" t="s">
        <v>58</v>
      </c>
      <c r="F21" s="5">
        <v>72.28</v>
      </c>
      <c r="G21" s="5">
        <v>0.15</v>
      </c>
      <c r="H21" s="5">
        <v>0.15</v>
      </c>
      <c r="I21" s="11">
        <f t="shared" si="2"/>
        <v>0.032</v>
      </c>
      <c r="J21" s="12">
        <v>0.067</v>
      </c>
      <c r="K21" s="12">
        <v>0.035</v>
      </c>
      <c r="L21" s="13">
        <f ca="1" t="shared" si="4"/>
        <v>0.049</v>
      </c>
      <c r="M21" s="13">
        <f ca="1" t="shared" si="1"/>
        <v>0.04</v>
      </c>
      <c r="N21" s="12">
        <v>0.073</v>
      </c>
      <c r="O21" s="12">
        <v>0.035</v>
      </c>
      <c r="P21" s="11">
        <f t="shared" si="3"/>
        <v>0.038</v>
      </c>
    </row>
    <row r="22" ht="15" spans="1:16">
      <c r="A22" s="5" t="s">
        <v>103</v>
      </c>
      <c r="B22" s="5" t="s">
        <v>104</v>
      </c>
      <c r="C22" s="5" t="s">
        <v>85</v>
      </c>
      <c r="D22" s="5"/>
      <c r="E22" s="5" t="s">
        <v>58</v>
      </c>
      <c r="F22" s="5">
        <v>72.28</v>
      </c>
      <c r="G22" s="5">
        <v>0.15</v>
      </c>
      <c r="H22" s="5">
        <v>0.15</v>
      </c>
      <c r="I22" s="11">
        <f t="shared" si="2"/>
        <v>0.032</v>
      </c>
      <c r="J22" s="12">
        <v>0.067</v>
      </c>
      <c r="K22" s="12">
        <v>0.035</v>
      </c>
      <c r="L22" s="13">
        <f ca="1" t="shared" si="4"/>
        <v>0.058</v>
      </c>
      <c r="M22" s="13">
        <f ca="1" t="shared" si="1"/>
        <v>0.069</v>
      </c>
      <c r="N22" s="12">
        <v>0.073</v>
      </c>
      <c r="O22" s="12">
        <v>0.035</v>
      </c>
      <c r="P22" s="11">
        <f t="shared" si="3"/>
        <v>0.038</v>
      </c>
    </row>
    <row r="23" ht="15" spans="1:16">
      <c r="A23" s="5" t="s">
        <v>105</v>
      </c>
      <c r="B23" s="5" t="s">
        <v>106</v>
      </c>
      <c r="C23" s="5" t="s">
        <v>107</v>
      </c>
      <c r="D23" s="5"/>
      <c r="E23" s="5" t="s">
        <v>58</v>
      </c>
      <c r="F23" s="5">
        <v>0</v>
      </c>
      <c r="G23" s="5">
        <v>0.1</v>
      </c>
      <c r="H23" s="5">
        <v>0</v>
      </c>
      <c r="I23" s="11">
        <f t="shared" si="2"/>
        <v>0.013</v>
      </c>
      <c r="J23" s="12">
        <v>0.045</v>
      </c>
      <c r="K23" s="12">
        <v>0.032</v>
      </c>
      <c r="L23" s="13">
        <f ca="1" t="shared" si="4"/>
        <v>0.043</v>
      </c>
      <c r="M23" s="13">
        <f ca="1" t="shared" si="1"/>
        <v>0.015</v>
      </c>
      <c r="N23" s="12">
        <v>0.031</v>
      </c>
      <c r="O23" s="12">
        <v>0</v>
      </c>
      <c r="P23" s="11">
        <f t="shared" si="3"/>
        <v>0.031</v>
      </c>
    </row>
    <row r="24" ht="15" spans="1:16">
      <c r="A24" s="5" t="s">
        <v>108</v>
      </c>
      <c r="B24" s="5" t="s">
        <v>109</v>
      </c>
      <c r="C24" s="5" t="s">
        <v>107</v>
      </c>
      <c r="D24" s="5"/>
      <c r="E24" s="5" t="s">
        <v>58</v>
      </c>
      <c r="F24" s="5">
        <v>0</v>
      </c>
      <c r="G24" s="5">
        <v>0.1</v>
      </c>
      <c r="H24" s="5">
        <v>0</v>
      </c>
      <c r="I24" s="11">
        <f t="shared" ref="I24:I30" si="5">J24-K24</f>
        <v>0.013</v>
      </c>
      <c r="J24" s="12">
        <v>0.045</v>
      </c>
      <c r="K24" s="12">
        <v>0.032</v>
      </c>
      <c r="L24" s="13">
        <f ca="1" t="shared" si="4"/>
        <v>0.034</v>
      </c>
      <c r="M24" s="13">
        <f ca="1" t="shared" ref="M24:M30" si="6">ROUNDUP(RAND()*($N24-$O24)+$O24,3)</f>
        <v>0.025</v>
      </c>
      <c r="N24" s="12">
        <v>0.025</v>
      </c>
      <c r="O24" s="12">
        <v>0</v>
      </c>
      <c r="P24" s="11">
        <f t="shared" ref="P24:P30" si="7">N24-O24</f>
        <v>0.025</v>
      </c>
    </row>
    <row r="25" ht="15" spans="1:16">
      <c r="A25" s="5" t="s">
        <v>110</v>
      </c>
      <c r="B25" s="5" t="s">
        <v>111</v>
      </c>
      <c r="C25" s="5" t="s">
        <v>112</v>
      </c>
      <c r="D25" s="5"/>
      <c r="E25" s="5" t="s">
        <v>58</v>
      </c>
      <c r="F25" s="5">
        <v>0</v>
      </c>
      <c r="G25" s="5">
        <v>0.1</v>
      </c>
      <c r="H25" s="5">
        <v>0</v>
      </c>
      <c r="I25" s="11">
        <f t="shared" si="5"/>
        <v>0.007</v>
      </c>
      <c r="J25" s="12">
        <v>0.052</v>
      </c>
      <c r="K25" s="12">
        <v>0.045</v>
      </c>
      <c r="L25" s="13">
        <f ca="1" t="shared" si="4"/>
        <v>0.048</v>
      </c>
      <c r="M25" s="13">
        <f ca="1" t="shared" si="6"/>
        <v>0.025</v>
      </c>
      <c r="N25" s="12">
        <v>0.026</v>
      </c>
      <c r="O25" s="12">
        <v>0.01</v>
      </c>
      <c r="P25" s="11">
        <f t="shared" si="7"/>
        <v>0.016</v>
      </c>
    </row>
    <row r="26" ht="15" spans="1:16">
      <c r="A26" s="5" t="s">
        <v>113</v>
      </c>
      <c r="B26" s="5" t="s">
        <v>114</v>
      </c>
      <c r="C26" s="5" t="s">
        <v>115</v>
      </c>
      <c r="D26" s="5"/>
      <c r="E26" s="5" t="s">
        <v>58</v>
      </c>
      <c r="F26" s="5">
        <v>0</v>
      </c>
      <c r="G26" s="5">
        <v>0.2</v>
      </c>
      <c r="H26" s="5">
        <v>0</v>
      </c>
      <c r="I26" s="11">
        <f t="shared" si="5"/>
        <v>0.042</v>
      </c>
      <c r="J26" s="12">
        <v>0.087</v>
      </c>
      <c r="K26" s="12">
        <v>0.045</v>
      </c>
      <c r="L26" s="13">
        <f ca="1" t="shared" si="4"/>
        <v>0.055</v>
      </c>
      <c r="M26" s="13">
        <f ca="1" t="shared" si="6"/>
        <v>0.01</v>
      </c>
      <c r="N26" s="12">
        <v>0.023</v>
      </c>
      <c r="O26" s="12">
        <v>0.009</v>
      </c>
      <c r="P26" s="11">
        <f t="shared" si="7"/>
        <v>0.014</v>
      </c>
    </row>
    <row r="27" ht="15" spans="1:16">
      <c r="A27" s="5" t="s">
        <v>116</v>
      </c>
      <c r="B27" s="5" t="s">
        <v>117</v>
      </c>
      <c r="C27" s="5" t="s">
        <v>107</v>
      </c>
      <c r="D27" s="5"/>
      <c r="E27" s="5" t="s">
        <v>58</v>
      </c>
      <c r="F27" s="5">
        <v>0</v>
      </c>
      <c r="G27" s="5">
        <v>0.2</v>
      </c>
      <c r="H27" s="5">
        <v>0</v>
      </c>
      <c r="I27" s="11">
        <f t="shared" si="5"/>
        <v>0.078</v>
      </c>
      <c r="J27" s="12">
        <v>0.123</v>
      </c>
      <c r="K27" s="12">
        <v>0.045</v>
      </c>
      <c r="L27" s="13">
        <f ca="1" t="shared" si="4"/>
        <v>0.097</v>
      </c>
      <c r="M27" s="13">
        <f ca="1" t="shared" si="6"/>
        <v>0.029</v>
      </c>
      <c r="N27" s="12">
        <v>0.035</v>
      </c>
      <c r="O27" s="12">
        <v>0.01</v>
      </c>
      <c r="P27" s="11">
        <f t="shared" si="7"/>
        <v>0.025</v>
      </c>
    </row>
    <row r="28" s="4" customFormat="1" ht="15" spans="1:16">
      <c r="A28" s="7" t="s">
        <v>118</v>
      </c>
      <c r="B28" s="7" t="s">
        <v>119</v>
      </c>
      <c r="C28" s="7" t="s">
        <v>115</v>
      </c>
      <c r="D28" s="7"/>
      <c r="E28" s="7" t="s">
        <v>58</v>
      </c>
      <c r="F28" s="7">
        <v>0</v>
      </c>
      <c r="G28" s="7">
        <v>0.08</v>
      </c>
      <c r="H28" s="7">
        <v>0</v>
      </c>
      <c r="I28" s="14">
        <f t="shared" si="5"/>
        <v>0.013</v>
      </c>
      <c r="J28" s="14">
        <v>0.045</v>
      </c>
      <c r="K28" s="14">
        <v>0.032</v>
      </c>
      <c r="L28" s="14">
        <f ca="1" t="shared" si="4"/>
        <v>0.038</v>
      </c>
      <c r="M28" s="14">
        <f ca="1" t="shared" si="6"/>
        <v>0.008</v>
      </c>
      <c r="N28" s="14">
        <v>0.025</v>
      </c>
      <c r="O28" s="14">
        <v>0</v>
      </c>
      <c r="P28" s="14">
        <f t="shared" si="7"/>
        <v>0.025</v>
      </c>
    </row>
    <row r="29" ht="15" spans="1:16">
      <c r="A29" s="5" t="s">
        <v>120</v>
      </c>
      <c r="B29" s="5" t="s">
        <v>121</v>
      </c>
      <c r="C29" s="5" t="s">
        <v>112</v>
      </c>
      <c r="D29" s="5"/>
      <c r="E29" s="5" t="s">
        <v>58</v>
      </c>
      <c r="F29" s="5">
        <v>0</v>
      </c>
      <c r="G29" s="5">
        <v>0.2</v>
      </c>
      <c r="H29" s="5">
        <v>0</v>
      </c>
      <c r="I29" s="11">
        <f t="shared" si="5"/>
        <v>0.042</v>
      </c>
      <c r="J29" s="12">
        <v>0.087</v>
      </c>
      <c r="K29" s="12">
        <v>0.045</v>
      </c>
      <c r="L29" s="13">
        <f ca="1" t="shared" si="4"/>
        <v>0.051</v>
      </c>
      <c r="M29" s="13">
        <f ca="1" t="shared" si="6"/>
        <v>0.012</v>
      </c>
      <c r="N29" s="12">
        <v>0.021</v>
      </c>
      <c r="O29" s="12">
        <v>0</v>
      </c>
      <c r="P29" s="11">
        <f t="shared" si="7"/>
        <v>0.021</v>
      </c>
    </row>
    <row r="30" ht="15" spans="1:16">
      <c r="A30" s="5" t="s">
        <v>122</v>
      </c>
      <c r="B30" s="5" t="s">
        <v>123</v>
      </c>
      <c r="C30" s="5" t="s">
        <v>82</v>
      </c>
      <c r="D30" s="5"/>
      <c r="E30" s="5" t="s">
        <v>58</v>
      </c>
      <c r="F30" s="5">
        <v>4</v>
      </c>
      <c r="G30" s="5">
        <v>0.38</v>
      </c>
      <c r="H30" s="5">
        <v>0.38</v>
      </c>
      <c r="I30" s="11">
        <f t="shared" si="5"/>
        <v>0.037</v>
      </c>
      <c r="J30" s="12">
        <v>0.19</v>
      </c>
      <c r="K30" s="12">
        <v>0.153</v>
      </c>
      <c r="L30" s="13">
        <f ca="1" t="shared" si="4"/>
        <v>0.155</v>
      </c>
      <c r="M30" s="13">
        <f ca="1" t="shared" si="6"/>
        <v>0.038</v>
      </c>
      <c r="N30" s="12">
        <v>0.033</v>
      </c>
      <c r="O30" s="12">
        <v>0.08</v>
      </c>
      <c r="P30" s="11">
        <f t="shared" si="7"/>
        <v>-0.047</v>
      </c>
    </row>
    <row r="31" ht="15" spans="1:16">
      <c r="A31" s="5" t="s">
        <v>124</v>
      </c>
      <c r="B31" s="5" t="s">
        <v>125</v>
      </c>
      <c r="C31" s="5" t="s">
        <v>126</v>
      </c>
      <c r="D31" s="5"/>
      <c r="E31" s="5" t="s">
        <v>58</v>
      </c>
      <c r="F31" s="5">
        <v>0</v>
      </c>
      <c r="G31" s="5">
        <v>0.35</v>
      </c>
      <c r="H31" s="5">
        <v>0</v>
      </c>
      <c r="I31" s="11">
        <f t="shared" ref="I31:I50" si="8">J31-K31</f>
        <v>0</v>
      </c>
      <c r="P31" s="11">
        <f t="shared" ref="P31:P50" si="9">N31-O31</f>
        <v>0</v>
      </c>
    </row>
    <row r="32" ht="15" spans="1:16">
      <c r="A32" s="5" t="s">
        <v>127</v>
      </c>
      <c r="B32" s="5" t="s">
        <v>128</v>
      </c>
      <c r="C32" s="5" t="s">
        <v>129</v>
      </c>
      <c r="D32" s="5"/>
      <c r="E32" s="5" t="s">
        <v>58</v>
      </c>
      <c r="F32" s="5">
        <v>0</v>
      </c>
      <c r="G32" s="5">
        <v>0.2</v>
      </c>
      <c r="H32" s="5">
        <v>0.15</v>
      </c>
      <c r="I32" s="11">
        <f t="shared" si="8"/>
        <v>0.029</v>
      </c>
      <c r="J32" s="12">
        <v>0.082</v>
      </c>
      <c r="K32" s="12">
        <v>0.053</v>
      </c>
      <c r="L32" s="13">
        <f ca="1">ROUNDUP(RAND()*($J32-$K32)+$K32,3)</f>
        <v>0.078</v>
      </c>
      <c r="M32" s="13">
        <f ca="1">ROUNDUP(RAND()*($N32-$O32)+$O32,3)</f>
        <v>-0.029</v>
      </c>
      <c r="N32" s="12">
        <v>-0.03</v>
      </c>
      <c r="O32" s="12">
        <v>0</v>
      </c>
      <c r="P32" s="11">
        <f t="shared" si="9"/>
        <v>-0.03</v>
      </c>
    </row>
    <row r="33" ht="15" spans="1:16">
      <c r="A33" s="5" t="s">
        <v>130</v>
      </c>
      <c r="B33" s="5" t="s">
        <v>131</v>
      </c>
      <c r="C33" s="5" t="s">
        <v>132</v>
      </c>
      <c r="D33" s="5"/>
      <c r="E33" s="5" t="s">
        <v>58</v>
      </c>
      <c r="F33" s="5">
        <v>0</v>
      </c>
      <c r="G33" s="5">
        <v>0.2</v>
      </c>
      <c r="H33" s="5">
        <v>0.15</v>
      </c>
      <c r="I33" s="11">
        <f t="shared" si="8"/>
        <v>-0.03</v>
      </c>
      <c r="J33" s="12">
        <v>-0.03</v>
      </c>
      <c r="K33" s="12">
        <v>0</v>
      </c>
      <c r="L33" s="13">
        <f ca="1" t="shared" ref="L33" si="10">ROUNDUP(RAND()*($J33-$K33)+$K33,3)</f>
        <v>-0.012</v>
      </c>
      <c r="M33" s="13">
        <f ca="1">ROUNDUP(RAND()*($N33-$O33)+$O33,3)</f>
        <v>0.055</v>
      </c>
      <c r="N33" s="12">
        <v>0.05</v>
      </c>
      <c r="O33" s="12">
        <v>0.083</v>
      </c>
      <c r="P33" s="11">
        <f t="shared" si="9"/>
        <v>-0.033</v>
      </c>
    </row>
    <row r="34" ht="15" spans="1:16">
      <c r="A34" s="5" t="s">
        <v>133</v>
      </c>
      <c r="B34" s="5" t="s">
        <v>134</v>
      </c>
      <c r="C34" s="5" t="s">
        <v>126</v>
      </c>
      <c r="D34" s="5"/>
      <c r="E34" s="5" t="s">
        <v>58</v>
      </c>
      <c r="F34" s="5">
        <v>0</v>
      </c>
      <c r="G34" s="5">
        <v>0.35</v>
      </c>
      <c r="H34" s="5">
        <v>0</v>
      </c>
      <c r="I34" s="11">
        <f t="shared" si="8"/>
        <v>0</v>
      </c>
      <c r="P34" s="11">
        <f t="shared" si="9"/>
        <v>0</v>
      </c>
    </row>
    <row r="35" ht="15" spans="1:16">
      <c r="A35" s="5" t="s">
        <v>135</v>
      </c>
      <c r="B35" s="5" t="s">
        <v>136</v>
      </c>
      <c r="C35" s="5" t="s">
        <v>129</v>
      </c>
      <c r="D35" s="5"/>
      <c r="E35" s="5" t="s">
        <v>58</v>
      </c>
      <c r="F35" s="5">
        <v>0</v>
      </c>
      <c r="G35" s="5">
        <v>0.2</v>
      </c>
      <c r="H35" s="5">
        <v>0.15</v>
      </c>
      <c r="I35" s="11">
        <f t="shared" si="8"/>
        <v>0.044</v>
      </c>
      <c r="J35" s="12">
        <v>0.097</v>
      </c>
      <c r="K35" s="12">
        <v>0.053</v>
      </c>
      <c r="L35" s="13">
        <f ca="1">ROUNDUP(RAND()*($J35-$K35)+$K35,3)</f>
        <v>0.087</v>
      </c>
      <c r="M35" s="13">
        <f ca="1">ROUNDUP(RAND()*($N35-$O35)+$O35,3)</f>
        <v>-0.007</v>
      </c>
      <c r="N35" s="12">
        <v>-0.03</v>
      </c>
      <c r="O35" s="12">
        <v>0</v>
      </c>
      <c r="P35" s="11">
        <f t="shared" si="9"/>
        <v>-0.03</v>
      </c>
    </row>
    <row r="36" ht="15" spans="1:16">
      <c r="A36" s="5" t="s">
        <v>137</v>
      </c>
      <c r="B36" s="5" t="s">
        <v>138</v>
      </c>
      <c r="C36" s="5" t="s">
        <v>132</v>
      </c>
      <c r="D36" s="5"/>
      <c r="E36" s="5" t="s">
        <v>58</v>
      </c>
      <c r="F36" s="5">
        <v>0</v>
      </c>
      <c r="G36" s="5">
        <v>0.2</v>
      </c>
      <c r="H36" s="5">
        <v>0.15</v>
      </c>
      <c r="I36" s="11">
        <f t="shared" si="8"/>
        <v>-0.03</v>
      </c>
      <c r="J36" s="12">
        <v>-0.03</v>
      </c>
      <c r="K36" s="12">
        <v>0</v>
      </c>
      <c r="L36" s="13">
        <f ca="1" t="shared" ref="L36" si="11">ROUNDUP(RAND()*($J36-$K36)+$K36,3)</f>
        <v>-0.002</v>
      </c>
      <c r="M36" s="13">
        <f ca="1">ROUNDUP(RAND()*($N36-$O36)+$O36,3)</f>
        <v>0.064</v>
      </c>
      <c r="N36" s="12">
        <v>0.05</v>
      </c>
      <c r="O36" s="12">
        <v>0.081</v>
      </c>
      <c r="P36" s="11">
        <f t="shared" si="9"/>
        <v>-0.031</v>
      </c>
    </row>
    <row r="37" ht="15" spans="1:16">
      <c r="A37" s="5" t="s">
        <v>139</v>
      </c>
      <c r="B37" s="5" t="s">
        <v>140</v>
      </c>
      <c r="C37" s="5" t="s">
        <v>141</v>
      </c>
      <c r="D37" s="5"/>
      <c r="E37" s="5" t="s">
        <v>58</v>
      </c>
      <c r="F37" s="5">
        <v>0</v>
      </c>
      <c r="G37" s="5">
        <v>0.35</v>
      </c>
      <c r="H37" s="5">
        <v>0</v>
      </c>
      <c r="I37" s="11">
        <f t="shared" si="8"/>
        <v>0</v>
      </c>
      <c r="P37" s="11">
        <f t="shared" si="9"/>
        <v>0</v>
      </c>
    </row>
    <row r="38" ht="15" spans="1:16">
      <c r="A38" s="5" t="s">
        <v>142</v>
      </c>
      <c r="B38" s="5" t="s">
        <v>143</v>
      </c>
      <c r="C38" s="5" t="s">
        <v>144</v>
      </c>
      <c r="D38" s="5"/>
      <c r="E38" s="5" t="s">
        <v>58</v>
      </c>
      <c r="F38" s="5">
        <v>0</v>
      </c>
      <c r="G38" s="5">
        <v>0.2</v>
      </c>
      <c r="H38" s="5">
        <v>0.15</v>
      </c>
      <c r="I38" s="11">
        <f t="shared" si="8"/>
        <v>0.034</v>
      </c>
      <c r="J38" s="12">
        <v>0.087</v>
      </c>
      <c r="K38" s="12">
        <v>0.053</v>
      </c>
      <c r="L38" s="13">
        <f ca="1">ROUNDUP(RAND()*($J38-$K38)+$K38,3)</f>
        <v>0.058</v>
      </c>
      <c r="M38" s="13">
        <f ca="1">ROUNDUP(RAND()*($N38-$O38)+$O38,3)</f>
        <v>-0.015</v>
      </c>
      <c r="N38" s="12">
        <v>-0.03</v>
      </c>
      <c r="O38" s="12">
        <v>0</v>
      </c>
      <c r="P38" s="11">
        <f t="shared" si="9"/>
        <v>-0.03</v>
      </c>
    </row>
    <row r="39" ht="15" spans="1:16">
      <c r="A39" s="5" t="s">
        <v>145</v>
      </c>
      <c r="B39" s="5" t="s">
        <v>146</v>
      </c>
      <c r="C39" s="5" t="s">
        <v>147</v>
      </c>
      <c r="D39" s="5"/>
      <c r="E39" s="5" t="s">
        <v>58</v>
      </c>
      <c r="F39" s="5">
        <v>0</v>
      </c>
      <c r="G39" s="5">
        <v>0.2</v>
      </c>
      <c r="H39" s="5">
        <v>0.15</v>
      </c>
      <c r="I39" s="11">
        <f t="shared" si="8"/>
        <v>-0.03</v>
      </c>
      <c r="J39" s="12">
        <v>-0.03</v>
      </c>
      <c r="K39" s="12">
        <v>0</v>
      </c>
      <c r="L39" s="13">
        <f ca="1" t="shared" ref="L39" si="12">ROUNDUP(RAND()*($J39-$K39)+$K39,3)</f>
        <v>-0.025</v>
      </c>
      <c r="M39" s="13">
        <f ca="1">ROUNDUP(RAND()*($N39-$O39)+$O39,3)</f>
        <v>0.078</v>
      </c>
      <c r="N39" s="12">
        <v>0.05</v>
      </c>
      <c r="O39" s="12">
        <v>0.083</v>
      </c>
      <c r="P39" s="11">
        <f t="shared" si="9"/>
        <v>-0.033</v>
      </c>
    </row>
    <row r="40" ht="15" spans="1:16">
      <c r="A40" s="5" t="s">
        <v>148</v>
      </c>
      <c r="B40" s="5" t="s">
        <v>149</v>
      </c>
      <c r="C40" s="5" t="s">
        <v>141</v>
      </c>
      <c r="D40" s="5"/>
      <c r="E40" s="5" t="s">
        <v>58</v>
      </c>
      <c r="F40" s="5">
        <v>0</v>
      </c>
      <c r="G40" s="5">
        <v>0.35</v>
      </c>
      <c r="H40" s="5">
        <v>0</v>
      </c>
      <c r="I40" s="11">
        <f t="shared" si="8"/>
        <v>0</v>
      </c>
      <c r="P40" s="11">
        <f t="shared" si="9"/>
        <v>0</v>
      </c>
    </row>
    <row r="41" ht="15" spans="1:16">
      <c r="A41" s="5" t="s">
        <v>150</v>
      </c>
      <c r="B41" s="5" t="s">
        <v>151</v>
      </c>
      <c r="C41" s="5" t="s">
        <v>152</v>
      </c>
      <c r="D41" s="5"/>
      <c r="E41" s="5" t="s">
        <v>58</v>
      </c>
      <c r="F41" s="5">
        <v>0</v>
      </c>
      <c r="G41" s="5">
        <v>0.2</v>
      </c>
      <c r="H41" s="5">
        <v>0.15</v>
      </c>
      <c r="I41" s="11">
        <f t="shared" si="8"/>
        <v>0.024</v>
      </c>
      <c r="J41" s="12">
        <v>0.077</v>
      </c>
      <c r="K41" s="12">
        <v>0.053</v>
      </c>
      <c r="L41" s="13">
        <f ca="1">ROUNDUP(RAND()*($J41-$K41)+$K41,3)</f>
        <v>0.068</v>
      </c>
      <c r="M41" s="13">
        <f ca="1">ROUNDUP(RAND()*($N41-$O41)+$O41,3)</f>
        <v>-0.021</v>
      </c>
      <c r="N41" s="12">
        <v>-0.03</v>
      </c>
      <c r="O41" s="12">
        <v>0</v>
      </c>
      <c r="P41" s="11">
        <f t="shared" si="9"/>
        <v>-0.03</v>
      </c>
    </row>
    <row r="42" ht="15" spans="1:16">
      <c r="A42" s="5" t="s">
        <v>153</v>
      </c>
      <c r="B42" s="5" t="s">
        <v>154</v>
      </c>
      <c r="C42" s="5" t="s">
        <v>147</v>
      </c>
      <c r="D42" s="5"/>
      <c r="E42" s="5" t="s">
        <v>58</v>
      </c>
      <c r="F42" s="5">
        <v>0</v>
      </c>
      <c r="G42" s="5">
        <v>0.2</v>
      </c>
      <c r="H42" s="5">
        <v>0.15</v>
      </c>
      <c r="I42" s="11">
        <f t="shared" si="8"/>
        <v>-0.03</v>
      </c>
      <c r="J42" s="12">
        <v>-0.03</v>
      </c>
      <c r="K42" s="12">
        <v>0</v>
      </c>
      <c r="L42" s="13">
        <f ca="1" t="shared" ref="L42" si="13">ROUNDUP(RAND()*($J42-$K42)+$K42,3)</f>
        <v>-0.015</v>
      </c>
      <c r="M42" s="13">
        <f ca="1">ROUNDUP(RAND()*($N42-$O42)+$O42,3)</f>
        <v>0.067</v>
      </c>
      <c r="N42" s="12">
        <v>0.05</v>
      </c>
      <c r="O42" s="12">
        <v>0.071</v>
      </c>
      <c r="P42" s="11">
        <f t="shared" si="9"/>
        <v>-0.021</v>
      </c>
    </row>
    <row r="43" ht="15" spans="1:16">
      <c r="A43" s="5" t="s">
        <v>155</v>
      </c>
      <c r="B43" s="5" t="s">
        <v>156</v>
      </c>
      <c r="C43" s="5" t="s">
        <v>157</v>
      </c>
      <c r="D43" s="5"/>
      <c r="E43" s="5" t="s">
        <v>58</v>
      </c>
      <c r="F43" s="5">
        <v>0</v>
      </c>
      <c r="G43" s="5">
        <v>0.35</v>
      </c>
      <c r="H43" s="5">
        <v>0</v>
      </c>
      <c r="I43" s="11">
        <f t="shared" si="8"/>
        <v>0</v>
      </c>
      <c r="P43" s="11">
        <f t="shared" si="9"/>
        <v>0</v>
      </c>
    </row>
    <row r="44" ht="15" spans="1:16">
      <c r="A44" s="5" t="s">
        <v>158</v>
      </c>
      <c r="B44" s="5" t="s">
        <v>159</v>
      </c>
      <c r="C44" s="5" t="s">
        <v>160</v>
      </c>
      <c r="D44" s="5"/>
      <c r="E44" s="5" t="s">
        <v>58</v>
      </c>
      <c r="F44" s="5">
        <v>0</v>
      </c>
      <c r="G44" s="5">
        <v>0.2</v>
      </c>
      <c r="H44" s="5">
        <v>0.15</v>
      </c>
      <c r="I44" s="11">
        <f t="shared" si="8"/>
        <v>0.034</v>
      </c>
      <c r="J44" s="12">
        <v>0.087</v>
      </c>
      <c r="K44" s="12">
        <v>0.053</v>
      </c>
      <c r="L44" s="13">
        <f ca="1">ROUNDUP(RAND()*($J44-$K44)+$K44,3)</f>
        <v>0.06</v>
      </c>
      <c r="M44" s="13">
        <f ca="1">ROUNDUP(RAND()*($N44-$O44)+$O44,3)</f>
        <v>-0.023</v>
      </c>
      <c r="N44" s="12">
        <v>-0.03</v>
      </c>
      <c r="O44" s="12">
        <v>0</v>
      </c>
      <c r="P44" s="11">
        <f t="shared" si="9"/>
        <v>-0.03</v>
      </c>
    </row>
    <row r="45" ht="15" spans="1:16">
      <c r="A45" s="5" t="s">
        <v>161</v>
      </c>
      <c r="B45" s="5" t="s">
        <v>162</v>
      </c>
      <c r="C45" s="5" t="s">
        <v>163</v>
      </c>
      <c r="D45" s="5"/>
      <c r="E45" s="5" t="s">
        <v>58</v>
      </c>
      <c r="F45" s="5">
        <v>0</v>
      </c>
      <c r="G45" s="5">
        <v>0.2</v>
      </c>
      <c r="H45" s="5">
        <v>0.15</v>
      </c>
      <c r="I45" s="11">
        <f t="shared" si="8"/>
        <v>-0.03</v>
      </c>
      <c r="J45" s="12">
        <v>-0.03</v>
      </c>
      <c r="K45" s="12">
        <v>0</v>
      </c>
      <c r="L45" s="13">
        <f ca="1" t="shared" ref="L45" si="14">ROUNDUP(RAND()*($J45-$K45)+$K45,3)</f>
        <v>-0.006</v>
      </c>
      <c r="M45" s="13">
        <f ca="1">ROUNDUP(RAND()*($N45-$O45)+$O45,3)</f>
        <v>0.053</v>
      </c>
      <c r="N45" s="12">
        <v>0.05</v>
      </c>
      <c r="O45" s="12">
        <v>0.083</v>
      </c>
      <c r="P45" s="11">
        <f t="shared" si="9"/>
        <v>-0.033</v>
      </c>
    </row>
    <row r="46" ht="15" spans="1:16">
      <c r="A46" s="5" t="s">
        <v>164</v>
      </c>
      <c r="B46" s="5" t="s">
        <v>165</v>
      </c>
      <c r="C46" s="5" t="s">
        <v>157</v>
      </c>
      <c r="D46" s="5"/>
      <c r="E46" s="5" t="s">
        <v>58</v>
      </c>
      <c r="F46" s="5">
        <v>0</v>
      </c>
      <c r="G46" s="5">
        <v>0.35</v>
      </c>
      <c r="H46" s="5">
        <v>0</v>
      </c>
      <c r="I46" s="11">
        <f t="shared" si="8"/>
        <v>0</v>
      </c>
      <c r="P46" s="11">
        <f t="shared" si="9"/>
        <v>0</v>
      </c>
    </row>
    <row r="47" ht="15" spans="1:16">
      <c r="A47" s="5" t="s">
        <v>166</v>
      </c>
      <c r="B47" s="5" t="s">
        <v>167</v>
      </c>
      <c r="C47" s="5" t="s">
        <v>160</v>
      </c>
      <c r="D47" s="5"/>
      <c r="E47" s="5" t="s">
        <v>58</v>
      </c>
      <c r="F47" s="5">
        <v>0</v>
      </c>
      <c r="G47" s="5">
        <v>0.2</v>
      </c>
      <c r="H47" s="5">
        <v>0.15</v>
      </c>
      <c r="I47" s="11">
        <f t="shared" si="8"/>
        <v>0.044</v>
      </c>
      <c r="J47" s="12">
        <v>0.097</v>
      </c>
      <c r="K47" s="12">
        <v>0.053</v>
      </c>
      <c r="L47" s="13">
        <f ca="1" t="shared" ref="L47:L65" si="15">ROUNDUP(RAND()*($J47-$K47)+$K47,3)</f>
        <v>0.065</v>
      </c>
      <c r="M47" s="13">
        <f ca="1" t="shared" ref="M47:M65" si="16">ROUNDUP(RAND()*($N47-$O47)+$O47,3)</f>
        <v>-0.013</v>
      </c>
      <c r="N47" s="12">
        <v>-0.03</v>
      </c>
      <c r="O47" s="12">
        <v>0</v>
      </c>
      <c r="P47" s="11">
        <f t="shared" si="9"/>
        <v>-0.03</v>
      </c>
    </row>
    <row r="48" ht="15" spans="1:16">
      <c r="A48" s="5" t="s">
        <v>168</v>
      </c>
      <c r="B48" s="5" t="s">
        <v>169</v>
      </c>
      <c r="C48" s="5" t="s">
        <v>163</v>
      </c>
      <c r="D48" s="5"/>
      <c r="E48" s="5" t="s">
        <v>58</v>
      </c>
      <c r="F48" s="5">
        <v>0</v>
      </c>
      <c r="G48" s="5">
        <v>0.2</v>
      </c>
      <c r="H48" s="5">
        <v>0.15</v>
      </c>
      <c r="I48" s="11">
        <f t="shared" si="8"/>
        <v>-0.03</v>
      </c>
      <c r="J48" s="12">
        <v>-0.03</v>
      </c>
      <c r="K48" s="12">
        <v>0</v>
      </c>
      <c r="L48" s="13">
        <f ca="1" t="shared" ref="L48:L49" si="17">ROUNDUP(RAND()*($J48-$K48)+$K48,3)</f>
        <v>-0.014</v>
      </c>
      <c r="M48" s="13">
        <f ca="1" t="shared" si="16"/>
        <v>0.052</v>
      </c>
      <c r="N48" s="12">
        <v>0.05</v>
      </c>
      <c r="O48" s="12">
        <v>0.063</v>
      </c>
      <c r="P48" s="11">
        <f t="shared" si="9"/>
        <v>-0.013</v>
      </c>
    </row>
    <row r="49" s="4" customFormat="1" ht="15" spans="1:16">
      <c r="A49" s="7" t="s">
        <v>170</v>
      </c>
      <c r="B49" s="7" t="s">
        <v>171</v>
      </c>
      <c r="C49" s="7" t="s">
        <v>115</v>
      </c>
      <c r="D49" s="7"/>
      <c r="E49" s="7" t="s">
        <v>58</v>
      </c>
      <c r="F49" s="7">
        <v>0</v>
      </c>
      <c r="G49" s="7">
        <v>0.2</v>
      </c>
      <c r="H49" s="7">
        <v>0</v>
      </c>
      <c r="I49" s="14">
        <f t="shared" si="8"/>
        <v>0.042</v>
      </c>
      <c r="J49" s="14">
        <v>0.087</v>
      </c>
      <c r="K49" s="14">
        <v>0.045</v>
      </c>
      <c r="L49" s="14">
        <f ca="1" t="shared" si="17"/>
        <v>0.059</v>
      </c>
      <c r="M49" s="14">
        <f ca="1" t="shared" si="16"/>
        <v>0.016</v>
      </c>
      <c r="N49" s="14">
        <v>0.018</v>
      </c>
      <c r="O49" s="14">
        <v>0</v>
      </c>
      <c r="P49" s="14">
        <f t="shared" si="9"/>
        <v>0.018</v>
      </c>
    </row>
    <row r="50" customFormat="1" ht="15" spans="1:16">
      <c r="A50" s="5" t="s">
        <v>172</v>
      </c>
      <c r="B50" s="5" t="s">
        <v>173</v>
      </c>
      <c r="C50" s="5" t="s">
        <v>174</v>
      </c>
      <c r="D50" s="5"/>
      <c r="E50" s="5" t="s">
        <v>58</v>
      </c>
      <c r="F50" s="5">
        <v>1.5</v>
      </c>
      <c r="G50" s="5">
        <v>0.15</v>
      </c>
      <c r="H50" s="5">
        <v>0.15</v>
      </c>
      <c r="I50" s="11">
        <f t="shared" ref="I49:I65" si="18">J50-K50</f>
        <v>0.025</v>
      </c>
      <c r="J50" s="12">
        <v>0.06</v>
      </c>
      <c r="K50" s="12">
        <v>0.035</v>
      </c>
      <c r="L50" s="13">
        <f ca="1" t="shared" si="15"/>
        <v>0.056</v>
      </c>
      <c r="M50" s="13">
        <f ca="1" t="shared" si="16"/>
        <v>0.015</v>
      </c>
      <c r="N50" s="12">
        <v>0.009</v>
      </c>
      <c r="O50" s="12">
        <v>0.03</v>
      </c>
      <c r="P50" s="11">
        <f t="shared" ref="P49:P65" si="19">N50-O50</f>
        <v>-0.021</v>
      </c>
    </row>
    <row r="51" customFormat="1" ht="15" spans="1:16">
      <c r="A51" s="5" t="s">
        <v>175</v>
      </c>
      <c r="B51" s="5" t="s">
        <v>176</v>
      </c>
      <c r="C51" s="5" t="s">
        <v>174</v>
      </c>
      <c r="D51" s="5"/>
      <c r="E51" s="5" t="s">
        <v>58</v>
      </c>
      <c r="F51" s="5">
        <v>1.5</v>
      </c>
      <c r="G51" s="5">
        <v>0.15</v>
      </c>
      <c r="H51" s="5">
        <v>0.15</v>
      </c>
      <c r="I51" s="11">
        <f t="shared" si="18"/>
        <v>0.025</v>
      </c>
      <c r="J51" s="12">
        <v>0.06</v>
      </c>
      <c r="K51" s="12">
        <v>0.035</v>
      </c>
      <c r="L51" s="13">
        <f ca="1" t="shared" si="15"/>
        <v>0.053</v>
      </c>
      <c r="M51" s="13">
        <f ca="1" t="shared" si="16"/>
        <v>0.022</v>
      </c>
      <c r="N51" s="12">
        <v>0.009</v>
      </c>
      <c r="O51" s="12">
        <v>0.03</v>
      </c>
      <c r="P51" s="11">
        <f t="shared" si="19"/>
        <v>-0.021</v>
      </c>
    </row>
    <row r="52" customFormat="1" ht="15" spans="1:16">
      <c r="A52" s="5" t="s">
        <v>177</v>
      </c>
      <c r="B52" s="5" t="s">
        <v>178</v>
      </c>
      <c r="C52" s="5" t="s">
        <v>174</v>
      </c>
      <c r="D52" s="5"/>
      <c r="E52" s="5" t="s">
        <v>58</v>
      </c>
      <c r="F52" s="5">
        <v>1</v>
      </c>
      <c r="G52" s="5">
        <v>0.15</v>
      </c>
      <c r="H52" s="5">
        <v>0.15</v>
      </c>
      <c r="I52" s="11">
        <f t="shared" si="18"/>
        <v>0.025</v>
      </c>
      <c r="J52" s="12">
        <v>0.06</v>
      </c>
      <c r="K52" s="12">
        <v>0.035</v>
      </c>
      <c r="L52" s="13">
        <f ca="1" t="shared" si="15"/>
        <v>0.039</v>
      </c>
      <c r="M52" s="13">
        <f ca="1" t="shared" si="16"/>
        <v>0.02</v>
      </c>
      <c r="N52" s="12">
        <v>0.009</v>
      </c>
      <c r="O52" s="12">
        <v>0.03</v>
      </c>
      <c r="P52" s="11">
        <f t="shared" si="19"/>
        <v>-0.021</v>
      </c>
    </row>
    <row r="53" customFormat="1" ht="15" spans="1:16">
      <c r="A53" s="5" t="s">
        <v>179</v>
      </c>
      <c r="B53" s="5" t="s">
        <v>180</v>
      </c>
      <c r="C53" s="5" t="s">
        <v>174</v>
      </c>
      <c r="D53" s="5"/>
      <c r="E53" s="5" t="s">
        <v>58</v>
      </c>
      <c r="F53" s="5">
        <v>1</v>
      </c>
      <c r="G53" s="5">
        <v>0.15</v>
      </c>
      <c r="H53" s="5">
        <v>0.15</v>
      </c>
      <c r="I53" s="11">
        <f t="shared" si="18"/>
        <v>0.025</v>
      </c>
      <c r="J53" s="12">
        <v>0.06</v>
      </c>
      <c r="K53" s="12">
        <v>0.035</v>
      </c>
      <c r="L53" s="13">
        <f ca="1" t="shared" si="15"/>
        <v>0.041</v>
      </c>
      <c r="M53" s="13">
        <f ca="1" t="shared" si="16"/>
        <v>0.027</v>
      </c>
      <c r="N53" s="12">
        <v>0.009</v>
      </c>
      <c r="O53" s="12">
        <v>0.03</v>
      </c>
      <c r="P53" s="11">
        <f t="shared" si="19"/>
        <v>-0.021</v>
      </c>
    </row>
    <row r="54" customFormat="1" ht="15" spans="1:16">
      <c r="A54" s="5" t="s">
        <v>181</v>
      </c>
      <c r="B54" s="5" t="s">
        <v>182</v>
      </c>
      <c r="C54" s="5" t="s">
        <v>174</v>
      </c>
      <c r="D54" s="5"/>
      <c r="E54" s="5" t="s">
        <v>58</v>
      </c>
      <c r="F54" s="5">
        <v>1</v>
      </c>
      <c r="G54" s="5">
        <v>0.15</v>
      </c>
      <c r="H54" s="5">
        <v>0.15</v>
      </c>
      <c r="I54" s="11">
        <f t="shared" si="18"/>
        <v>0.025</v>
      </c>
      <c r="J54" s="12">
        <v>0.06</v>
      </c>
      <c r="K54" s="12">
        <v>0.035</v>
      </c>
      <c r="L54" s="13">
        <f ca="1" t="shared" si="15"/>
        <v>0.037</v>
      </c>
      <c r="M54" s="13">
        <f ca="1" t="shared" si="16"/>
        <v>0.019</v>
      </c>
      <c r="N54" s="12">
        <v>0.009</v>
      </c>
      <c r="O54" s="12">
        <v>0.03</v>
      </c>
      <c r="P54" s="11">
        <f t="shared" si="19"/>
        <v>-0.021</v>
      </c>
    </row>
    <row r="55" customFormat="1" ht="15" spans="1:16">
      <c r="A55" s="5" t="s">
        <v>183</v>
      </c>
      <c r="B55" s="5" t="s">
        <v>184</v>
      </c>
      <c r="C55" s="5" t="s">
        <v>174</v>
      </c>
      <c r="D55" s="5"/>
      <c r="E55" s="5" t="s">
        <v>58</v>
      </c>
      <c r="F55" s="5">
        <v>1</v>
      </c>
      <c r="G55" s="5">
        <v>0.15</v>
      </c>
      <c r="H55" s="5">
        <v>0.15</v>
      </c>
      <c r="I55" s="11">
        <f t="shared" si="18"/>
        <v>0.025</v>
      </c>
      <c r="J55" s="12">
        <v>0.06</v>
      </c>
      <c r="K55" s="12">
        <v>0.035</v>
      </c>
      <c r="L55" s="13">
        <f ca="1" t="shared" si="15"/>
        <v>0.058</v>
      </c>
      <c r="M55" s="13">
        <f ca="1" t="shared" si="16"/>
        <v>0.029</v>
      </c>
      <c r="N55" s="12">
        <v>0.009</v>
      </c>
      <c r="O55" s="12">
        <v>0.03</v>
      </c>
      <c r="P55" s="11">
        <f t="shared" si="19"/>
        <v>-0.021</v>
      </c>
    </row>
    <row r="56" customFormat="1" ht="15" spans="1:16">
      <c r="A56" s="5" t="s">
        <v>185</v>
      </c>
      <c r="B56" s="5" t="s">
        <v>186</v>
      </c>
      <c r="C56" s="5" t="s">
        <v>174</v>
      </c>
      <c r="D56" s="5"/>
      <c r="E56" s="5" t="s">
        <v>58</v>
      </c>
      <c r="F56" s="5">
        <v>1.5</v>
      </c>
      <c r="G56" s="5">
        <v>0.15</v>
      </c>
      <c r="H56" s="5">
        <v>0.15</v>
      </c>
      <c r="I56" s="11">
        <f t="shared" si="18"/>
        <v>0.025</v>
      </c>
      <c r="J56" s="12">
        <v>0.06</v>
      </c>
      <c r="K56" s="12">
        <v>0.035</v>
      </c>
      <c r="L56" s="13">
        <f ca="1" t="shared" si="15"/>
        <v>0.042</v>
      </c>
      <c r="M56" s="13">
        <f ca="1" t="shared" si="16"/>
        <v>0.023</v>
      </c>
      <c r="N56" s="12">
        <v>0.009</v>
      </c>
      <c r="O56" s="12">
        <v>0.03</v>
      </c>
      <c r="P56" s="11">
        <f t="shared" si="19"/>
        <v>-0.021</v>
      </c>
    </row>
    <row r="57" customFormat="1" ht="15" spans="1:16">
      <c r="A57" s="5" t="s">
        <v>187</v>
      </c>
      <c r="B57" s="5" t="s">
        <v>188</v>
      </c>
      <c r="C57" s="5" t="s">
        <v>174</v>
      </c>
      <c r="D57" s="5"/>
      <c r="E57" s="5" t="s">
        <v>58</v>
      </c>
      <c r="F57" s="5">
        <v>1.5</v>
      </c>
      <c r="G57" s="5">
        <v>0.15</v>
      </c>
      <c r="H57" s="5">
        <v>0.15</v>
      </c>
      <c r="I57" s="11">
        <f t="shared" si="18"/>
        <v>0.025</v>
      </c>
      <c r="J57" s="12">
        <v>0.06</v>
      </c>
      <c r="K57" s="12">
        <v>0.035</v>
      </c>
      <c r="L57" s="13">
        <f ca="1" t="shared" si="15"/>
        <v>0.047</v>
      </c>
      <c r="M57" s="13">
        <f ca="1" t="shared" si="16"/>
        <v>0.027</v>
      </c>
      <c r="N57" s="12">
        <v>0.009</v>
      </c>
      <c r="O57" s="12">
        <v>0.03</v>
      </c>
      <c r="P57" s="11">
        <f t="shared" si="19"/>
        <v>-0.021</v>
      </c>
    </row>
  </sheetData>
  <autoFilter ref="A1:P57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2" sqref="C2"/>
    </sheetView>
  </sheetViews>
  <sheetFormatPr defaultColWidth="11" defaultRowHeight="14.25"/>
  <cols>
    <col min="4" max="4" width="11.8333333333333" customWidth="1"/>
    <col min="8" max="8" width="20" style="1" customWidth="1"/>
    <col min="9" max="9" width="10.8333333333333" style="1"/>
    <col min="10" max="10" width="16" style="1" customWidth="1"/>
  </cols>
  <sheetData>
    <row r="1" ht="42.75" spans="1:10">
      <c r="A1" s="2" t="s">
        <v>195</v>
      </c>
      <c r="B1" s="2"/>
      <c r="H1" s="2" t="s">
        <v>196</v>
      </c>
      <c r="I1" s="3"/>
      <c r="J1" s="2" t="s">
        <v>197</v>
      </c>
    </row>
    <row r="2" spans="1:10">
      <c r="A2" s="1" t="s">
        <v>198</v>
      </c>
      <c r="B2" s="1" t="s">
        <v>199</v>
      </c>
      <c r="H2" s="1" t="s">
        <v>200</v>
      </c>
      <c r="J2" s="1" t="s">
        <v>58</v>
      </c>
    </row>
    <row r="3" spans="8:10">
      <c r="H3" s="1" t="s">
        <v>201</v>
      </c>
      <c r="J3" s="1" t="s">
        <v>202</v>
      </c>
    </row>
    <row r="4" spans="8:10">
      <c r="H4" s="1" t="s">
        <v>59</v>
      </c>
      <c r="J4" s="1" t="s">
        <v>203</v>
      </c>
    </row>
    <row r="5" spans="8:10">
      <c r="H5" s="1" t="s">
        <v>204</v>
      </c>
      <c r="J5" s="1" t="s">
        <v>205</v>
      </c>
    </row>
    <row r="6" spans="8:8">
      <c r="H6" s="1" t="s">
        <v>206</v>
      </c>
    </row>
    <row r="7" spans="8:8">
      <c r="H7" s="1" t="s">
        <v>207</v>
      </c>
    </row>
    <row r="8" spans="8:8">
      <c r="H8" s="1" t="s">
        <v>208</v>
      </c>
    </row>
    <row r="9" spans="8:8">
      <c r="H9" s="1" t="s">
        <v>209</v>
      </c>
    </row>
    <row r="10" spans="8:8">
      <c r="H10" s="1" t="s">
        <v>210</v>
      </c>
    </row>
    <row r="11" spans="8:8">
      <c r="H11" s="1" t="s">
        <v>211</v>
      </c>
    </row>
    <row r="12" spans="8:8">
      <c r="H12" s="1" t="s">
        <v>212</v>
      </c>
    </row>
    <row r="13" spans="8:8">
      <c r="H13" s="1" t="s">
        <v>213</v>
      </c>
    </row>
  </sheetData>
  <mergeCells count="1">
    <mergeCell ref="A1:B1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Apple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Sheet2</vt:lpstr>
      <vt:lpstr>Setup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Lucier</dc:creator>
  <cp:lastModifiedBy>wujiacong</cp:lastModifiedBy>
  <dcterms:created xsi:type="dcterms:W3CDTF">2012-07-12T19:55:00Z</dcterms:created>
  <cp:lastPrinted>2020-03-01T13:43:00Z</cp:lastPrinted>
  <dcterms:modified xsi:type="dcterms:W3CDTF">2025-07-04T01:17:19Z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2052-11.8.2.12187</vt:lpwstr>
  </property>
  <property fmtid="{D5CDD505-2E9C-101B-9397-08002B2CF9AE}" pid="3" name="ICV">
    <vt:lpwstr>13E4D1755B046F1248FAE967DA556ACE_43</vt:lpwstr>
  </property>
  <property fmtid="{D5CDD505-2E9C-101B-9397-08002B2CF9AE}" pid="4" name="KSOReadingLayout">
    <vt:bool>true</vt:bool>
  </property>
</Properties>
</file>