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ka\Dropbox\Proyecto OPServices\_Control del Proyecto\"/>
    </mc:Choice>
  </mc:AlternateContent>
  <bookViews>
    <workbookView xWindow="0" yWindow="0" windowWidth="20490" windowHeight="8340" activeTab="1"/>
  </bookViews>
  <sheets>
    <sheet name="HH" sheetId="1" r:id="rId1"/>
    <sheet name="Presupues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S3" i="1" l="1"/>
  <c r="G30" i="1"/>
  <c r="E30" i="1"/>
  <c r="C10" i="2"/>
  <c r="P3" i="1" l="1"/>
  <c r="M3" i="1"/>
  <c r="D3" i="2" l="1"/>
  <c r="D2" i="2"/>
  <c r="C4" i="2" l="1"/>
  <c r="D4" i="2" s="1"/>
  <c r="L17" i="1"/>
  <c r="O16" i="1"/>
  <c r="O15" i="1"/>
  <c r="L15" i="1"/>
  <c r="O14" i="1"/>
  <c r="L14" i="1"/>
  <c r="O13" i="1"/>
  <c r="L13" i="1"/>
  <c r="L12" i="1"/>
  <c r="O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Q5" i="1" l="1"/>
</calcChain>
</file>

<file path=xl/sharedStrings.xml><?xml version="1.0" encoding="utf-8"?>
<sst xmlns="http://schemas.openxmlformats.org/spreadsheetml/2006/main" count="67" uniqueCount="49">
  <si>
    <t xml:space="preserve">Fecha </t>
  </si>
  <si>
    <t>Hora de Inicio</t>
  </si>
  <si>
    <t xml:space="preserve">Hora de Fin </t>
  </si>
  <si>
    <t>Trabajo Realizado</t>
  </si>
  <si>
    <t>Omar Pizarro</t>
  </si>
  <si>
    <t>Total</t>
  </si>
  <si>
    <t>Juan Carlos Garcés</t>
  </si>
  <si>
    <t>Documentación</t>
  </si>
  <si>
    <t>Programación SQL</t>
  </si>
  <si>
    <t xml:space="preserve">Documentación - Diagramación </t>
  </si>
  <si>
    <t xml:space="preserve">Codificación - Programación SQL </t>
  </si>
  <si>
    <t>Plan de pruebas</t>
  </si>
  <si>
    <t>Pruebas - Documentación</t>
  </si>
  <si>
    <t>Documento "Valor Agregado"</t>
  </si>
  <si>
    <t>Re planificación</t>
  </si>
  <si>
    <t>Documentando</t>
  </si>
  <si>
    <t>Elaboración de Documentos y Memoria</t>
  </si>
  <si>
    <t>Modificando Base de Datos</t>
  </si>
  <si>
    <t>Casos de uso/memoria</t>
  </si>
  <si>
    <t>Modificación de Base de datos en desarrollo y codificación</t>
  </si>
  <si>
    <t>Actualizacion Documentos</t>
  </si>
  <si>
    <t>Programacion Php/Base de Datos</t>
  </si>
  <si>
    <t xml:space="preserve">Replanificación </t>
  </si>
  <si>
    <t xml:space="preserve">Codificación </t>
  </si>
  <si>
    <t>BD/Programación</t>
  </si>
  <si>
    <t>Replanificación / Correcion de Diagramas</t>
  </si>
  <si>
    <t>Diagrama de Componentes</t>
  </si>
  <si>
    <t>Programacion</t>
  </si>
  <si>
    <t xml:space="preserve">Programación </t>
  </si>
  <si>
    <t>Memoria</t>
  </si>
  <si>
    <t>Funcionalidades del modulo /programacion</t>
  </si>
  <si>
    <t>Memoria /pruebas</t>
  </si>
  <si>
    <t>Ejecucion de pruebas</t>
  </si>
  <si>
    <t>Pruebas</t>
  </si>
  <si>
    <t xml:space="preserve">Omar Pizarro </t>
  </si>
  <si>
    <t>Programación CU3</t>
  </si>
  <si>
    <t xml:space="preserve">Diagramas /memoria </t>
  </si>
  <si>
    <t>Programación</t>
  </si>
  <si>
    <t>Presupuesto</t>
  </si>
  <si>
    <t>Valor</t>
  </si>
  <si>
    <t>Porcentaje</t>
  </si>
  <si>
    <t>Utilizado</t>
  </si>
  <si>
    <t>Disponible</t>
  </si>
  <si>
    <t>valor HH</t>
  </si>
  <si>
    <t>valor HH total</t>
  </si>
  <si>
    <t>Gastos Anteriores</t>
  </si>
  <si>
    <t>Gastos Horas Hombre</t>
  </si>
  <si>
    <t>Riesgos</t>
  </si>
  <si>
    <t>Pagina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</si>
</sst>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164" formatCode="[$-F400]h:mm:ss\ AM/PM"/>
    <numFmt numFmtId="165" formatCode="_-&quot;$&quot;\ * #,##0_-;\-&quot;$&quot;\ * #,##0_-;_-&quot;$&quot;\ * &quot;-&quot;??_-;_-@_-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rgb="FF9F8351"/>
      <name val="Century Gothic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6">
    <xf numFmtId="0" fontId="0" fillId="0" borderId="0" xfId="0"/>
    <xf numFmtId="0" fontId="1" fillId="2" borderId="2" xfId="1" applyBorder="1" applyAlignment="1">
      <alignment horizontal="center"/>
    </xf>
    <xf numFmtId="0" fontId="2" fillId="3" borderId="2" xfId="2" applyBorder="1" applyAlignment="1">
      <alignment horizontal="center"/>
    </xf>
    <xf numFmtId="20" fontId="4" fillId="5" borderId="3" xfId="4" applyNumberFormat="1" applyBorder="1"/>
    <xf numFmtId="0" fontId="1" fillId="2" borderId="4" xfId="1" applyBorder="1"/>
    <xf numFmtId="20" fontId="3" fillId="4" borderId="2" xfId="3" applyNumberFormat="1" applyBorder="1" applyAlignment="1">
      <alignment horizontal="center"/>
    </xf>
    <xf numFmtId="20" fontId="3" fillId="4" borderId="6" xfId="3" applyNumberFormat="1" applyBorder="1"/>
    <xf numFmtId="46" fontId="1" fillId="2" borderId="7" xfId="1" applyNumberFormat="1" applyBorder="1"/>
    <xf numFmtId="20" fontId="3" fillId="4" borderId="8" xfId="3" applyNumberFormat="1" applyBorder="1"/>
    <xf numFmtId="0" fontId="0" fillId="0" borderId="0" xfId="0" applyAlignment="1"/>
    <xf numFmtId="20" fontId="6" fillId="0" borderId="0" xfId="0" applyNumberFormat="1" applyFont="1" applyAlignment="1">
      <alignment horizontal="left"/>
    </xf>
    <xf numFmtId="46" fontId="0" fillId="0" borderId="0" xfId="0" applyNumberFormat="1"/>
    <xf numFmtId="46" fontId="7" fillId="0" borderId="0" xfId="0" applyNumberFormat="1" applyFont="1"/>
    <xf numFmtId="0" fontId="7" fillId="0" borderId="0" xfId="0" applyFont="1"/>
    <xf numFmtId="164" fontId="3" fillId="4" borderId="2" xfId="3" applyNumberFormat="1" applyBorder="1" applyAlignment="1">
      <alignment horizontal="center"/>
    </xf>
    <xf numFmtId="20" fontId="3" fillId="4" borderId="2" xfId="3" applyNumberFormat="1" applyBorder="1" applyAlignment="1">
      <alignment horizontal="center" wrapText="1"/>
    </xf>
    <xf numFmtId="0" fontId="3" fillId="4" borderId="11" xfId="3" applyBorder="1" applyAlignment="1">
      <alignment horizontal="center"/>
    </xf>
    <xf numFmtId="0" fontId="5" fillId="6" borderId="12" xfId="5" applyBorder="1" applyAlignment="1">
      <alignment horizontal="center"/>
    </xf>
    <xf numFmtId="14" fontId="3" fillId="4" borderId="11" xfId="3" applyNumberFormat="1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2" xfId="3" applyFont="1" applyBorder="1" applyAlignment="1">
      <alignment horizontal="center"/>
    </xf>
    <xf numFmtId="0" fontId="3" fillId="4" borderId="12" xfId="3" applyBorder="1" applyAlignment="1">
      <alignment horizontal="center" wrapText="1"/>
    </xf>
    <xf numFmtId="14" fontId="3" fillId="4" borderId="11" xfId="3" applyNumberFormat="1" applyBorder="1" applyAlignment="1">
      <alignment horizontal="center" wrapText="1"/>
    </xf>
    <xf numFmtId="20" fontId="3" fillId="4" borderId="4" xfId="3" applyNumberFormat="1" applyBorder="1"/>
    <xf numFmtId="20" fontId="3" fillId="4" borderId="2" xfId="3" applyNumberFormat="1" applyFont="1" applyBorder="1" applyAlignment="1">
      <alignment horizontal="center"/>
    </xf>
    <xf numFmtId="165" fontId="0" fillId="0" borderId="0" xfId="6" applyNumberFormat="1" applyFont="1"/>
    <xf numFmtId="165" fontId="0" fillId="0" borderId="0" xfId="0" applyNumberFormat="1"/>
    <xf numFmtId="0" fontId="0" fillId="0" borderId="0" xfId="7" applyNumberFormat="1" applyFont="1"/>
    <xf numFmtId="166" fontId="0" fillId="0" borderId="0" xfId="0" applyNumberFormat="1"/>
    <xf numFmtId="20" fontId="0" fillId="0" borderId="0" xfId="0" applyNumberFormat="1"/>
    <xf numFmtId="0" fontId="0" fillId="0" borderId="0" xfId="0" applyNumberFormat="1"/>
    <xf numFmtId="21" fontId="0" fillId="0" borderId="0" xfId="0" applyNumberFormat="1"/>
    <xf numFmtId="20" fontId="4" fillId="5" borderId="5" xfId="4" applyNumberFormat="1" applyBorder="1" applyAlignment="1">
      <alignment horizontal="center"/>
    </xf>
    <xf numFmtId="20" fontId="4" fillId="5" borderId="9" xfId="4" applyNumberFormat="1" applyBorder="1" applyAlignment="1">
      <alignment horizontal="center"/>
    </xf>
    <xf numFmtId="20" fontId="4" fillId="5" borderId="10" xfId="4" applyNumberFormat="1" applyBorder="1" applyAlignment="1">
      <alignment horizontal="center"/>
    </xf>
    <xf numFmtId="14" fontId="0" fillId="0" borderId="0" xfId="0" applyNumberFormat="1"/>
  </cellXfs>
  <cellStyles count="8">
    <cellStyle name="60% - Énfasis1" xfId="5" builtinId="32"/>
    <cellStyle name="Buena" xfId="1" builtinId="26"/>
    <cellStyle name="Cálculo" xfId="4" builtinId="22"/>
    <cellStyle name="Incorrecto" xfId="2" builtinId="27"/>
    <cellStyle name="Moneda" xfId="6" builtinId="4"/>
    <cellStyle name="Neutral" xfId="3" builtinId="28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D29" sqref="D29"/>
    </sheetView>
  </sheetViews>
  <sheetFormatPr baseColWidth="10" defaultRowHeight="15" x14ac:dyDescent="0.25"/>
  <cols>
    <col min="2" max="2" width="10.42578125" bestFit="1" customWidth="1"/>
    <col min="3" max="3" width="13.140625" bestFit="1" customWidth="1"/>
    <col min="5" max="5" width="37.85546875" bestFit="1" customWidth="1"/>
    <col min="7" max="7" width="10.42578125" bestFit="1" customWidth="1"/>
    <col min="8" max="8" width="13.140625" bestFit="1" customWidth="1"/>
    <col min="10" max="10" width="53.42578125" bestFit="1" customWidth="1"/>
    <col min="12" max="12" width="12.42578125" bestFit="1" customWidth="1"/>
    <col min="13" max="13" width="8.140625" bestFit="1" customWidth="1"/>
    <col min="15" max="15" width="17.42578125" bestFit="1" customWidth="1"/>
    <col min="16" max="16" width="8.140625" bestFit="1" customWidth="1"/>
    <col min="18" max="18" width="13" bestFit="1" customWidth="1"/>
  </cols>
  <sheetData>
    <row r="1" spans="2:19" ht="15.75" thickBot="1" x14ac:dyDescent="0.3">
      <c r="B1" s="32" t="s">
        <v>34</v>
      </c>
      <c r="C1" s="33"/>
      <c r="D1" s="33"/>
      <c r="E1" s="34"/>
      <c r="G1" s="32" t="s">
        <v>6</v>
      </c>
      <c r="H1" s="33"/>
      <c r="I1" s="33"/>
      <c r="J1" s="34"/>
    </row>
    <row r="2" spans="2:19" ht="15.75" thickBot="1" x14ac:dyDescent="0.3">
      <c r="B2" s="16" t="s">
        <v>0</v>
      </c>
      <c r="C2" s="1" t="s">
        <v>1</v>
      </c>
      <c r="D2" s="2" t="s">
        <v>2</v>
      </c>
      <c r="E2" s="17" t="s">
        <v>3</v>
      </c>
      <c r="G2" s="16" t="s">
        <v>0</v>
      </c>
      <c r="H2" s="1" t="s">
        <v>1</v>
      </c>
      <c r="I2" s="2" t="s">
        <v>2</v>
      </c>
      <c r="J2" s="17" t="s">
        <v>3</v>
      </c>
      <c r="L2" s="3" t="s">
        <v>4</v>
      </c>
      <c r="M2" s="4" t="s">
        <v>5</v>
      </c>
      <c r="O2" s="3" t="s">
        <v>6</v>
      </c>
      <c r="P2" s="4" t="s">
        <v>5</v>
      </c>
      <c r="R2" t="s">
        <v>43</v>
      </c>
      <c r="S2" s="25">
        <v>4926</v>
      </c>
    </row>
    <row r="3" spans="2:19" ht="15.75" thickBot="1" x14ac:dyDescent="0.3">
      <c r="B3" s="18">
        <v>41507</v>
      </c>
      <c r="C3" s="5">
        <v>0.4465277777777778</v>
      </c>
      <c r="D3" s="5">
        <v>0.56111111111111112</v>
      </c>
      <c r="E3" s="19" t="s">
        <v>7</v>
      </c>
      <c r="G3" s="18">
        <v>41507</v>
      </c>
      <c r="H3" s="5">
        <v>0.4465277777777778</v>
      </c>
      <c r="I3" s="5">
        <v>0.56111111111111112</v>
      </c>
      <c r="J3" s="19" t="s">
        <v>8</v>
      </c>
      <c r="L3" s="23">
        <f>SUM(D3-C3)</f>
        <v>0.11458333333333331</v>
      </c>
      <c r="M3" s="7">
        <f>SUM(L3:L20)</f>
        <v>2.896527777777778</v>
      </c>
      <c r="O3" s="6">
        <f xml:space="preserve"> SUM(I3-H3)</f>
        <v>0.11458333333333331</v>
      </c>
      <c r="P3" s="7">
        <f>SUM(O3:O20)</f>
        <v>3.3034722222222221</v>
      </c>
      <c r="R3" t="s">
        <v>44</v>
      </c>
      <c r="S3" s="26">
        <f>(194)*S2</f>
        <v>955644</v>
      </c>
    </row>
    <row r="4" spans="2:19" x14ac:dyDescent="0.25">
      <c r="B4" s="18">
        <v>41507</v>
      </c>
      <c r="C4" s="5">
        <v>0.69236111111111109</v>
      </c>
      <c r="D4" s="5">
        <v>0.98263888888888884</v>
      </c>
      <c r="E4" s="19" t="s">
        <v>9</v>
      </c>
      <c r="G4" s="18">
        <v>41507</v>
      </c>
      <c r="H4" s="5">
        <v>0.69236111111111109</v>
      </c>
      <c r="I4" s="5">
        <v>1.0201388888888889</v>
      </c>
      <c r="J4" s="19" t="s">
        <v>10</v>
      </c>
      <c r="L4" s="6">
        <f t="shared" ref="L4:L17" si="0">SUM(D4-C4)</f>
        <v>0.29027777777777775</v>
      </c>
      <c r="O4" s="8">
        <f t="shared" ref="O4:O16" si="1" xml:space="preserve"> SUM(I4-H4)</f>
        <v>0.32777777777777783</v>
      </c>
    </row>
    <row r="5" spans="2:19" x14ac:dyDescent="0.25">
      <c r="B5" s="18">
        <v>41508</v>
      </c>
      <c r="C5" s="5">
        <v>0.3354166666666667</v>
      </c>
      <c r="D5" s="5">
        <v>0.39930555555555558</v>
      </c>
      <c r="E5" s="20" t="s">
        <v>11</v>
      </c>
      <c r="G5" s="18">
        <v>41508</v>
      </c>
      <c r="H5" s="5">
        <v>0.34722222222222227</v>
      </c>
      <c r="I5" s="5">
        <v>0.38750000000000001</v>
      </c>
      <c r="J5" s="19" t="s">
        <v>12</v>
      </c>
      <c r="L5" s="8">
        <f t="shared" si="0"/>
        <v>6.3888888888888884E-2</v>
      </c>
      <c r="O5" s="8">
        <f t="shared" si="1"/>
        <v>4.0277777777777746E-2</v>
      </c>
      <c r="Q5" s="11">
        <f>M3+P3</f>
        <v>6.2</v>
      </c>
    </row>
    <row r="6" spans="2:19" x14ac:dyDescent="0.25">
      <c r="B6" s="18">
        <v>41512</v>
      </c>
      <c r="C6" s="5">
        <v>0.54722222222222217</v>
      </c>
      <c r="D6" s="5">
        <v>0.5708333333333333</v>
      </c>
      <c r="E6" s="19" t="s">
        <v>13</v>
      </c>
      <c r="G6" s="18">
        <v>41509</v>
      </c>
      <c r="H6" s="5">
        <v>0.56944444444444442</v>
      </c>
      <c r="I6" s="5">
        <v>0.73472222222222217</v>
      </c>
      <c r="J6" s="19" t="s">
        <v>14</v>
      </c>
      <c r="L6" s="8">
        <f t="shared" si="0"/>
        <v>2.3611111111111138E-2</v>
      </c>
      <c r="O6" s="8">
        <f t="shared" si="1"/>
        <v>0.16527777777777775</v>
      </c>
    </row>
    <row r="7" spans="2:19" ht="18" customHeight="1" x14ac:dyDescent="0.45">
      <c r="B7" s="18">
        <v>41513</v>
      </c>
      <c r="C7" s="5">
        <v>0.53680555555555554</v>
      </c>
      <c r="D7" s="5">
        <v>0.58124999999999993</v>
      </c>
      <c r="E7" s="19" t="s">
        <v>15</v>
      </c>
      <c r="F7" s="9"/>
      <c r="G7" s="18">
        <v>41512</v>
      </c>
      <c r="H7" s="5">
        <v>0.54722222222222217</v>
      </c>
      <c r="I7" s="5">
        <v>0.5708333333333333</v>
      </c>
      <c r="J7" s="19" t="s">
        <v>13</v>
      </c>
      <c r="K7" s="9"/>
      <c r="L7" s="8">
        <f t="shared" si="0"/>
        <v>4.4444444444444398E-2</v>
      </c>
      <c r="M7" s="10"/>
      <c r="N7" s="9"/>
      <c r="O7" s="8">
        <f t="shared" si="1"/>
        <v>2.3611111111111138E-2</v>
      </c>
      <c r="P7" s="9"/>
    </row>
    <row r="8" spans="2:19" x14ac:dyDescent="0.25">
      <c r="B8" s="18">
        <v>41513</v>
      </c>
      <c r="C8" s="5">
        <v>0.6</v>
      </c>
      <c r="D8" s="5">
        <v>0.76944444444444438</v>
      </c>
      <c r="E8" s="21" t="s">
        <v>16</v>
      </c>
      <c r="G8" s="18">
        <v>41513</v>
      </c>
      <c r="H8" s="5">
        <v>0.53680555555555554</v>
      </c>
      <c r="I8" s="5">
        <v>0.58124999999999993</v>
      </c>
      <c r="J8" s="19" t="s">
        <v>17</v>
      </c>
      <c r="L8" s="8">
        <f t="shared" si="0"/>
        <v>0.1694444444444444</v>
      </c>
      <c r="M8" s="11"/>
      <c r="O8" s="8">
        <f t="shared" si="1"/>
        <v>4.4444444444444398E-2</v>
      </c>
    </row>
    <row r="9" spans="2:19" x14ac:dyDescent="0.25">
      <c r="B9" s="18">
        <v>41513</v>
      </c>
      <c r="C9" s="5">
        <v>0.92361111111111116</v>
      </c>
      <c r="D9" s="5">
        <v>0.97499999999999998</v>
      </c>
      <c r="E9" s="21" t="s">
        <v>18</v>
      </c>
      <c r="G9" s="22">
        <v>41513</v>
      </c>
      <c r="H9" s="15">
        <v>0.6</v>
      </c>
      <c r="I9" s="15">
        <v>0.76944444444444438</v>
      </c>
      <c r="J9" s="19" t="s">
        <v>19</v>
      </c>
      <c r="L9" s="8">
        <f t="shared" si="0"/>
        <v>5.1388888888888817E-2</v>
      </c>
      <c r="M9" s="12"/>
      <c r="O9" s="8">
        <f t="shared" si="1"/>
        <v>0.1694444444444444</v>
      </c>
    </row>
    <row r="10" spans="2:19" x14ac:dyDescent="0.25">
      <c r="B10" s="18">
        <v>41514</v>
      </c>
      <c r="C10" s="5">
        <v>0.70000000000000007</v>
      </c>
      <c r="D10" s="5">
        <v>0.94166666666666676</v>
      </c>
      <c r="E10" s="19" t="s">
        <v>20</v>
      </c>
      <c r="G10" s="18">
        <v>41513</v>
      </c>
      <c r="H10" s="5">
        <v>0.89027777777777783</v>
      </c>
      <c r="I10" s="5">
        <v>0.94166666666666676</v>
      </c>
      <c r="J10" s="19" t="s">
        <v>21</v>
      </c>
      <c r="L10" s="8">
        <f t="shared" si="0"/>
        <v>0.2416666666666667</v>
      </c>
      <c r="O10" s="8">
        <f t="shared" si="1"/>
        <v>5.1388888888888928E-2</v>
      </c>
    </row>
    <row r="11" spans="2:19" x14ac:dyDescent="0.25">
      <c r="B11" s="18">
        <v>41520</v>
      </c>
      <c r="C11" s="5">
        <v>0.92152777777777783</v>
      </c>
      <c r="D11" s="5">
        <v>0.10902777777777778</v>
      </c>
      <c r="E11" s="19" t="s">
        <v>22</v>
      </c>
      <c r="G11" s="18">
        <v>41514</v>
      </c>
      <c r="H11" s="5">
        <v>0.70000000000000007</v>
      </c>
      <c r="I11" s="5">
        <v>0.94166666666666676</v>
      </c>
      <c r="J11" s="19" t="s">
        <v>23</v>
      </c>
      <c r="L11" s="8">
        <v>0.1875</v>
      </c>
      <c r="O11" s="8">
        <f t="shared" si="1"/>
        <v>0.2416666666666667</v>
      </c>
    </row>
    <row r="12" spans="2:19" x14ac:dyDescent="0.25">
      <c r="B12" s="18">
        <v>41521</v>
      </c>
      <c r="C12" s="5">
        <v>0.42152777777777778</v>
      </c>
      <c r="D12" s="5">
        <v>0.54305555555555551</v>
      </c>
      <c r="E12" s="19" t="s">
        <v>22</v>
      </c>
      <c r="G12" s="18">
        <v>41520</v>
      </c>
      <c r="H12" s="24">
        <v>0.92152777777777783</v>
      </c>
      <c r="I12" s="5">
        <v>0.10902777777777778</v>
      </c>
      <c r="J12" s="19" t="s">
        <v>24</v>
      </c>
      <c r="L12" s="8">
        <f>SUM(D12-C12)</f>
        <v>0.12152777777777773</v>
      </c>
      <c r="O12" s="8">
        <v>0.1875</v>
      </c>
    </row>
    <row r="13" spans="2:19" x14ac:dyDescent="0.25">
      <c r="B13" s="18">
        <v>41521</v>
      </c>
      <c r="C13" s="5">
        <v>0.70624999999999993</v>
      </c>
      <c r="D13" s="5">
        <v>0.8534722222222223</v>
      </c>
      <c r="E13" s="19" t="s">
        <v>25</v>
      </c>
      <c r="G13" s="18">
        <v>41521</v>
      </c>
      <c r="H13" s="5">
        <v>0.46180555555555558</v>
      </c>
      <c r="I13" s="5">
        <v>0.56111111111111112</v>
      </c>
      <c r="J13" s="19" t="s">
        <v>24</v>
      </c>
      <c r="L13" s="8">
        <f t="shared" si="0"/>
        <v>0.14722222222222237</v>
      </c>
      <c r="O13" s="8">
        <f t="shared" si="1"/>
        <v>9.9305555555555536E-2</v>
      </c>
    </row>
    <row r="14" spans="2:19" x14ac:dyDescent="0.25">
      <c r="B14" s="18">
        <v>41523</v>
      </c>
      <c r="C14" s="5">
        <v>0.77430555555555547</v>
      </c>
      <c r="D14" s="5">
        <v>0.82291666666666663</v>
      </c>
      <c r="E14" s="19" t="s">
        <v>26</v>
      </c>
      <c r="G14" s="18">
        <v>41521</v>
      </c>
      <c r="H14" s="5">
        <v>0.70624999999999993</v>
      </c>
      <c r="I14" s="5">
        <v>0.8534722222222223</v>
      </c>
      <c r="J14" s="19" t="s">
        <v>27</v>
      </c>
      <c r="L14" s="8">
        <f t="shared" si="0"/>
        <v>4.861111111111116E-2</v>
      </c>
      <c r="O14" s="8">
        <f t="shared" si="1"/>
        <v>0.14722222222222237</v>
      </c>
    </row>
    <row r="15" spans="2:19" x14ac:dyDescent="0.25">
      <c r="B15" s="18">
        <v>41523</v>
      </c>
      <c r="C15" s="5">
        <v>0.86736111111111114</v>
      </c>
      <c r="D15" s="5">
        <v>0.87152777777777779</v>
      </c>
      <c r="E15" s="19" t="s">
        <v>20</v>
      </c>
      <c r="F15" s="13"/>
      <c r="G15" s="18">
        <v>41527</v>
      </c>
      <c r="H15" s="5">
        <v>0.65486111111111112</v>
      </c>
      <c r="I15" s="5">
        <v>1.0354166666666667</v>
      </c>
      <c r="J15" s="19" t="s">
        <v>28</v>
      </c>
      <c r="L15" s="8">
        <f t="shared" si="0"/>
        <v>4.1666666666666519E-3</v>
      </c>
      <c r="O15" s="8">
        <f t="shared" si="1"/>
        <v>0.38055555555555554</v>
      </c>
    </row>
    <row r="16" spans="2:19" x14ac:dyDescent="0.25">
      <c r="B16" s="18">
        <v>41527</v>
      </c>
      <c r="C16" s="5">
        <v>0.65486111111111112</v>
      </c>
      <c r="D16" s="14">
        <v>3.5416666666666666E-2</v>
      </c>
      <c r="E16" s="19" t="s">
        <v>29</v>
      </c>
      <c r="G16" s="18">
        <v>41528</v>
      </c>
      <c r="H16" s="5">
        <v>0.64097222222222217</v>
      </c>
      <c r="I16" s="5">
        <v>0.93680555555555556</v>
      </c>
      <c r="J16" s="19" t="s">
        <v>30</v>
      </c>
      <c r="L16" s="8">
        <v>0.38055555555555554</v>
      </c>
      <c r="O16" s="8">
        <f t="shared" si="1"/>
        <v>0.29583333333333339</v>
      </c>
    </row>
    <row r="17" spans="2:15" x14ac:dyDescent="0.25">
      <c r="B17" s="18">
        <v>41528</v>
      </c>
      <c r="C17" s="5">
        <v>0.64097222222222217</v>
      </c>
      <c r="D17" s="5">
        <v>0.93680555555555556</v>
      </c>
      <c r="E17" s="19" t="s">
        <v>31</v>
      </c>
      <c r="G17" s="18">
        <v>41528</v>
      </c>
      <c r="H17" s="5">
        <v>0.96180555555555547</v>
      </c>
      <c r="I17" s="5">
        <v>6.805555555555555E-2</v>
      </c>
      <c r="J17" s="19" t="s">
        <v>32</v>
      </c>
      <c r="L17" s="8">
        <f t="shared" si="0"/>
        <v>0.29583333333333339</v>
      </c>
      <c r="O17" s="8">
        <v>0.10625</v>
      </c>
    </row>
    <row r="18" spans="2:15" x14ac:dyDescent="0.25">
      <c r="B18" s="18">
        <v>41528</v>
      </c>
      <c r="C18" s="5">
        <v>0.96180555555555547</v>
      </c>
      <c r="D18" s="14">
        <v>6.805555555555555E-2</v>
      </c>
      <c r="E18" s="19" t="s">
        <v>33</v>
      </c>
      <c r="G18" s="18">
        <v>41548</v>
      </c>
      <c r="H18" s="5">
        <v>0.46458333333333335</v>
      </c>
      <c r="I18" s="5">
        <v>3.5416666666666666E-2</v>
      </c>
      <c r="J18" s="19" t="s">
        <v>35</v>
      </c>
      <c r="L18" s="8">
        <v>6.458333333333334E-2</v>
      </c>
      <c r="O18" s="8">
        <v>0.58333333333333337</v>
      </c>
    </row>
    <row r="19" spans="2:15" x14ac:dyDescent="0.25">
      <c r="B19" s="18">
        <v>41548</v>
      </c>
      <c r="C19" s="5">
        <v>0.46458333333333335</v>
      </c>
      <c r="D19" s="5">
        <v>3.5416666666666666E-2</v>
      </c>
      <c r="E19" s="19" t="s">
        <v>36</v>
      </c>
      <c r="G19" s="18">
        <v>41549</v>
      </c>
      <c r="H19" s="5">
        <v>0.50555555555555554</v>
      </c>
      <c r="I19" s="5">
        <v>0.56944444444444442</v>
      </c>
      <c r="J19" s="19" t="s">
        <v>37</v>
      </c>
      <c r="L19" s="8">
        <v>0.58333333333333337</v>
      </c>
      <c r="O19" s="8">
        <v>6.3888888888888884E-2</v>
      </c>
    </row>
    <row r="20" spans="2:15" x14ac:dyDescent="0.25">
      <c r="B20" s="18">
        <v>41553</v>
      </c>
      <c r="C20" s="5">
        <v>0.39583333333333331</v>
      </c>
      <c r="D20" s="5">
        <v>0.57638888888888895</v>
      </c>
      <c r="E20" s="19" t="s">
        <v>33</v>
      </c>
      <c r="G20" s="18">
        <v>41551</v>
      </c>
      <c r="H20" s="5">
        <v>0.68333333333333324</v>
      </c>
      <c r="I20" s="5">
        <v>0.94444444444444453</v>
      </c>
      <c r="J20" s="19" t="s">
        <v>37</v>
      </c>
      <c r="L20" s="8">
        <v>6.3888888888888884E-2</v>
      </c>
      <c r="O20" s="8">
        <v>0.26111111111111113</v>
      </c>
    </row>
    <row r="21" spans="2:15" x14ac:dyDescent="0.25">
      <c r="B21" s="18">
        <v>41553</v>
      </c>
      <c r="C21" s="5">
        <v>0.74513888888888891</v>
      </c>
      <c r="D21" s="5">
        <v>0.82847222222222217</v>
      </c>
      <c r="E21" s="19" t="s">
        <v>47</v>
      </c>
      <c r="G21" s="18">
        <v>41553</v>
      </c>
      <c r="H21" s="5">
        <v>0.74513888888888891</v>
      </c>
      <c r="I21" s="5">
        <v>0.82847222222222217</v>
      </c>
      <c r="J21" s="19" t="s">
        <v>48</v>
      </c>
    </row>
    <row r="22" spans="2:15" x14ac:dyDescent="0.25">
      <c r="B22" s="18">
        <v>41555</v>
      </c>
      <c r="C22" s="5">
        <v>0.69097222222222221</v>
      </c>
      <c r="D22" s="5">
        <v>0.89583333333333337</v>
      </c>
      <c r="E22" s="19" t="s">
        <v>28</v>
      </c>
      <c r="G22" s="18">
        <v>41555</v>
      </c>
      <c r="H22" s="5">
        <v>0.69097222222222221</v>
      </c>
      <c r="I22" s="5">
        <v>0.89583333333333337</v>
      </c>
      <c r="J22" s="19" t="s">
        <v>28</v>
      </c>
    </row>
    <row r="23" spans="2:15" x14ac:dyDescent="0.25">
      <c r="B23" s="18">
        <v>41556</v>
      </c>
      <c r="C23" s="5">
        <v>0.44791666666666669</v>
      </c>
      <c r="D23" s="5">
        <v>0.56597222222222221</v>
      </c>
      <c r="E23" s="19" t="s">
        <v>28</v>
      </c>
      <c r="G23" s="18">
        <v>41556</v>
      </c>
      <c r="H23" s="5">
        <v>0.44791666666666669</v>
      </c>
      <c r="I23" s="5">
        <v>0.56597222222222221</v>
      </c>
      <c r="J23" s="19" t="s">
        <v>28</v>
      </c>
    </row>
    <row r="24" spans="2:15" x14ac:dyDescent="0.25">
      <c r="B24" s="18">
        <v>41556</v>
      </c>
      <c r="C24" s="5">
        <v>0.70347222222222217</v>
      </c>
      <c r="D24" s="5">
        <v>0.98749999999999993</v>
      </c>
      <c r="E24" s="19" t="s">
        <v>28</v>
      </c>
      <c r="G24" s="18">
        <v>41556</v>
      </c>
      <c r="H24" s="5">
        <v>0.70347222222222217</v>
      </c>
      <c r="I24" s="5">
        <v>0.98749999999999993</v>
      </c>
      <c r="J24" s="19" t="s">
        <v>28</v>
      </c>
    </row>
    <row r="25" spans="2:15" x14ac:dyDescent="0.25">
      <c r="B25" s="35">
        <v>41563</v>
      </c>
      <c r="C25" s="29">
        <v>0.75138888888888899</v>
      </c>
      <c r="G25" s="35">
        <v>41563</v>
      </c>
      <c r="H25" s="29">
        <v>0.75138888888888899</v>
      </c>
      <c r="I25" s="29"/>
    </row>
    <row r="26" spans="2:15" x14ac:dyDescent="0.25">
      <c r="H26" s="29"/>
    </row>
    <row r="27" spans="2:15" x14ac:dyDescent="0.25">
      <c r="D27" s="29"/>
      <c r="E27" s="29"/>
      <c r="H27" s="29"/>
    </row>
    <row r="28" spans="2:15" x14ac:dyDescent="0.25">
      <c r="D28" s="29"/>
      <c r="H28" s="31"/>
    </row>
    <row r="29" spans="2:15" x14ac:dyDescent="0.25">
      <c r="D29" s="29"/>
      <c r="H29" s="29"/>
    </row>
    <row r="30" spans="2:15" x14ac:dyDescent="0.25">
      <c r="C30" s="30"/>
      <c r="D30" s="29"/>
      <c r="E30" s="11">
        <f>45+149</f>
        <v>194</v>
      </c>
      <c r="G30">
        <f>149+45</f>
        <v>194</v>
      </c>
      <c r="H30" s="29"/>
    </row>
    <row r="31" spans="2:15" x14ac:dyDescent="0.25">
      <c r="D31" s="29"/>
    </row>
  </sheetData>
  <mergeCells count="2">
    <mergeCell ref="B1:E1"/>
    <mergeCell ref="G1:J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tabSelected="1" workbookViewId="0">
      <selection activeCell="E16" sqref="E16"/>
    </sheetView>
  </sheetViews>
  <sheetFormatPr baseColWidth="10" defaultRowHeight="15" x14ac:dyDescent="0.25"/>
  <cols>
    <col min="2" max="2" width="20" bestFit="1" customWidth="1"/>
    <col min="3" max="3" width="14.5703125" bestFit="1" customWidth="1"/>
    <col min="4" max="4" width="12" bestFit="1" customWidth="1"/>
  </cols>
  <sheetData>
    <row r="1" spans="2:4" x14ac:dyDescent="0.25">
      <c r="C1" t="s">
        <v>39</v>
      </c>
      <c r="D1" t="s">
        <v>40</v>
      </c>
    </row>
    <row r="2" spans="2:4" x14ac:dyDescent="0.25">
      <c r="B2" t="s">
        <v>38</v>
      </c>
      <c r="C2" s="25">
        <v>5823107</v>
      </c>
      <c r="D2" s="27">
        <f>C2*100/C2</f>
        <v>100</v>
      </c>
    </row>
    <row r="3" spans="2:4" x14ac:dyDescent="0.25">
      <c r="B3" t="s">
        <v>41</v>
      </c>
      <c r="C3" s="25">
        <f>SUM(C9:C10)+103446</f>
        <v>1879886</v>
      </c>
      <c r="D3" s="28">
        <f>C3*D2/C2</f>
        <v>32.283212381294042</v>
      </c>
    </row>
    <row r="4" spans="2:4" x14ac:dyDescent="0.25">
      <c r="B4" t="s">
        <v>42</v>
      </c>
      <c r="C4" s="26">
        <f>C2-C3</f>
        <v>3943221</v>
      </c>
      <c r="D4" s="28">
        <f>C4*D2/C2</f>
        <v>67.716787618705965</v>
      </c>
    </row>
    <row r="9" spans="2:4" x14ac:dyDescent="0.25">
      <c r="B9" t="s">
        <v>45</v>
      </c>
      <c r="C9" s="26">
        <v>820796</v>
      </c>
    </row>
    <row r="10" spans="2:4" x14ac:dyDescent="0.25">
      <c r="B10" t="s">
        <v>46</v>
      </c>
      <c r="C10" s="26">
        <f>HH!S3</f>
        <v>955644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HH</vt:lpstr>
      <vt:lpstr>Presupuesto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Juanka</dc:creator>
  <cp:lastModifiedBy>Juanka</cp:lastModifiedBy>
  <dcterms:created xsi:type="dcterms:W3CDTF">2013-09-26T15:41:51Z</dcterms:created>
  <dcterms:modified xsi:type="dcterms:W3CDTF">2013-10-17T02:56:56Z</dcterms:modified>
</cp:coreProperties>
</file>