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6" windowWidth="20112" windowHeight="8520" activeTab="1"/>
  </bookViews>
  <sheets>
    <sheet name="E.D.T" sheetId="1" r:id="rId1"/>
    <sheet name="Proxy" sheetId="2" r:id="rId2"/>
    <sheet name="Criterios Proxy" sheetId="3" r:id="rId3"/>
  </sheets>
  <calcPr calcId="145621"/>
</workbook>
</file>

<file path=xl/calcChain.xml><?xml version="1.0" encoding="utf-8"?>
<calcChain xmlns="http://schemas.openxmlformats.org/spreadsheetml/2006/main">
  <c r="M79" i="2" l="1"/>
  <c r="M44" i="2"/>
  <c r="M37" i="2"/>
  <c r="M26" i="2"/>
  <c r="M16" i="2"/>
  <c r="M15" i="2"/>
  <c r="M4" i="2"/>
  <c r="J86" i="2"/>
  <c r="M66" i="2"/>
  <c r="M57" i="2"/>
  <c r="M53" i="2"/>
  <c r="M62" i="2"/>
  <c r="M60" i="2"/>
  <c r="M51" i="2"/>
  <c r="M83" i="2" l="1"/>
  <c r="M84" i="2" s="1"/>
  <c r="M85" i="2" s="1"/>
  <c r="M86" i="2" s="1"/>
  <c r="J85" i="2"/>
  <c r="J84" i="2"/>
  <c r="K83" i="2"/>
  <c r="K84" i="2" s="1"/>
  <c r="K85" i="2" s="1"/>
  <c r="K86" i="2" s="1"/>
  <c r="J83" i="2"/>
  <c r="I83" i="2"/>
  <c r="I84" i="2" s="1"/>
  <c r="I85" i="2" s="1"/>
  <c r="I86" i="2" s="1"/>
</calcChain>
</file>

<file path=xl/comments1.xml><?xml version="1.0" encoding="utf-8"?>
<comments xmlns="http://schemas.openxmlformats.org/spreadsheetml/2006/main">
  <authors>
    <author>Juanka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Juanka:</t>
        </r>
        <r>
          <rPr>
            <sz val="9"/>
            <color indexed="81"/>
            <rFont val="Tahoma"/>
            <family val="2"/>
          </rPr>
          <t xml:space="preserve">
Profesora Lorena Bearzotti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Juanka:</t>
        </r>
        <r>
          <rPr>
            <sz val="9"/>
            <color indexed="81"/>
            <rFont val="Tahoma"/>
            <family val="2"/>
          </rPr>
          <t xml:space="preserve">
David Cornejo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Juanka:</t>
        </r>
        <r>
          <rPr>
            <sz val="9"/>
            <color indexed="81"/>
            <rFont val="Tahoma"/>
            <family val="2"/>
          </rPr>
          <t xml:space="preserve">
Jonathan Francisco</t>
        </r>
      </text>
    </comment>
  </commentList>
</comments>
</file>

<file path=xl/sharedStrings.xml><?xml version="1.0" encoding="utf-8"?>
<sst xmlns="http://schemas.openxmlformats.org/spreadsheetml/2006/main" count="249" uniqueCount="163">
  <si>
    <t>Proyecto de Titulo I</t>
  </si>
  <si>
    <t>Inicio</t>
  </si>
  <si>
    <t>Planificación</t>
  </si>
  <si>
    <t>Ejecución</t>
  </si>
  <si>
    <t>Seguimiento y control</t>
  </si>
  <si>
    <t>Cierre</t>
  </si>
  <si>
    <t>Acta de Constitución</t>
  </si>
  <si>
    <t>Alcance preliminar</t>
  </si>
  <si>
    <t>Preparacion de la Documentación</t>
  </si>
  <si>
    <t>Analisis</t>
  </si>
  <si>
    <t>Diseño</t>
  </si>
  <si>
    <t>Codificación</t>
  </si>
  <si>
    <t>Objetivos del Proyecto</t>
  </si>
  <si>
    <t>Sumario Ejecutivo del Proyecto</t>
  </si>
  <si>
    <t>Entregables del Proyecto</t>
  </si>
  <si>
    <t>Organización del Proyecto</t>
  </si>
  <si>
    <t>Autoridad y Responsabilidad del J.P</t>
  </si>
  <si>
    <t>Enfoque de Implementación</t>
  </si>
  <si>
    <t>Plan de Alto Nivel</t>
  </si>
  <si>
    <t>Riesgos Identificados</t>
  </si>
  <si>
    <t>Supuestos</t>
  </si>
  <si>
    <t>Restricciones</t>
  </si>
  <si>
    <t>Fundamentación del Proyecto</t>
  </si>
  <si>
    <t>Proceso de Negocio</t>
  </si>
  <si>
    <t>B.P.M.N</t>
  </si>
  <si>
    <t>Situación Actual</t>
  </si>
  <si>
    <t>Diagrama Causa Efecto</t>
  </si>
  <si>
    <t>Objetivos Generales</t>
  </si>
  <si>
    <t>Objetivos Específicos</t>
  </si>
  <si>
    <t>Solución Propuesta</t>
  </si>
  <si>
    <t>Alcances del Proyectos</t>
  </si>
  <si>
    <t>Supuestos del alcance</t>
  </si>
  <si>
    <t>Limitaciones del Alcance</t>
  </si>
  <si>
    <t>Enfoque de la Solución</t>
  </si>
  <si>
    <t>Enfoque Técnico</t>
  </si>
  <si>
    <t>Enfoque Funcional</t>
  </si>
  <si>
    <t>Enfoque metodológico</t>
  </si>
  <si>
    <t>Sistema Post implantación</t>
  </si>
  <si>
    <t>Organización</t>
  </si>
  <si>
    <t>Organigrama OPServices</t>
  </si>
  <si>
    <t>Organigrama Equipo</t>
  </si>
  <si>
    <t>Estimación de Esfuerzo</t>
  </si>
  <si>
    <t>Requerimientos Funcionales</t>
  </si>
  <si>
    <t>Requerimientos no Funcionales</t>
  </si>
  <si>
    <t>Resultado de Iteraciones</t>
  </si>
  <si>
    <t>Identificación de los Interesados</t>
  </si>
  <si>
    <t>Documento de planificación</t>
  </si>
  <si>
    <t>Analisis de los riesgos</t>
  </si>
  <si>
    <t>Documento SRS</t>
  </si>
  <si>
    <t>Diseño de Prototipo</t>
  </si>
  <si>
    <t>Documentode Garantia de Calidad</t>
  </si>
  <si>
    <t>Manual de Usuario</t>
  </si>
  <si>
    <t>Mitigación y Contingencia</t>
  </si>
  <si>
    <t>Ejecución del plan de  Pruebas</t>
  </si>
  <si>
    <t>Definición de Arquitectura</t>
  </si>
  <si>
    <t>Diagrama de Clases</t>
  </si>
  <si>
    <t>Diagrama de Despliegue</t>
  </si>
  <si>
    <t>Diagrama de Secuencia</t>
  </si>
  <si>
    <t>Documento de Resultado de Pruebas</t>
  </si>
  <si>
    <t>Reuniones con Cliente</t>
  </si>
  <si>
    <t>Entrega de Manual de Usuario</t>
  </si>
  <si>
    <t>Planes Subsidiarios</t>
  </si>
  <si>
    <t>Plan de gestión del alcance del proyecto</t>
  </si>
  <si>
    <t>Plan de gestión de requisitos</t>
  </si>
  <si>
    <t>Plan de gestión del cronograma</t>
  </si>
  <si>
    <t>Plan de gestión de costos</t>
  </si>
  <si>
    <t>Plan de gestión de calidad</t>
  </si>
  <si>
    <t>Plan de mejoras del proceso</t>
  </si>
  <si>
    <t>Plan de recursos humanos</t>
  </si>
  <si>
    <t>Plan de gestión de las comunicaciones</t>
  </si>
  <si>
    <t>Plan de gestión de riesgos</t>
  </si>
  <si>
    <t>Plan de gestión de las adquisiciones</t>
  </si>
  <si>
    <t>Definir Alcances</t>
  </si>
  <si>
    <t>Analisis de Producto</t>
  </si>
  <si>
    <t>Deglosar Actividades</t>
  </si>
  <si>
    <t>E.D.T</t>
  </si>
  <si>
    <t>Controlar el Alcance</t>
  </si>
  <si>
    <t>Recopilar Requisitos</t>
  </si>
  <si>
    <t>Entrevistas</t>
  </si>
  <si>
    <t>Formalización de Requerimientos</t>
  </si>
  <si>
    <t>Estimar la Duración de las Actividades</t>
  </si>
  <si>
    <t>Proxy ( PERT)</t>
  </si>
  <si>
    <t>Desarrollar el Cronograma</t>
  </si>
  <si>
    <t>¿Qué pasa si?</t>
  </si>
  <si>
    <t>Controlar el Cronograma</t>
  </si>
  <si>
    <t>Revisiones</t>
  </si>
  <si>
    <t>Estimar Costos</t>
  </si>
  <si>
    <t>Punto Casos de Uso</t>
  </si>
  <si>
    <t>Determinar presupuesto</t>
  </si>
  <si>
    <t>Controlar Gastos</t>
  </si>
  <si>
    <t>Planificar la Calidad</t>
  </si>
  <si>
    <t>Lluvia de Ideas</t>
  </si>
  <si>
    <t>Elaboración del Plan de Pruebas</t>
  </si>
  <si>
    <t>Análisis de proceso</t>
  </si>
  <si>
    <t>Realizar control de calidad</t>
  </si>
  <si>
    <t>Inspección</t>
  </si>
  <si>
    <t>Límites del proceso</t>
  </si>
  <si>
    <t>Configuración del Proceso</t>
  </si>
  <si>
    <t>Objetivos de Desempeño</t>
  </si>
  <si>
    <t>Organigramas del proyecto</t>
  </si>
  <si>
    <t>Roles y Responsabilidades</t>
  </si>
  <si>
    <t>Organigrama y descripción de los cargos</t>
  </si>
  <si>
    <t>Registro de Interesados</t>
  </si>
  <si>
    <t>Procesos de la Organización</t>
  </si>
  <si>
    <t>Modelo de Comunicación</t>
  </si>
  <si>
    <t>Análisis de los riesgos</t>
  </si>
  <si>
    <t>Entrevista y lluvia de ideas</t>
  </si>
  <si>
    <t>Valorización de Riesgos</t>
  </si>
  <si>
    <t>Identificación de necesidades</t>
  </si>
  <si>
    <t>Planificación de compra</t>
  </si>
  <si>
    <t>Analisis de "Hacer o Comrar"</t>
  </si>
  <si>
    <t>Asignación de Recursos</t>
  </si>
  <si>
    <t>Elaboración de entregables al Cliente Empresarial</t>
  </si>
  <si>
    <t>Elaboración de entregables al Cliente Académico</t>
  </si>
  <si>
    <t>Hitos</t>
  </si>
  <si>
    <t>Informe Final</t>
  </si>
  <si>
    <t>Refinamiento de los requerimientos</t>
  </si>
  <si>
    <t>Diagramas UML</t>
  </si>
  <si>
    <t>Diagrama de Casos de Uso</t>
  </si>
  <si>
    <t>Diagrama de Actividades</t>
  </si>
  <si>
    <t>Prototipos</t>
  </si>
  <si>
    <t>Mockups</t>
  </si>
  <si>
    <t>Muestras de Módulos</t>
  </si>
  <si>
    <t>Framework</t>
  </si>
  <si>
    <t>C.M.S</t>
  </si>
  <si>
    <t>Plantilla Excel</t>
  </si>
  <si>
    <t>Transición</t>
  </si>
  <si>
    <t>Implantación</t>
  </si>
  <si>
    <t>Documentación de resultados y trabajos realizados</t>
  </si>
  <si>
    <t>Seguimiento de planes Subsidiarios</t>
  </si>
  <si>
    <t>Control de plan de gestión del proyecto</t>
  </si>
  <si>
    <t>Control de plan de gestión de requisitos</t>
  </si>
  <si>
    <t>Control de plan de gestion del cronograma</t>
  </si>
  <si>
    <t>Control de plan de gestión de costo</t>
  </si>
  <si>
    <t>Control de plan de gestión del proceso</t>
  </si>
  <si>
    <t>Control de plan de gestión de calidad</t>
  </si>
  <si>
    <t>Control de plan de gestión de recursos humanos</t>
  </si>
  <si>
    <t>Control de plan de gestión de las comunicaciones</t>
  </si>
  <si>
    <t>Control de plan de gestión de riesgos</t>
  </si>
  <si>
    <t>Control de plan de gestion de las adquisiciones</t>
  </si>
  <si>
    <t>Entrega del Producto</t>
  </si>
  <si>
    <t>Entrega de Documentos para el cliente empresarial</t>
  </si>
  <si>
    <t>Firma de documento de conformidad</t>
  </si>
  <si>
    <t>Entrega de Documento para el cliente académico</t>
  </si>
  <si>
    <t>Elaboración del informe final</t>
  </si>
  <si>
    <t>Presentación</t>
  </si>
  <si>
    <t>Experto 1</t>
  </si>
  <si>
    <t>Experto 2</t>
  </si>
  <si>
    <t>Experto 3</t>
  </si>
  <si>
    <t>Proyecto de Título</t>
  </si>
  <si>
    <t>Hora</t>
  </si>
  <si>
    <t>Día</t>
  </si>
  <si>
    <t>Mes</t>
  </si>
  <si>
    <t>1 hr</t>
  </si>
  <si>
    <t>10 Horas de trabajo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</si>
  <si>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Mes Son </t>
    </r>
    <r>
      <rPr>
        <b/>
        <sz val="11"/>
        <color theme="1"/>
        <rFont val="Calibri"/>
        <family val="2"/>
        <scheme val="minor"/>
      </rPr>
      <t xml:space="preserve">20 </t>
    </r>
    <r>
      <rPr>
        <sz val="11"/>
        <color theme="1"/>
        <rFont val="Calibri"/>
        <family val="2"/>
        <scheme val="minor"/>
      </rPr>
      <t xml:space="preserve">Días hábiles donde se trabajan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horas como maximo</t>
    </r>
  </si>
  <si>
    <t>20 días hábiles</t>
  </si>
  <si>
    <t>Total de Días Hábiles</t>
  </si>
  <si>
    <t xml:space="preserve">Total de Meses </t>
  </si>
  <si>
    <t>Años</t>
  </si>
  <si>
    <t>Total de Horas Hombre</t>
  </si>
  <si>
    <t>Pert</t>
  </si>
  <si>
    <t>Equipo desarrollador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</si>
</sst>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\ &quot;Horas Hombre&quot;"/>
    <numFmt numFmtId="165" formatCode="#\ &quot;Horas&quot;"/>
    <numFmt numFmtId="166" formatCode="#\ &quot;Días hábiles&quot;"/>
    <numFmt numFmtId="167" formatCode="#.#\ &quot;Años&quot;"/>
    <numFmt numFmtId="168" formatCode="#.#\ &quot;Meses&quot;"/>
    <numFmt numFmtId="176" formatCode="0.0"/>
    <numFmt numFmtId="177" formatCode="#\ &quot;Año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4" borderId="0" xfId="0" applyFill="1" applyBorder="1"/>
    <xf numFmtId="0" fontId="0" fillId="4" borderId="5" xfId="0" applyFill="1" applyBorder="1"/>
    <xf numFmtId="0" fontId="0" fillId="8" borderId="5" xfId="0" applyFill="1" applyBorder="1"/>
    <xf numFmtId="0" fontId="0" fillId="11" borderId="0" xfId="0" applyFill="1" applyBorder="1"/>
    <xf numFmtId="0" fontId="0" fillId="11" borderId="5" xfId="0" applyFill="1" applyBorder="1"/>
    <xf numFmtId="0" fontId="0" fillId="6" borderId="0" xfId="0" applyFill="1" applyBorder="1"/>
    <xf numFmtId="0" fontId="0" fillId="6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/>
    <xf numFmtId="0" fontId="0" fillId="4" borderId="7" xfId="0" applyFill="1" applyBorder="1"/>
    <xf numFmtId="0" fontId="0" fillId="8" borderId="8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2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6" xfId="0" applyFill="1" applyBorder="1"/>
    <xf numFmtId="0" fontId="0" fillId="12" borderId="1" xfId="0" applyFill="1" applyBorder="1"/>
    <xf numFmtId="0" fontId="0" fillId="12" borderId="3" xfId="0" applyFill="1" applyBorder="1"/>
    <xf numFmtId="0" fontId="0" fillId="12" borderId="6" xfId="0" applyFill="1" applyBorder="1"/>
    <xf numFmtId="0" fontId="0" fillId="8" borderId="1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6" xfId="0" applyFill="1" applyBorder="1"/>
    <xf numFmtId="0" fontId="0" fillId="14" borderId="4" xfId="0" applyFill="1" applyBorder="1"/>
    <xf numFmtId="0" fontId="0" fillId="14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6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3" borderId="1" xfId="0" applyFont="1" applyFill="1" applyBorder="1"/>
    <xf numFmtId="0" fontId="1" fillId="14" borderId="1" xfId="0" applyFont="1" applyFill="1" applyBorder="1"/>
    <xf numFmtId="0" fontId="1" fillId="16" borderId="1" xfId="0" applyFont="1" applyFill="1" applyBorder="1"/>
    <xf numFmtId="0" fontId="1" fillId="13" borderId="1" xfId="0" applyFont="1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1" fillId="15" borderId="1" xfId="0" applyFont="1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6" xfId="0" applyFill="1" applyBorder="1"/>
    <xf numFmtId="0" fontId="0" fillId="4" borderId="8" xfId="0" applyFill="1" applyBorder="1"/>
    <xf numFmtId="0" fontId="0" fillId="0" borderId="0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1" xfId="0" applyFill="1" applyBorder="1"/>
    <xf numFmtId="0" fontId="0" fillId="10" borderId="0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1" fillId="17" borderId="1" xfId="0" applyFont="1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8" borderId="3" xfId="0" applyFill="1" applyBorder="1"/>
    <xf numFmtId="0" fontId="0" fillId="18" borderId="1" xfId="0" applyFill="1" applyBorder="1"/>
    <xf numFmtId="0" fontId="0" fillId="18" borderId="5" xfId="0" applyFill="1" applyBorder="1"/>
    <xf numFmtId="0" fontId="0" fillId="18" borderId="4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6" xfId="0" applyFill="1" applyBorder="1"/>
    <xf numFmtId="0" fontId="0" fillId="7" borderId="0" xfId="0" applyFill="1" applyBorder="1"/>
    <xf numFmtId="0" fontId="0" fillId="7" borderId="5" xfId="0" applyFill="1" applyBorder="1"/>
    <xf numFmtId="0" fontId="0" fillId="18" borderId="9" xfId="0" applyFill="1" applyBorder="1"/>
    <xf numFmtId="0" fontId="0" fillId="18" borderId="10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20" borderId="11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8" borderId="6" xfId="0" applyFill="1" applyBorder="1"/>
    <xf numFmtId="0" fontId="0" fillId="18" borderId="8" xfId="0" applyFill="1" applyBorder="1"/>
    <xf numFmtId="0" fontId="0" fillId="21" borderId="1" xfId="0" applyFill="1" applyBorder="1"/>
    <xf numFmtId="0" fontId="0" fillId="21" borderId="3" xfId="0" applyFill="1" applyBorder="1"/>
    <xf numFmtId="0" fontId="0" fillId="21" borderId="6" xfId="0" applyFill="1" applyBorder="1"/>
    <xf numFmtId="0" fontId="0" fillId="21" borderId="8" xfId="0" applyFill="1" applyBorder="1"/>
    <xf numFmtId="0" fontId="0" fillId="14" borderId="0" xfId="0" applyFill="1" applyBorder="1"/>
    <xf numFmtId="0" fontId="0" fillId="14" borderId="5" xfId="0" applyFill="1" applyBorder="1"/>
    <xf numFmtId="0" fontId="0" fillId="21" borderId="2" xfId="0" applyFill="1" applyBorder="1"/>
    <xf numFmtId="0" fontId="0" fillId="21" borderId="4" xfId="0" applyFill="1" applyBorder="1"/>
    <xf numFmtId="0" fontId="0" fillId="21" borderId="0" xfId="0" applyFill="1" applyBorder="1"/>
    <xf numFmtId="0" fontId="0" fillId="21" borderId="5" xfId="0" applyFill="1" applyBorder="1"/>
    <xf numFmtId="0" fontId="0" fillId="21" borderId="7" xfId="0" applyFill="1" applyBorder="1"/>
    <xf numFmtId="0" fontId="0" fillId="19" borderId="4" xfId="0" applyFill="1" applyBorder="1"/>
    <xf numFmtId="0" fontId="0" fillId="19" borderId="0" xfId="0" applyFill="1" applyBorder="1"/>
    <xf numFmtId="0" fontId="0" fillId="19" borderId="5" xfId="0" applyFill="1" applyBorder="1"/>
    <xf numFmtId="0" fontId="0" fillId="22" borderId="1" xfId="0" applyFill="1" applyBorder="1"/>
    <xf numFmtId="0" fontId="0" fillId="22" borderId="3" xfId="0" applyFill="1" applyBorder="1"/>
    <xf numFmtId="0" fontId="0" fillId="22" borderId="6" xfId="0" applyFill="1" applyBorder="1"/>
    <xf numFmtId="0" fontId="0" fillId="22" borderId="8" xfId="0" applyFill="1" applyBorder="1"/>
    <xf numFmtId="0" fontId="0" fillId="24" borderId="4" xfId="0" applyFill="1" applyBorder="1"/>
    <xf numFmtId="0" fontId="0" fillId="5" borderId="18" xfId="0" applyFill="1" applyBorder="1"/>
    <xf numFmtId="0" fontId="0" fillId="6" borderId="18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17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4" borderId="21" xfId="0" applyFill="1" applyBorder="1"/>
    <xf numFmtId="0" fontId="0" fillId="14" borderId="22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17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17" xfId="0" applyFill="1" applyBorder="1"/>
    <xf numFmtId="0" fontId="0" fillId="9" borderId="18" xfId="0" applyFill="1" applyBorder="1"/>
    <xf numFmtId="0" fontId="0" fillId="14" borderId="19" xfId="0" applyFill="1" applyBorder="1"/>
    <xf numFmtId="0" fontId="0" fillId="14" borderId="20" xfId="0" applyFill="1" applyBorder="1"/>
    <xf numFmtId="0" fontId="0" fillId="16" borderId="21" xfId="0" applyFill="1" applyBorder="1"/>
    <xf numFmtId="0" fontId="0" fillId="16" borderId="22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16" borderId="20" xfId="0" applyFill="1" applyBorder="1"/>
    <xf numFmtId="0" fontId="0" fillId="5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5" borderId="25" xfId="0" applyFill="1" applyBorder="1"/>
    <xf numFmtId="0" fontId="0" fillId="11" borderId="24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6" borderId="24" xfId="0" applyFill="1" applyBorder="1"/>
    <xf numFmtId="0" fontId="0" fillId="7" borderId="26" xfId="0" applyFill="1" applyBorder="1"/>
    <xf numFmtId="0" fontId="0" fillId="6" borderId="25" xfId="0" applyFill="1" applyBorder="1"/>
    <xf numFmtId="0" fontId="0" fillId="7" borderId="25" xfId="0" applyFill="1" applyBorder="1"/>
    <xf numFmtId="0" fontId="0" fillId="14" borderId="24" xfId="0" applyFill="1" applyBorder="1"/>
    <xf numFmtId="0" fontId="0" fillId="9" borderId="25" xfId="0" applyFill="1" applyBorder="1"/>
    <xf numFmtId="0" fontId="0" fillId="9" borderId="26" xfId="0" applyFill="1" applyBorder="1"/>
    <xf numFmtId="0" fontId="0" fillId="14" borderId="26" xfId="0" applyFill="1" applyBorder="1"/>
    <xf numFmtId="0" fontId="0" fillId="16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16" borderId="27" xfId="0" applyFill="1" applyBorder="1"/>
    <xf numFmtId="0" fontId="0" fillId="16" borderId="28" xfId="0" applyFill="1" applyBorder="1"/>
    <xf numFmtId="0" fontId="0" fillId="26" borderId="4" xfId="0" applyFill="1" applyBorder="1"/>
    <xf numFmtId="0" fontId="0" fillId="26" borderId="0" xfId="0" applyFill="1" applyBorder="1"/>
    <xf numFmtId="0" fontId="0" fillId="26" borderId="6" xfId="0" applyFill="1" applyBorder="1"/>
    <xf numFmtId="0" fontId="0" fillId="16" borderId="26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3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13" xfId="0" applyNumberFormat="1" applyBorder="1" applyAlignment="1">
      <alignment horizontal="left"/>
    </xf>
    <xf numFmtId="166" fontId="0" fillId="0" borderId="16" xfId="0" applyNumberFormat="1" applyBorder="1" applyAlignment="1">
      <alignment horizontal="left"/>
    </xf>
    <xf numFmtId="168" fontId="0" fillId="0" borderId="16" xfId="0" applyNumberFormat="1" applyBorder="1" applyAlignment="1">
      <alignment horizontal="left"/>
    </xf>
    <xf numFmtId="167" fontId="0" fillId="0" borderId="29" xfId="0" applyNumberFormat="1" applyBorder="1" applyAlignment="1">
      <alignment horizontal="left"/>
    </xf>
    <xf numFmtId="164" fontId="0" fillId="0" borderId="14" xfId="0" applyNumberFormat="1" applyBorder="1" applyAlignment="1">
      <alignment horizontal="left"/>
    </xf>
    <xf numFmtId="166" fontId="0" fillId="0" borderId="12" xfId="0" applyNumberFormat="1" applyBorder="1" applyAlignment="1">
      <alignment horizontal="left"/>
    </xf>
    <xf numFmtId="168" fontId="0" fillId="0" borderId="1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23" borderId="9" xfId="0" applyFont="1" applyFill="1" applyBorder="1" applyAlignment="1">
      <alignment horizontal="center"/>
    </xf>
    <xf numFmtId="0" fontId="1" fillId="23" borderId="23" xfId="0" applyFont="1" applyFill="1" applyBorder="1" applyAlignment="1">
      <alignment horizontal="center"/>
    </xf>
    <xf numFmtId="0" fontId="1" fillId="23" borderId="10" xfId="0" applyFont="1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0" fillId="26" borderId="23" xfId="0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17" borderId="23" xfId="0" applyFont="1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23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1" fillId="25" borderId="9" xfId="0" applyFont="1" applyFill="1" applyBorder="1" applyAlignment="1">
      <alignment horizontal="center"/>
    </xf>
    <xf numFmtId="0" fontId="1" fillId="25" borderId="23" xfId="0" applyFont="1" applyFill="1" applyBorder="1" applyAlignment="1">
      <alignment horizontal="center"/>
    </xf>
    <xf numFmtId="0" fontId="1" fillId="25" borderId="10" xfId="0" applyFont="1" applyFill="1" applyBorder="1" applyAlignment="1">
      <alignment horizontal="center"/>
    </xf>
    <xf numFmtId="177" fontId="0" fillId="0" borderId="30" xfId="0" applyNumberFormat="1" applyBorder="1" applyAlignment="1">
      <alignment horizontal="left"/>
    </xf>
    <xf numFmtId="0" fontId="0" fillId="24" borderId="32" xfId="0" applyFill="1" applyBorder="1"/>
    <xf numFmtId="0" fontId="0" fillId="0" borderId="34" xfId="0" applyFill="1" applyBorder="1" applyAlignment="1">
      <alignment horizontal="center"/>
    </xf>
    <xf numFmtId="0" fontId="0" fillId="0" borderId="35" xfId="0" applyBorder="1"/>
    <xf numFmtId="0" fontId="0" fillId="24" borderId="35" xfId="0" applyFill="1" applyBorder="1"/>
    <xf numFmtId="0" fontId="4" fillId="24" borderId="35" xfId="0" applyFont="1" applyFill="1" applyBorder="1"/>
    <xf numFmtId="164" fontId="0" fillId="0" borderId="33" xfId="0" applyNumberFormat="1" applyBorder="1" applyAlignment="1">
      <alignment horizontal="left"/>
    </xf>
    <xf numFmtId="166" fontId="0" fillId="0" borderId="17" xfId="0" applyNumberFormat="1" applyBorder="1" applyAlignment="1">
      <alignment horizontal="left"/>
    </xf>
    <xf numFmtId="168" fontId="0" fillId="0" borderId="17" xfId="0" applyNumberFormat="1" applyBorder="1" applyAlignment="1">
      <alignment horizontal="left"/>
    </xf>
    <xf numFmtId="167" fontId="0" fillId="0" borderId="27" xfId="0" applyNumberFormat="1" applyBorder="1" applyAlignment="1">
      <alignment horizontal="left"/>
    </xf>
    <xf numFmtId="1" fontId="0" fillId="0" borderId="25" xfId="0" applyNumberFormat="1" applyBorder="1"/>
    <xf numFmtId="165" fontId="0" fillId="0" borderId="37" xfId="0" applyNumberFormat="1" applyBorder="1"/>
    <xf numFmtId="176" fontId="0" fillId="0" borderId="38" xfId="0" applyNumberFormat="1" applyBorder="1"/>
    <xf numFmtId="0" fontId="0" fillId="0" borderId="34" xfId="0" applyBorder="1"/>
    <xf numFmtId="0" fontId="0" fillId="0" borderId="36" xfId="0" applyBorder="1"/>
    <xf numFmtId="165" fontId="1" fillId="0" borderId="39" xfId="0" applyNumberFormat="1" applyFont="1" applyBorder="1" applyAlignment="1">
      <alignment horizontal="center"/>
    </xf>
    <xf numFmtId="0" fontId="0" fillId="0" borderId="40" xfId="0" applyBorder="1"/>
    <xf numFmtId="165" fontId="1" fillId="0" borderId="40" xfId="0" applyNumberFormat="1" applyFont="1" applyBorder="1" applyAlignment="1">
      <alignment horizontal="center"/>
    </xf>
    <xf numFmtId="0" fontId="0" fillId="24" borderId="40" xfId="0" applyFill="1" applyBorder="1"/>
    <xf numFmtId="165" fontId="1" fillId="0" borderId="34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165" fontId="1" fillId="0" borderId="35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/>
    <xf numFmtId="165" fontId="1" fillId="0" borderId="35" xfId="0" applyNumberFormat="1" applyFont="1" applyFill="1" applyBorder="1" applyAlignment="1">
      <alignment horizontal="center"/>
    </xf>
    <xf numFmtId="165" fontId="1" fillId="0" borderId="36" xfId="0" applyNumberFormat="1" applyFont="1" applyBorder="1" applyAlignment="1">
      <alignment horizontal="center"/>
    </xf>
    <xf numFmtId="165" fontId="1" fillId="24" borderId="3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55"/>
  <sheetViews>
    <sheetView topLeftCell="A110" zoomScale="85" zoomScaleNormal="85" workbookViewId="0">
      <selection activeCell="D155" sqref="D155"/>
    </sheetView>
  </sheetViews>
  <sheetFormatPr baseColWidth="10" defaultRowHeight="14.4" x14ac:dyDescent="0.3"/>
  <cols>
    <col min="5" max="5" width="11.88671875" bestFit="1" customWidth="1"/>
    <col min="6" max="6" width="20.109375" customWidth="1"/>
    <col min="7" max="7" width="26.5546875" bestFit="1" customWidth="1"/>
  </cols>
  <sheetData>
    <row r="3" spans="2:10" ht="15.75" thickBot="1" x14ac:dyDescent="0.3"/>
    <row r="4" spans="2:10" ht="15.75" thickBot="1" x14ac:dyDescent="0.3">
      <c r="B4" s="69" t="s">
        <v>0</v>
      </c>
      <c r="C4" s="1"/>
      <c r="D4" s="1"/>
      <c r="E4" s="1"/>
      <c r="F4" s="1"/>
      <c r="G4" s="2"/>
    </row>
    <row r="5" spans="2:10" ht="15.75" thickBot="1" x14ac:dyDescent="0.3">
      <c r="B5" s="3"/>
      <c r="C5" s="72" t="s">
        <v>1</v>
      </c>
      <c r="D5" s="73"/>
      <c r="E5" s="73"/>
      <c r="F5" s="73"/>
      <c r="G5" s="74"/>
    </row>
    <row r="6" spans="2:10" ht="15" thickBot="1" x14ac:dyDescent="0.35">
      <c r="B6" s="3"/>
      <c r="C6" s="75"/>
      <c r="D6" s="16" t="s">
        <v>6</v>
      </c>
      <c r="E6" s="17"/>
      <c r="F6" s="17"/>
      <c r="G6" s="18"/>
    </row>
    <row r="7" spans="2:10" ht="15" x14ac:dyDescent="0.25">
      <c r="B7" s="3"/>
      <c r="C7" s="75"/>
      <c r="D7" s="19"/>
      <c r="E7" s="29" t="s">
        <v>13</v>
      </c>
      <c r="F7" s="30"/>
      <c r="G7" s="31"/>
    </row>
    <row r="8" spans="2:10" ht="15" x14ac:dyDescent="0.25">
      <c r="B8" s="3"/>
      <c r="C8" s="75"/>
      <c r="D8" s="19"/>
      <c r="E8" s="32" t="s">
        <v>12</v>
      </c>
      <c r="F8" s="6"/>
      <c r="G8" s="7"/>
    </row>
    <row r="9" spans="2:10" ht="15" x14ac:dyDescent="0.25">
      <c r="B9" s="3"/>
      <c r="C9" s="75"/>
      <c r="D9" s="19"/>
      <c r="E9" s="32" t="s">
        <v>14</v>
      </c>
      <c r="F9" s="6"/>
      <c r="G9" s="7"/>
      <c r="J9" s="82"/>
    </row>
    <row r="10" spans="2:10" x14ac:dyDescent="0.3">
      <c r="B10" s="3"/>
      <c r="C10" s="75"/>
      <c r="D10" s="19"/>
      <c r="E10" s="32" t="s">
        <v>15</v>
      </c>
      <c r="F10" s="6"/>
      <c r="G10" s="7"/>
    </row>
    <row r="11" spans="2:10" ht="15" x14ac:dyDescent="0.25">
      <c r="B11" s="3"/>
      <c r="C11" s="75"/>
      <c r="D11" s="19"/>
      <c r="E11" s="32" t="s">
        <v>16</v>
      </c>
      <c r="F11" s="6"/>
      <c r="G11" s="7"/>
    </row>
    <row r="12" spans="2:10" x14ac:dyDescent="0.3">
      <c r="B12" s="3"/>
      <c r="C12" s="75"/>
      <c r="D12" s="19"/>
      <c r="E12" s="32" t="s">
        <v>17</v>
      </c>
      <c r="F12" s="6"/>
      <c r="G12" s="7"/>
    </row>
    <row r="13" spans="2:10" ht="15" x14ac:dyDescent="0.25">
      <c r="B13" s="3"/>
      <c r="C13" s="75"/>
      <c r="D13" s="19"/>
      <c r="E13" s="32" t="s">
        <v>18</v>
      </c>
      <c r="F13" s="6"/>
      <c r="G13" s="7"/>
    </row>
    <row r="14" spans="2:10" ht="15" x14ac:dyDescent="0.25">
      <c r="B14" s="3"/>
      <c r="C14" s="75"/>
      <c r="D14" s="19"/>
      <c r="E14" s="32" t="s">
        <v>19</v>
      </c>
      <c r="F14" s="6"/>
      <c r="G14" s="7"/>
    </row>
    <row r="15" spans="2:10" ht="15" x14ac:dyDescent="0.25">
      <c r="B15" s="3"/>
      <c r="C15" s="75"/>
      <c r="D15" s="19"/>
      <c r="E15" s="32" t="s">
        <v>20</v>
      </c>
      <c r="F15" s="6"/>
      <c r="G15" s="7"/>
    </row>
    <row r="16" spans="2:10" ht="15.75" thickBot="1" x14ac:dyDescent="0.3">
      <c r="B16" s="3"/>
      <c r="C16" s="75"/>
      <c r="D16" s="20"/>
      <c r="E16" s="33" t="s">
        <v>21</v>
      </c>
      <c r="F16" s="21"/>
      <c r="G16" s="81"/>
    </row>
    <row r="17" spans="2:13" ht="15" thickBot="1" x14ac:dyDescent="0.35">
      <c r="B17" s="3"/>
      <c r="C17" s="75"/>
      <c r="D17" s="19" t="s">
        <v>45</v>
      </c>
      <c r="E17" s="4"/>
      <c r="F17" s="4"/>
      <c r="G17" s="5"/>
    </row>
    <row r="18" spans="2:13" ht="15.75" thickBot="1" x14ac:dyDescent="0.3">
      <c r="B18" s="3"/>
      <c r="C18" s="75"/>
      <c r="D18" s="16" t="s">
        <v>7</v>
      </c>
      <c r="E18" s="17"/>
      <c r="F18" s="17"/>
      <c r="G18" s="18"/>
    </row>
    <row r="19" spans="2:13" ht="15" thickBot="1" x14ac:dyDescent="0.35">
      <c r="B19" s="3"/>
      <c r="C19" s="75"/>
      <c r="D19" s="19"/>
      <c r="E19" s="29" t="s">
        <v>22</v>
      </c>
      <c r="F19" s="30"/>
      <c r="G19" s="31"/>
    </row>
    <row r="20" spans="2:13" ht="15" thickBot="1" x14ac:dyDescent="0.35">
      <c r="B20" s="3"/>
      <c r="C20" s="75"/>
      <c r="D20" s="19"/>
      <c r="E20" s="29" t="s">
        <v>38</v>
      </c>
      <c r="F20" s="30"/>
      <c r="G20" s="31"/>
    </row>
    <row r="21" spans="2:13" ht="15" x14ac:dyDescent="0.25">
      <c r="B21" s="3"/>
      <c r="C21" s="75"/>
      <c r="D21" s="19"/>
      <c r="E21" s="32"/>
      <c r="F21" s="47" t="s">
        <v>39</v>
      </c>
      <c r="G21" s="48"/>
    </row>
    <row r="22" spans="2:13" ht="15.75" thickBot="1" x14ac:dyDescent="0.3">
      <c r="B22" s="3"/>
      <c r="C22" s="75"/>
      <c r="D22" s="19"/>
      <c r="E22" s="33"/>
      <c r="F22" s="50" t="s">
        <v>40</v>
      </c>
      <c r="G22" s="22"/>
      <c r="I22" s="82"/>
      <c r="J22" s="82"/>
      <c r="K22" s="82"/>
      <c r="L22" s="82"/>
      <c r="M22" s="82"/>
    </row>
    <row r="23" spans="2:13" ht="15.75" thickBot="1" x14ac:dyDescent="0.3">
      <c r="B23" s="3"/>
      <c r="C23" s="75"/>
      <c r="D23" s="19"/>
      <c r="E23" s="29" t="s">
        <v>23</v>
      </c>
      <c r="F23" s="30"/>
      <c r="G23" s="31"/>
      <c r="I23" s="82"/>
      <c r="J23" s="82"/>
      <c r="K23" s="82"/>
      <c r="L23" s="82"/>
      <c r="M23" s="82"/>
    </row>
    <row r="24" spans="2:13" x14ac:dyDescent="0.3">
      <c r="B24" s="3"/>
      <c r="C24" s="75"/>
      <c r="D24" s="19"/>
      <c r="E24" s="32"/>
      <c r="F24" s="47" t="s">
        <v>25</v>
      </c>
      <c r="G24" s="48"/>
      <c r="I24" s="82"/>
      <c r="J24" s="82"/>
      <c r="K24" s="82"/>
      <c r="L24" s="82"/>
      <c r="M24" s="82"/>
    </row>
    <row r="25" spans="2:13" ht="15.75" thickBot="1" x14ac:dyDescent="0.3">
      <c r="B25" s="3"/>
      <c r="C25" s="75"/>
      <c r="D25" s="19"/>
      <c r="E25" s="33"/>
      <c r="F25" s="50" t="s">
        <v>24</v>
      </c>
      <c r="G25" s="22"/>
      <c r="I25" s="82"/>
      <c r="J25" s="82"/>
      <c r="K25" s="82"/>
      <c r="L25" s="82"/>
      <c r="M25" s="82"/>
    </row>
    <row r="26" spans="2:13" ht="15.75" thickBot="1" x14ac:dyDescent="0.3">
      <c r="B26" s="3"/>
      <c r="C26" s="75"/>
      <c r="D26" s="19"/>
      <c r="E26" s="29" t="s">
        <v>30</v>
      </c>
      <c r="F26" s="30"/>
      <c r="G26" s="31"/>
      <c r="I26" s="82"/>
      <c r="J26" s="82"/>
      <c r="K26" s="82"/>
      <c r="L26" s="82"/>
      <c r="M26" s="82"/>
    </row>
    <row r="27" spans="2:13" ht="15" x14ac:dyDescent="0.25">
      <c r="B27" s="3"/>
      <c r="C27" s="75"/>
      <c r="D27" s="19"/>
      <c r="E27" s="32"/>
      <c r="F27" s="47" t="s">
        <v>32</v>
      </c>
      <c r="G27" s="48"/>
      <c r="I27" s="82"/>
      <c r="J27" s="82"/>
      <c r="K27" s="82"/>
      <c r="L27" s="82"/>
      <c r="M27" s="82"/>
    </row>
    <row r="28" spans="2:13" ht="15.75" thickBot="1" x14ac:dyDescent="0.3">
      <c r="B28" s="3"/>
      <c r="C28" s="75"/>
      <c r="D28" s="19"/>
      <c r="E28" s="33"/>
      <c r="F28" s="50" t="s">
        <v>31</v>
      </c>
      <c r="G28" s="22"/>
      <c r="I28" s="82"/>
      <c r="J28" s="82"/>
      <c r="K28" s="82"/>
      <c r="L28" s="82"/>
      <c r="M28" s="82"/>
    </row>
    <row r="29" spans="2:13" ht="15.75" thickBot="1" x14ac:dyDescent="0.3">
      <c r="B29" s="3"/>
      <c r="C29" s="75"/>
      <c r="D29" s="19"/>
      <c r="E29" s="29" t="s">
        <v>12</v>
      </c>
      <c r="F29" s="6"/>
      <c r="G29" s="7"/>
      <c r="I29" s="82"/>
      <c r="J29" s="82"/>
      <c r="K29" s="82"/>
      <c r="L29" s="82"/>
      <c r="M29" s="82"/>
    </row>
    <row r="30" spans="2:13" ht="15" x14ac:dyDescent="0.25">
      <c r="B30" s="3"/>
      <c r="C30" s="75"/>
      <c r="D30" s="19"/>
      <c r="E30" s="32"/>
      <c r="F30" s="47" t="s">
        <v>27</v>
      </c>
      <c r="G30" s="48"/>
      <c r="I30" s="82"/>
      <c r="J30" s="82"/>
      <c r="K30" s="82"/>
      <c r="L30" s="82"/>
      <c r="M30" s="82"/>
    </row>
    <row r="31" spans="2:13" ht="15" x14ac:dyDescent="0.25">
      <c r="B31" s="3"/>
      <c r="C31" s="75"/>
      <c r="D31" s="19"/>
      <c r="E31" s="32"/>
      <c r="F31" s="49" t="s">
        <v>26</v>
      </c>
      <c r="G31" s="8"/>
      <c r="I31" s="82"/>
      <c r="J31" s="82"/>
      <c r="K31" s="82"/>
      <c r="L31" s="82"/>
      <c r="M31" s="82"/>
    </row>
    <row r="32" spans="2:13" ht="15" thickBot="1" x14ac:dyDescent="0.35">
      <c r="B32" s="3"/>
      <c r="C32" s="75"/>
      <c r="D32" s="19"/>
      <c r="E32" s="33"/>
      <c r="F32" s="50" t="s">
        <v>28</v>
      </c>
      <c r="G32" s="22"/>
      <c r="I32" s="82"/>
      <c r="J32" s="82"/>
      <c r="K32" s="82"/>
      <c r="L32" s="82"/>
      <c r="M32" s="82"/>
    </row>
    <row r="33" spans="2:13" ht="15" thickBot="1" x14ac:dyDescent="0.35">
      <c r="B33" s="3"/>
      <c r="C33" s="75"/>
      <c r="D33" s="19"/>
      <c r="E33" s="32" t="s">
        <v>29</v>
      </c>
      <c r="F33" s="6"/>
      <c r="G33" s="7"/>
      <c r="I33" s="82"/>
      <c r="J33" s="82"/>
      <c r="K33" s="82"/>
      <c r="L33" s="82"/>
      <c r="M33" s="82"/>
    </row>
    <row r="34" spans="2:13" ht="15" thickBot="1" x14ac:dyDescent="0.35">
      <c r="B34" s="3"/>
      <c r="C34" s="75"/>
      <c r="D34" s="19"/>
      <c r="E34" s="29" t="s">
        <v>33</v>
      </c>
      <c r="F34" s="30"/>
      <c r="G34" s="31"/>
      <c r="I34" s="82"/>
      <c r="J34" s="82"/>
      <c r="K34" s="82"/>
      <c r="L34" s="82"/>
      <c r="M34" s="82"/>
    </row>
    <row r="35" spans="2:13" x14ac:dyDescent="0.3">
      <c r="B35" s="3"/>
      <c r="C35" s="75"/>
      <c r="D35" s="19"/>
      <c r="E35" s="32"/>
      <c r="F35" s="47" t="s">
        <v>34</v>
      </c>
      <c r="G35" s="48"/>
      <c r="I35" s="82"/>
      <c r="J35" s="82"/>
      <c r="K35" s="82"/>
      <c r="L35" s="82"/>
      <c r="M35" s="82"/>
    </row>
    <row r="36" spans="2:13" ht="15" x14ac:dyDescent="0.25">
      <c r="B36" s="3"/>
      <c r="C36" s="75"/>
      <c r="D36" s="19"/>
      <c r="E36" s="32"/>
      <c r="F36" s="49" t="s">
        <v>35</v>
      </c>
      <c r="G36" s="8"/>
      <c r="I36" s="82"/>
      <c r="J36" s="82"/>
      <c r="K36" s="82"/>
      <c r="L36" s="82"/>
      <c r="M36" s="82"/>
    </row>
    <row r="37" spans="2:13" ht="15" thickBot="1" x14ac:dyDescent="0.35">
      <c r="B37" s="3"/>
      <c r="C37" s="75"/>
      <c r="D37" s="19"/>
      <c r="E37" s="33"/>
      <c r="F37" s="50" t="s">
        <v>36</v>
      </c>
      <c r="G37" s="22"/>
      <c r="I37" s="82"/>
      <c r="J37" s="82"/>
      <c r="K37" s="82"/>
      <c r="L37" s="82"/>
      <c r="M37" s="82"/>
    </row>
    <row r="38" spans="2:13" ht="15" thickBot="1" x14ac:dyDescent="0.35">
      <c r="B38" s="3"/>
      <c r="C38" s="75"/>
      <c r="D38" s="19"/>
      <c r="E38" s="32" t="s">
        <v>37</v>
      </c>
      <c r="F38" s="6"/>
      <c r="G38" s="7"/>
      <c r="I38" s="82"/>
      <c r="J38" s="82"/>
      <c r="K38" s="82"/>
      <c r="L38" s="82"/>
      <c r="M38" s="82"/>
    </row>
    <row r="39" spans="2:13" ht="15" thickBot="1" x14ac:dyDescent="0.35">
      <c r="B39" s="3"/>
      <c r="C39" s="92" t="s">
        <v>2</v>
      </c>
      <c r="D39" s="93"/>
      <c r="E39" s="93"/>
      <c r="F39" s="93"/>
      <c r="G39" s="94"/>
    </row>
    <row r="40" spans="2:13" ht="15.75" thickBot="1" x14ac:dyDescent="0.3">
      <c r="B40" s="3"/>
      <c r="C40" s="95"/>
      <c r="D40" s="23" t="s">
        <v>61</v>
      </c>
      <c r="E40" s="24"/>
      <c r="F40" s="24"/>
      <c r="G40" s="25"/>
    </row>
    <row r="41" spans="2:13" ht="15" thickBot="1" x14ac:dyDescent="0.35">
      <c r="B41" s="3"/>
      <c r="C41" s="95"/>
      <c r="D41" s="26"/>
      <c r="E41" s="86" t="s">
        <v>62</v>
      </c>
      <c r="F41" s="83"/>
      <c r="G41" s="84"/>
    </row>
    <row r="42" spans="2:13" ht="15.75" thickBot="1" x14ac:dyDescent="0.3">
      <c r="B42" s="3"/>
      <c r="C42" s="95"/>
      <c r="D42" s="26"/>
      <c r="E42" s="85"/>
      <c r="F42" s="44" t="s">
        <v>72</v>
      </c>
      <c r="G42" s="45"/>
    </row>
    <row r="43" spans="2:13" ht="15.75" thickBot="1" x14ac:dyDescent="0.3">
      <c r="B43" s="3"/>
      <c r="C43" s="95"/>
      <c r="D43" s="26"/>
      <c r="E43" s="85"/>
      <c r="F43" s="46"/>
      <c r="G43" s="110" t="s">
        <v>73</v>
      </c>
    </row>
    <row r="44" spans="2:13" ht="15.75" thickBot="1" x14ac:dyDescent="0.3">
      <c r="B44" s="3"/>
      <c r="C44" s="95"/>
      <c r="D44" s="26"/>
      <c r="E44" s="85"/>
      <c r="F44" s="44" t="s">
        <v>74</v>
      </c>
      <c r="G44" s="45"/>
    </row>
    <row r="45" spans="2:13" ht="15.75" thickBot="1" x14ac:dyDescent="0.3">
      <c r="B45" s="3"/>
      <c r="C45" s="95"/>
      <c r="D45" s="26"/>
      <c r="E45" s="85"/>
      <c r="F45" s="46"/>
      <c r="G45" s="110" t="s">
        <v>75</v>
      </c>
    </row>
    <row r="46" spans="2:13" ht="15.75" thickBot="1" x14ac:dyDescent="0.3">
      <c r="B46" s="3"/>
      <c r="C46" s="95"/>
      <c r="D46" s="26"/>
      <c r="E46" s="89"/>
      <c r="F46" s="108" t="s">
        <v>76</v>
      </c>
      <c r="G46" s="109"/>
    </row>
    <row r="47" spans="2:13" ht="15" thickBot="1" x14ac:dyDescent="0.35">
      <c r="B47" s="3"/>
      <c r="C47" s="95"/>
      <c r="D47" s="26"/>
      <c r="E47" s="86" t="s">
        <v>63</v>
      </c>
      <c r="F47" s="83"/>
      <c r="G47" s="84"/>
    </row>
    <row r="48" spans="2:13" ht="15.75" thickBot="1" x14ac:dyDescent="0.3">
      <c r="B48" s="3"/>
      <c r="C48" s="95"/>
      <c r="D48" s="26"/>
      <c r="E48" s="85"/>
      <c r="F48" s="44" t="s">
        <v>77</v>
      </c>
      <c r="G48" s="45"/>
    </row>
    <row r="49" spans="2:7" ht="15.75" thickBot="1" x14ac:dyDescent="0.3">
      <c r="B49" s="3"/>
      <c r="C49" s="95"/>
      <c r="D49" s="26"/>
      <c r="E49" s="85"/>
      <c r="F49" s="46"/>
      <c r="G49" s="110" t="s">
        <v>78</v>
      </c>
    </row>
    <row r="50" spans="2:7" ht="15" thickBot="1" x14ac:dyDescent="0.35">
      <c r="B50" s="3"/>
      <c r="C50" s="95"/>
      <c r="D50" s="26"/>
      <c r="E50" s="85"/>
      <c r="F50" s="44" t="s">
        <v>79</v>
      </c>
      <c r="G50" s="45"/>
    </row>
    <row r="51" spans="2:7" ht="15.75" thickBot="1" x14ac:dyDescent="0.3">
      <c r="B51" s="3"/>
      <c r="C51" s="95"/>
      <c r="D51" s="26"/>
      <c r="E51" s="89"/>
      <c r="F51" s="46"/>
      <c r="G51" s="110" t="s">
        <v>48</v>
      </c>
    </row>
    <row r="52" spans="2:7" ht="15" thickBot="1" x14ac:dyDescent="0.35">
      <c r="B52" s="3"/>
      <c r="C52" s="95"/>
      <c r="D52" s="26"/>
      <c r="E52" s="86" t="s">
        <v>64</v>
      </c>
      <c r="F52" s="83"/>
      <c r="G52" s="84"/>
    </row>
    <row r="53" spans="2:7" ht="15" thickBot="1" x14ac:dyDescent="0.35">
      <c r="B53" s="3"/>
      <c r="C53" s="95"/>
      <c r="D53" s="26"/>
      <c r="E53" s="85"/>
      <c r="F53" s="44" t="s">
        <v>80</v>
      </c>
      <c r="G53" s="45"/>
    </row>
    <row r="54" spans="2:7" ht="15.75" thickBot="1" x14ac:dyDescent="0.3">
      <c r="B54" s="3"/>
      <c r="C54" s="95"/>
      <c r="D54" s="26"/>
      <c r="E54" s="85"/>
      <c r="F54" s="46"/>
      <c r="G54" s="110" t="s">
        <v>81</v>
      </c>
    </row>
    <row r="55" spans="2:7" ht="15.75" thickBot="1" x14ac:dyDescent="0.3">
      <c r="B55" s="3"/>
      <c r="C55" s="95"/>
      <c r="D55" s="26"/>
      <c r="E55" s="85"/>
      <c r="F55" s="44" t="s">
        <v>82</v>
      </c>
      <c r="G55" s="45"/>
    </row>
    <row r="56" spans="2:7" ht="15" thickBot="1" x14ac:dyDescent="0.35">
      <c r="B56" s="3"/>
      <c r="C56" s="95"/>
      <c r="D56" s="26"/>
      <c r="E56" s="85"/>
      <c r="F56" s="46"/>
      <c r="G56" s="110" t="s">
        <v>83</v>
      </c>
    </row>
    <row r="57" spans="2:7" ht="15.75" thickBot="1" x14ac:dyDescent="0.3">
      <c r="B57" s="3"/>
      <c r="C57" s="95"/>
      <c r="D57" s="26"/>
      <c r="E57" s="85"/>
      <c r="F57" s="44" t="s">
        <v>84</v>
      </c>
      <c r="G57" s="45"/>
    </row>
    <row r="58" spans="2:7" ht="15.75" thickBot="1" x14ac:dyDescent="0.3">
      <c r="B58" s="3"/>
      <c r="C58" s="95"/>
      <c r="D58" s="26"/>
      <c r="E58" s="89"/>
      <c r="F58" s="46"/>
      <c r="G58" s="110" t="s">
        <v>85</v>
      </c>
    </row>
    <row r="59" spans="2:7" ht="15" thickBot="1" x14ac:dyDescent="0.35">
      <c r="B59" s="3"/>
      <c r="C59" s="95"/>
      <c r="D59" s="26"/>
      <c r="E59" s="86" t="s">
        <v>65</v>
      </c>
      <c r="F59" s="83"/>
      <c r="G59" s="84"/>
    </row>
    <row r="60" spans="2:7" ht="15.75" thickBot="1" x14ac:dyDescent="0.3">
      <c r="B60" s="3"/>
      <c r="C60" s="95"/>
      <c r="D60" s="26"/>
      <c r="E60" s="85"/>
      <c r="F60" s="44" t="s">
        <v>86</v>
      </c>
      <c r="G60" s="45"/>
    </row>
    <row r="61" spans="2:7" ht="15" thickBot="1" x14ac:dyDescent="0.35">
      <c r="B61" s="3"/>
      <c r="C61" s="95"/>
      <c r="D61" s="26"/>
      <c r="E61" s="85"/>
      <c r="F61" s="111"/>
      <c r="G61" s="110" t="s">
        <v>41</v>
      </c>
    </row>
    <row r="62" spans="2:7" ht="15.75" thickBot="1" x14ac:dyDescent="0.3">
      <c r="B62" s="3"/>
      <c r="C62" s="95"/>
      <c r="D62" s="26"/>
      <c r="E62" s="85"/>
      <c r="F62" s="111"/>
      <c r="G62" s="110" t="s">
        <v>87</v>
      </c>
    </row>
    <row r="63" spans="2:7" ht="15.75" thickBot="1" x14ac:dyDescent="0.3">
      <c r="B63" s="3"/>
      <c r="C63" s="95"/>
      <c r="D63" s="26"/>
      <c r="E63" s="85"/>
      <c r="F63" s="46"/>
      <c r="G63" s="110" t="s">
        <v>81</v>
      </c>
    </row>
    <row r="64" spans="2:7" ht="15" x14ac:dyDescent="0.25">
      <c r="B64" s="3"/>
      <c r="C64" s="95"/>
      <c r="D64" s="26"/>
      <c r="E64" s="85"/>
      <c r="F64" s="111" t="s">
        <v>88</v>
      </c>
      <c r="G64" s="112"/>
    </row>
    <row r="65" spans="2:7" ht="15.75" thickBot="1" x14ac:dyDescent="0.3">
      <c r="B65" s="3"/>
      <c r="C65" s="95"/>
      <c r="D65" s="26"/>
      <c r="E65" s="89"/>
      <c r="F65" s="46" t="s">
        <v>89</v>
      </c>
      <c r="G65" s="28"/>
    </row>
    <row r="66" spans="2:7" ht="15" thickBot="1" x14ac:dyDescent="0.35">
      <c r="B66" s="3"/>
      <c r="C66" s="95"/>
      <c r="D66" s="26"/>
      <c r="E66" s="86" t="s">
        <v>66</v>
      </c>
      <c r="F66" s="83"/>
      <c r="G66" s="84"/>
    </row>
    <row r="67" spans="2:7" ht="15.75" thickBot="1" x14ac:dyDescent="0.3">
      <c r="B67" s="3"/>
      <c r="C67" s="95"/>
      <c r="D67" s="26"/>
      <c r="E67" s="85"/>
      <c r="F67" s="44" t="s">
        <v>90</v>
      </c>
      <c r="G67" s="45"/>
    </row>
    <row r="68" spans="2:7" ht="15.75" thickBot="1" x14ac:dyDescent="0.3">
      <c r="B68" s="3"/>
      <c r="C68" s="95"/>
      <c r="D68" s="26"/>
      <c r="E68" s="85"/>
      <c r="F68" s="46"/>
      <c r="G68" s="110" t="s">
        <v>91</v>
      </c>
    </row>
    <row r="69" spans="2:7" ht="15" thickBot="1" x14ac:dyDescent="0.35">
      <c r="B69" s="3"/>
      <c r="C69" s="95"/>
      <c r="D69" s="26"/>
      <c r="E69" s="85"/>
      <c r="F69" s="44" t="s">
        <v>92</v>
      </c>
      <c r="G69" s="45"/>
    </row>
    <row r="70" spans="2:7" ht="15" thickBot="1" x14ac:dyDescent="0.35">
      <c r="B70" s="3"/>
      <c r="C70" s="95"/>
      <c r="D70" s="26"/>
      <c r="E70" s="85"/>
      <c r="F70" s="46"/>
      <c r="G70" s="110" t="s">
        <v>93</v>
      </c>
    </row>
    <row r="71" spans="2:7" ht="15.75" thickBot="1" x14ac:dyDescent="0.3">
      <c r="B71" s="3"/>
      <c r="C71" s="95"/>
      <c r="D71" s="26"/>
      <c r="E71" s="85"/>
      <c r="F71" s="44" t="s">
        <v>94</v>
      </c>
      <c r="G71" s="45"/>
    </row>
    <row r="72" spans="2:7" ht="15" thickBot="1" x14ac:dyDescent="0.35">
      <c r="B72" s="3"/>
      <c r="C72" s="95"/>
      <c r="D72" s="26"/>
      <c r="E72" s="89"/>
      <c r="F72" s="46"/>
      <c r="G72" s="110" t="s">
        <v>95</v>
      </c>
    </row>
    <row r="73" spans="2:7" ht="15.75" thickBot="1" x14ac:dyDescent="0.3">
      <c r="B73" s="3"/>
      <c r="C73" s="95"/>
      <c r="D73" s="26"/>
      <c r="E73" s="86" t="s">
        <v>67</v>
      </c>
      <c r="F73" s="83"/>
      <c r="G73" s="84"/>
    </row>
    <row r="74" spans="2:7" x14ac:dyDescent="0.3">
      <c r="B74" s="3"/>
      <c r="C74" s="95"/>
      <c r="D74" s="26"/>
      <c r="E74" s="85"/>
      <c r="F74" s="44" t="s">
        <v>96</v>
      </c>
      <c r="G74" s="45"/>
    </row>
    <row r="75" spans="2:7" x14ac:dyDescent="0.3">
      <c r="B75" s="3"/>
      <c r="C75" s="95"/>
      <c r="D75" s="26"/>
      <c r="E75" s="85"/>
      <c r="F75" s="111" t="s">
        <v>97</v>
      </c>
      <c r="G75" s="112"/>
    </row>
    <row r="76" spans="2:7" ht="15" thickBot="1" x14ac:dyDescent="0.35">
      <c r="B76" s="3"/>
      <c r="C76" s="95"/>
      <c r="D76" s="26"/>
      <c r="E76" s="89"/>
      <c r="F76" s="46" t="s">
        <v>98</v>
      </c>
      <c r="G76" s="28"/>
    </row>
    <row r="77" spans="2:7" ht="15.75" thickBot="1" x14ac:dyDescent="0.3">
      <c r="B77" s="3"/>
      <c r="C77" s="95"/>
      <c r="D77" s="26"/>
      <c r="E77" s="86" t="s">
        <v>68</v>
      </c>
      <c r="F77" s="83"/>
      <c r="G77" s="84"/>
    </row>
    <row r="78" spans="2:7" ht="15" x14ac:dyDescent="0.25">
      <c r="B78" s="3"/>
      <c r="C78" s="95"/>
      <c r="D78" s="26"/>
      <c r="E78" s="85"/>
      <c r="F78" s="44" t="s">
        <v>99</v>
      </c>
      <c r="G78" s="45"/>
    </row>
    <row r="79" spans="2:7" ht="15" x14ac:dyDescent="0.25">
      <c r="B79" s="3"/>
      <c r="C79" s="95"/>
      <c r="D79" s="26"/>
      <c r="E79" s="85"/>
      <c r="F79" s="111" t="s">
        <v>100</v>
      </c>
      <c r="G79" s="112"/>
    </row>
    <row r="80" spans="2:7" ht="15" thickBot="1" x14ac:dyDescent="0.35">
      <c r="B80" s="3"/>
      <c r="C80" s="95"/>
      <c r="D80" s="26"/>
      <c r="E80" s="89"/>
      <c r="F80" s="46" t="s">
        <v>101</v>
      </c>
      <c r="G80" s="28"/>
    </row>
    <row r="81" spans="2:7" ht="15" thickBot="1" x14ac:dyDescent="0.35">
      <c r="B81" s="3"/>
      <c r="C81" s="95"/>
      <c r="D81" s="26"/>
      <c r="E81" s="86" t="s">
        <v>69</v>
      </c>
      <c r="F81" s="83"/>
      <c r="G81" s="84"/>
    </row>
    <row r="82" spans="2:7" ht="15.75" thickBot="1" x14ac:dyDescent="0.3">
      <c r="B82" s="3"/>
      <c r="C82" s="95"/>
      <c r="D82" s="26"/>
      <c r="E82" s="85"/>
      <c r="F82" s="44" t="s">
        <v>102</v>
      </c>
      <c r="G82" s="45"/>
    </row>
    <row r="83" spans="2:7" ht="15" thickBot="1" x14ac:dyDescent="0.35">
      <c r="B83" s="3"/>
      <c r="C83" s="95"/>
      <c r="D83" s="26"/>
      <c r="E83" s="85"/>
      <c r="F83" s="44" t="s">
        <v>103</v>
      </c>
      <c r="G83" s="45"/>
    </row>
    <row r="84" spans="2:7" ht="15" thickBot="1" x14ac:dyDescent="0.35">
      <c r="B84" s="3"/>
      <c r="C84" s="95"/>
      <c r="D84" s="26"/>
      <c r="E84" s="89"/>
      <c r="F84" s="46"/>
      <c r="G84" s="110" t="s">
        <v>104</v>
      </c>
    </row>
    <row r="85" spans="2:7" ht="15" thickBot="1" x14ac:dyDescent="0.35">
      <c r="B85" s="3"/>
      <c r="C85" s="95"/>
      <c r="D85" s="26"/>
      <c r="E85" s="86" t="s">
        <v>70</v>
      </c>
      <c r="F85" s="83"/>
      <c r="G85" s="84"/>
    </row>
    <row r="86" spans="2:7" ht="15" thickBot="1" x14ac:dyDescent="0.35">
      <c r="B86" s="3"/>
      <c r="C86" s="95"/>
      <c r="D86" s="26"/>
      <c r="E86" s="85"/>
      <c r="F86" s="44" t="s">
        <v>105</v>
      </c>
      <c r="G86" s="45"/>
    </row>
    <row r="87" spans="2:7" ht="15.75" thickBot="1" x14ac:dyDescent="0.3">
      <c r="B87" s="3"/>
      <c r="C87" s="95"/>
      <c r="D87" s="26"/>
      <c r="E87" s="85"/>
      <c r="F87" s="46"/>
      <c r="G87" s="110" t="s">
        <v>106</v>
      </c>
    </row>
    <row r="88" spans="2:7" x14ac:dyDescent="0.3">
      <c r="B88" s="3"/>
      <c r="C88" s="95"/>
      <c r="D88" s="26"/>
      <c r="E88" s="85"/>
      <c r="F88" s="111" t="s">
        <v>107</v>
      </c>
      <c r="G88" s="112"/>
    </row>
    <row r="89" spans="2:7" ht="15" thickBot="1" x14ac:dyDescent="0.35">
      <c r="B89" s="3"/>
      <c r="C89" s="95"/>
      <c r="D89" s="26"/>
      <c r="E89" s="85"/>
      <c r="F89" s="111" t="s">
        <v>52</v>
      </c>
      <c r="G89" s="112"/>
    </row>
    <row r="90" spans="2:7" ht="15" thickBot="1" x14ac:dyDescent="0.35">
      <c r="B90" s="3"/>
      <c r="C90" s="95"/>
      <c r="D90" s="26"/>
      <c r="E90" s="86" t="s">
        <v>71</v>
      </c>
      <c r="F90" s="83"/>
      <c r="G90" s="84"/>
    </row>
    <row r="91" spans="2:7" ht="15" thickBot="1" x14ac:dyDescent="0.35">
      <c r="B91" s="3"/>
      <c r="C91" s="95"/>
      <c r="D91" s="26"/>
      <c r="E91" s="85"/>
      <c r="F91" s="44" t="s">
        <v>108</v>
      </c>
      <c r="G91" s="45"/>
    </row>
    <row r="92" spans="2:7" ht="15" thickBot="1" x14ac:dyDescent="0.35">
      <c r="B92" s="3"/>
      <c r="C92" s="95"/>
      <c r="D92" s="26"/>
      <c r="E92" s="85"/>
      <c r="F92" s="44" t="s">
        <v>109</v>
      </c>
      <c r="G92" s="45"/>
    </row>
    <row r="93" spans="2:7" ht="15.75" thickBot="1" x14ac:dyDescent="0.3">
      <c r="B93" s="3"/>
      <c r="C93" s="95"/>
      <c r="D93" s="26"/>
      <c r="E93" s="85"/>
      <c r="F93" s="46"/>
      <c r="G93" s="110" t="s">
        <v>110</v>
      </c>
    </row>
    <row r="94" spans="2:7" ht="15" thickBot="1" x14ac:dyDescent="0.35">
      <c r="B94" s="3"/>
      <c r="C94" s="95"/>
      <c r="D94" s="27"/>
      <c r="E94" s="89"/>
      <c r="F94" s="46" t="s">
        <v>111</v>
      </c>
      <c r="G94" s="28"/>
    </row>
    <row r="95" spans="2:7" ht="15" thickBot="1" x14ac:dyDescent="0.35">
      <c r="B95" s="3"/>
      <c r="C95" s="95"/>
      <c r="D95" s="23" t="s">
        <v>112</v>
      </c>
      <c r="E95" s="24"/>
      <c r="F95" s="24"/>
      <c r="G95" s="25"/>
    </row>
    <row r="96" spans="2:7" x14ac:dyDescent="0.3">
      <c r="B96" s="3"/>
      <c r="C96" s="95"/>
      <c r="D96" s="26"/>
      <c r="E96" s="86" t="s">
        <v>46</v>
      </c>
      <c r="F96" s="83"/>
      <c r="G96" s="84"/>
    </row>
    <row r="97" spans="2:7" x14ac:dyDescent="0.3">
      <c r="B97" s="3"/>
      <c r="C97" s="95"/>
      <c r="D97" s="26"/>
      <c r="E97" s="85" t="s">
        <v>49</v>
      </c>
      <c r="F97" s="87"/>
      <c r="G97" s="88"/>
    </row>
    <row r="98" spans="2:7" ht="15" x14ac:dyDescent="0.25">
      <c r="B98" s="3"/>
      <c r="C98" s="95"/>
      <c r="D98" s="26"/>
      <c r="E98" s="85" t="s">
        <v>47</v>
      </c>
      <c r="F98" s="87"/>
      <c r="G98" s="88"/>
    </row>
    <row r="99" spans="2:7" ht="15" x14ac:dyDescent="0.25">
      <c r="B99" s="3"/>
      <c r="C99" s="95"/>
      <c r="D99" s="26"/>
      <c r="E99" s="85" t="s">
        <v>48</v>
      </c>
      <c r="F99" s="87"/>
      <c r="G99" s="88"/>
    </row>
    <row r="100" spans="2:7" ht="15" x14ac:dyDescent="0.25">
      <c r="B100" s="3"/>
      <c r="C100" s="95"/>
      <c r="D100" s="26"/>
      <c r="E100" s="85" t="s">
        <v>51</v>
      </c>
      <c r="F100" s="87"/>
      <c r="G100" s="88"/>
    </row>
    <row r="101" spans="2:7" ht="15.75" thickBot="1" x14ac:dyDescent="0.3">
      <c r="B101" s="3"/>
      <c r="C101" s="95"/>
      <c r="D101" s="27"/>
      <c r="E101" s="89" t="s">
        <v>50</v>
      </c>
      <c r="F101" s="90"/>
      <c r="G101" s="91"/>
    </row>
    <row r="102" spans="2:7" ht="15" thickBot="1" x14ac:dyDescent="0.35">
      <c r="B102" s="3"/>
      <c r="C102" s="95"/>
      <c r="D102" s="26" t="s">
        <v>113</v>
      </c>
      <c r="E102" s="9"/>
      <c r="F102" s="9"/>
      <c r="G102" s="10"/>
    </row>
    <row r="103" spans="2:7" x14ac:dyDescent="0.3">
      <c r="B103" s="3"/>
      <c r="C103" s="95"/>
      <c r="D103" s="26"/>
      <c r="E103" s="86" t="s">
        <v>46</v>
      </c>
      <c r="F103" s="83"/>
      <c r="G103" s="84"/>
    </row>
    <row r="104" spans="2:7" ht="15" x14ac:dyDescent="0.25">
      <c r="B104" s="3"/>
      <c r="C104" s="95"/>
      <c r="D104" s="26"/>
      <c r="E104" s="85" t="s">
        <v>44</v>
      </c>
      <c r="F104" s="87"/>
      <c r="G104" s="88"/>
    </row>
    <row r="105" spans="2:7" x14ac:dyDescent="0.3">
      <c r="B105" s="3"/>
      <c r="C105" s="95"/>
      <c r="D105" s="26"/>
      <c r="E105" s="85" t="s">
        <v>49</v>
      </c>
      <c r="F105" s="87"/>
      <c r="G105" s="88"/>
    </row>
    <row r="106" spans="2:7" ht="15" x14ac:dyDescent="0.25">
      <c r="B106" s="3"/>
      <c r="C106" s="95"/>
      <c r="D106" s="26"/>
      <c r="E106" s="85" t="s">
        <v>114</v>
      </c>
      <c r="F106" s="87"/>
      <c r="G106" s="88"/>
    </row>
    <row r="107" spans="2:7" ht="15.75" thickBot="1" x14ac:dyDescent="0.3">
      <c r="B107" s="3"/>
      <c r="C107" s="95"/>
      <c r="D107" s="26"/>
      <c r="E107" s="89" t="s">
        <v>115</v>
      </c>
      <c r="F107" s="90"/>
      <c r="G107" s="91"/>
    </row>
    <row r="108" spans="2:7" ht="15" thickBot="1" x14ac:dyDescent="0.35">
      <c r="B108" s="3"/>
      <c r="C108" s="76" t="s">
        <v>3</v>
      </c>
      <c r="D108" s="77"/>
      <c r="E108" s="77"/>
      <c r="F108" s="77"/>
      <c r="G108" s="78"/>
    </row>
    <row r="109" spans="2:7" ht="15.75" thickBot="1" x14ac:dyDescent="0.3">
      <c r="B109" s="3"/>
      <c r="C109" s="79"/>
      <c r="D109" s="34" t="s">
        <v>9</v>
      </c>
      <c r="E109" s="35"/>
      <c r="F109" s="35"/>
      <c r="G109" s="36"/>
    </row>
    <row r="110" spans="2:7" ht="15.75" thickBot="1" x14ac:dyDescent="0.3">
      <c r="B110" s="3"/>
      <c r="C110" s="79"/>
      <c r="D110" s="37"/>
      <c r="E110" s="39" t="s">
        <v>116</v>
      </c>
      <c r="F110" s="40"/>
      <c r="G110" s="41"/>
    </row>
    <row r="111" spans="2:7" ht="15" x14ac:dyDescent="0.25">
      <c r="B111" s="3"/>
      <c r="C111" s="79"/>
      <c r="D111" s="37"/>
      <c r="E111" s="42"/>
      <c r="F111" s="97" t="s">
        <v>42</v>
      </c>
      <c r="G111" s="96"/>
    </row>
    <row r="112" spans="2:7" ht="15.75" thickBot="1" x14ac:dyDescent="0.3">
      <c r="B112" s="3"/>
      <c r="C112" s="79"/>
      <c r="D112" s="37"/>
      <c r="E112" s="42"/>
      <c r="F112" s="99" t="s">
        <v>43</v>
      </c>
      <c r="G112" s="98"/>
    </row>
    <row r="113" spans="2:7" ht="15" thickBot="1" x14ac:dyDescent="0.35">
      <c r="B113" s="3"/>
      <c r="C113" s="79"/>
      <c r="D113" s="34" t="s">
        <v>10</v>
      </c>
      <c r="E113" s="35"/>
      <c r="F113" s="35"/>
      <c r="G113" s="36"/>
    </row>
    <row r="114" spans="2:7" ht="15" thickBot="1" x14ac:dyDescent="0.35">
      <c r="B114" s="3"/>
      <c r="C114" s="79"/>
      <c r="D114" s="37"/>
      <c r="E114" s="39" t="s">
        <v>54</v>
      </c>
      <c r="F114" s="40"/>
      <c r="G114" s="41"/>
    </row>
    <row r="115" spans="2:7" ht="15.75" thickBot="1" x14ac:dyDescent="0.3">
      <c r="B115" s="3"/>
      <c r="C115" s="79"/>
      <c r="D115" s="37"/>
      <c r="E115" s="39" t="s">
        <v>117</v>
      </c>
      <c r="F115" s="40"/>
      <c r="G115" s="41"/>
    </row>
    <row r="116" spans="2:7" ht="15" x14ac:dyDescent="0.25">
      <c r="B116" s="3"/>
      <c r="C116" s="79"/>
      <c r="D116" s="37"/>
      <c r="E116" s="42"/>
      <c r="F116" s="97" t="s">
        <v>118</v>
      </c>
      <c r="G116" s="96"/>
    </row>
    <row r="117" spans="2:7" ht="15" x14ac:dyDescent="0.25">
      <c r="B117" s="3"/>
      <c r="C117" s="79"/>
      <c r="D117" s="37"/>
      <c r="E117" s="42"/>
      <c r="F117" s="99" t="s">
        <v>55</v>
      </c>
      <c r="G117" s="98"/>
    </row>
    <row r="118" spans="2:7" ht="15" x14ac:dyDescent="0.25">
      <c r="B118" s="3"/>
      <c r="C118" s="79"/>
      <c r="D118" s="37"/>
      <c r="E118" s="42"/>
      <c r="F118" s="99" t="s">
        <v>119</v>
      </c>
      <c r="G118" s="98"/>
    </row>
    <row r="119" spans="2:7" ht="15" x14ac:dyDescent="0.25">
      <c r="B119" s="3"/>
      <c r="C119" s="79"/>
      <c r="D119" s="37"/>
      <c r="E119" s="42"/>
      <c r="F119" s="99" t="s">
        <v>56</v>
      </c>
      <c r="G119" s="98"/>
    </row>
    <row r="120" spans="2:7" ht="15.75" thickBot="1" x14ac:dyDescent="0.3">
      <c r="B120" s="3"/>
      <c r="C120" s="79"/>
      <c r="D120" s="37"/>
      <c r="E120" s="43"/>
      <c r="F120" s="113" t="s">
        <v>57</v>
      </c>
      <c r="G120" s="114"/>
    </row>
    <row r="121" spans="2:7" ht="15.75" thickBot="1" x14ac:dyDescent="0.3">
      <c r="B121" s="3"/>
      <c r="C121" s="79"/>
      <c r="D121" s="37"/>
      <c r="E121" s="39" t="s">
        <v>120</v>
      </c>
      <c r="F121" s="40"/>
      <c r="G121" s="41"/>
    </row>
    <row r="122" spans="2:7" ht="15" x14ac:dyDescent="0.25">
      <c r="B122" s="3"/>
      <c r="C122" s="79"/>
      <c r="D122" s="37"/>
      <c r="E122" s="42"/>
      <c r="F122" s="97" t="s">
        <v>121</v>
      </c>
      <c r="G122" s="96"/>
    </row>
    <row r="123" spans="2:7" ht="15" thickBot="1" x14ac:dyDescent="0.35">
      <c r="B123" s="3"/>
      <c r="C123" s="79"/>
      <c r="D123" s="38"/>
      <c r="E123" s="43"/>
      <c r="F123" s="113" t="s">
        <v>122</v>
      </c>
      <c r="G123" s="114"/>
    </row>
    <row r="124" spans="2:7" ht="15" thickBot="1" x14ac:dyDescent="0.35">
      <c r="B124" s="3"/>
      <c r="C124" s="79"/>
      <c r="D124" s="37" t="s">
        <v>11</v>
      </c>
      <c r="E124" s="11"/>
      <c r="F124" s="11"/>
      <c r="G124" s="12"/>
    </row>
    <row r="125" spans="2:7" ht="15" x14ac:dyDescent="0.25">
      <c r="B125" s="3"/>
      <c r="C125" s="79"/>
      <c r="D125" s="37"/>
      <c r="E125" s="39" t="s">
        <v>123</v>
      </c>
      <c r="F125" s="40"/>
      <c r="G125" s="41"/>
    </row>
    <row r="126" spans="2:7" ht="15.75" thickBot="1" x14ac:dyDescent="0.3">
      <c r="B126" s="3"/>
      <c r="C126" s="79"/>
      <c r="D126" s="37"/>
      <c r="E126" s="42" t="s">
        <v>124</v>
      </c>
      <c r="F126" s="104"/>
      <c r="G126" s="105"/>
    </row>
    <row r="127" spans="2:7" ht="15" thickBot="1" x14ac:dyDescent="0.35">
      <c r="B127" s="3"/>
      <c r="C127" s="79"/>
      <c r="D127" s="34" t="s">
        <v>53</v>
      </c>
      <c r="E127" s="35"/>
      <c r="F127" s="35"/>
      <c r="G127" s="36"/>
    </row>
    <row r="128" spans="2:7" ht="15.75" thickBot="1" x14ac:dyDescent="0.3">
      <c r="B128" s="3"/>
      <c r="C128" s="79"/>
      <c r="D128" s="37"/>
      <c r="E128" s="39" t="s">
        <v>58</v>
      </c>
      <c r="F128" s="40"/>
      <c r="G128" s="41"/>
    </row>
    <row r="129" spans="2:7" ht="15.75" thickBot="1" x14ac:dyDescent="0.3">
      <c r="B129" s="3"/>
      <c r="C129" s="79"/>
      <c r="D129" s="38"/>
      <c r="E129" s="43"/>
      <c r="F129" s="106" t="s">
        <v>125</v>
      </c>
      <c r="G129" s="107"/>
    </row>
    <row r="130" spans="2:7" ht="15" thickBot="1" x14ac:dyDescent="0.35">
      <c r="B130" s="3"/>
      <c r="C130" s="79"/>
      <c r="D130" s="34" t="s">
        <v>126</v>
      </c>
      <c r="E130" s="35"/>
      <c r="F130" s="35"/>
      <c r="G130" s="36"/>
    </row>
    <row r="131" spans="2:7" ht="15" thickBot="1" x14ac:dyDescent="0.35">
      <c r="B131" s="3"/>
      <c r="C131" s="79"/>
      <c r="D131" s="37"/>
      <c r="E131" s="39" t="s">
        <v>127</v>
      </c>
      <c r="F131" s="40"/>
      <c r="G131" s="41"/>
    </row>
    <row r="132" spans="2:7" ht="15" thickBot="1" x14ac:dyDescent="0.35">
      <c r="B132" s="3"/>
      <c r="C132" s="79"/>
      <c r="D132" s="37"/>
      <c r="E132" s="39" t="s">
        <v>128</v>
      </c>
      <c r="F132" s="40"/>
      <c r="G132" s="41"/>
    </row>
    <row r="133" spans="2:7" ht="15.75" thickBot="1" x14ac:dyDescent="0.3">
      <c r="B133" s="3"/>
      <c r="C133" s="80"/>
      <c r="D133" s="38"/>
      <c r="E133" s="43"/>
      <c r="F133" s="106" t="s">
        <v>125</v>
      </c>
      <c r="G133" s="107"/>
    </row>
    <row r="134" spans="2:7" ht="15.75" thickBot="1" x14ac:dyDescent="0.3">
      <c r="B134" s="3"/>
      <c r="C134" s="70" t="s">
        <v>4</v>
      </c>
      <c r="D134" s="119"/>
      <c r="E134" s="119"/>
      <c r="F134" s="119"/>
      <c r="G134" s="120"/>
    </row>
    <row r="135" spans="2:7" ht="15.75" thickBot="1" x14ac:dyDescent="0.3">
      <c r="B135" s="3"/>
      <c r="C135" s="51"/>
      <c r="D135" s="55" t="s">
        <v>129</v>
      </c>
      <c r="E135" s="56"/>
      <c r="F135" s="56"/>
      <c r="G135" s="57"/>
    </row>
    <row r="136" spans="2:7" x14ac:dyDescent="0.3">
      <c r="B136" s="3"/>
      <c r="C136" s="51"/>
      <c r="D136" s="58"/>
      <c r="E136" s="115" t="s">
        <v>130</v>
      </c>
      <c r="F136" s="121"/>
      <c r="G136" s="116"/>
    </row>
    <row r="137" spans="2:7" x14ac:dyDescent="0.3">
      <c r="B137" s="3"/>
      <c r="C137" s="51"/>
      <c r="D137" s="58"/>
      <c r="E137" s="122" t="s">
        <v>131</v>
      </c>
      <c r="F137" s="123"/>
      <c r="G137" s="124"/>
    </row>
    <row r="138" spans="2:7" ht="15" x14ac:dyDescent="0.25">
      <c r="B138" s="3"/>
      <c r="C138" s="51"/>
      <c r="D138" s="58"/>
      <c r="E138" s="122" t="s">
        <v>132</v>
      </c>
      <c r="F138" s="123"/>
      <c r="G138" s="124"/>
    </row>
    <row r="139" spans="2:7" x14ac:dyDescent="0.3">
      <c r="B139" s="3"/>
      <c r="C139" s="51"/>
      <c r="D139" s="58"/>
      <c r="E139" s="122" t="s">
        <v>133</v>
      </c>
      <c r="F139" s="123"/>
      <c r="G139" s="124"/>
    </row>
    <row r="140" spans="2:7" x14ac:dyDescent="0.3">
      <c r="B140" s="3"/>
      <c r="C140" s="51"/>
      <c r="D140" s="58"/>
      <c r="E140" s="122" t="s">
        <v>135</v>
      </c>
      <c r="F140" s="123"/>
      <c r="G140" s="124"/>
    </row>
    <row r="141" spans="2:7" x14ac:dyDescent="0.3">
      <c r="B141" s="3"/>
      <c r="C141" s="51"/>
      <c r="D141" s="58"/>
      <c r="E141" s="122" t="s">
        <v>134</v>
      </c>
      <c r="F141" s="123"/>
      <c r="G141" s="124"/>
    </row>
    <row r="142" spans="2:7" x14ac:dyDescent="0.3">
      <c r="B142" s="3"/>
      <c r="C142" s="51"/>
      <c r="D142" s="58"/>
      <c r="E142" s="122" t="s">
        <v>136</v>
      </c>
      <c r="F142" s="123"/>
      <c r="G142" s="124"/>
    </row>
    <row r="143" spans="2:7" x14ac:dyDescent="0.3">
      <c r="B143" s="3"/>
      <c r="C143" s="51"/>
      <c r="D143" s="58"/>
      <c r="E143" s="122" t="s">
        <v>137</v>
      </c>
      <c r="F143" s="123"/>
      <c r="G143" s="124"/>
    </row>
    <row r="144" spans="2:7" x14ac:dyDescent="0.3">
      <c r="B144" s="3"/>
      <c r="C144" s="51"/>
      <c r="D144" s="58"/>
      <c r="E144" s="122" t="s">
        <v>138</v>
      </c>
      <c r="F144" s="123"/>
      <c r="G144" s="124"/>
    </row>
    <row r="145" spans="2:7" ht="15.75" thickBot="1" x14ac:dyDescent="0.3">
      <c r="B145" s="3"/>
      <c r="C145" s="51"/>
      <c r="D145" s="59"/>
      <c r="E145" s="117" t="s">
        <v>139</v>
      </c>
      <c r="F145" s="125"/>
      <c r="G145" s="118"/>
    </row>
    <row r="146" spans="2:7" ht="15" thickBot="1" x14ac:dyDescent="0.35">
      <c r="B146" s="3"/>
      <c r="C146" s="52"/>
      <c r="D146" s="59" t="s">
        <v>59</v>
      </c>
      <c r="E146" s="53"/>
      <c r="F146" s="53"/>
      <c r="G146" s="54"/>
    </row>
    <row r="147" spans="2:7" ht="15" thickBot="1" x14ac:dyDescent="0.35">
      <c r="B147" s="3"/>
      <c r="C147" s="71" t="s">
        <v>5</v>
      </c>
      <c r="D147" s="60"/>
      <c r="E147" s="60"/>
      <c r="F147" s="60"/>
      <c r="G147" s="61"/>
    </row>
    <row r="148" spans="2:7" ht="15" thickBot="1" x14ac:dyDescent="0.35">
      <c r="B148" s="3"/>
      <c r="C148" s="62"/>
      <c r="D148" s="64" t="s">
        <v>8</v>
      </c>
      <c r="E148" s="65"/>
      <c r="F148" s="65"/>
      <c r="G148" s="66"/>
    </row>
    <row r="149" spans="2:7" ht="15" thickBot="1" x14ac:dyDescent="0.35">
      <c r="B149" s="3"/>
      <c r="C149" s="62"/>
      <c r="D149" s="67"/>
      <c r="E149" s="100" t="s">
        <v>141</v>
      </c>
      <c r="F149" s="101"/>
      <c r="G149" s="102"/>
    </row>
    <row r="150" spans="2:7" x14ac:dyDescent="0.3">
      <c r="B150" s="3"/>
      <c r="C150" s="62"/>
      <c r="D150" s="67"/>
      <c r="E150" s="126"/>
      <c r="F150" s="129" t="s">
        <v>60</v>
      </c>
      <c r="G150" s="130"/>
    </row>
    <row r="151" spans="2:7" ht="15" thickBot="1" x14ac:dyDescent="0.35">
      <c r="B151" s="3"/>
      <c r="C151" s="62"/>
      <c r="D151" s="67"/>
      <c r="E151" s="103"/>
      <c r="F151" s="131" t="s">
        <v>142</v>
      </c>
      <c r="G151" s="132"/>
    </row>
    <row r="152" spans="2:7" ht="15" thickBot="1" x14ac:dyDescent="0.35">
      <c r="B152" s="3"/>
      <c r="C152" s="62"/>
      <c r="D152" s="67"/>
      <c r="E152" s="126" t="s">
        <v>143</v>
      </c>
      <c r="F152" s="127"/>
      <c r="G152" s="128"/>
    </row>
    <row r="153" spans="2:7" x14ac:dyDescent="0.3">
      <c r="B153" s="3"/>
      <c r="C153" s="62"/>
      <c r="D153" s="67"/>
      <c r="E153" s="126"/>
      <c r="F153" s="129" t="s">
        <v>144</v>
      </c>
      <c r="G153" s="130"/>
    </row>
    <row r="154" spans="2:7" ht="15" thickBot="1" x14ac:dyDescent="0.35">
      <c r="B154" s="3"/>
      <c r="C154" s="62"/>
      <c r="D154" s="68"/>
      <c r="E154" s="103"/>
      <c r="F154" s="131" t="s">
        <v>145</v>
      </c>
      <c r="G154" s="132"/>
    </row>
    <row r="155" spans="2:7" ht="15" thickBot="1" x14ac:dyDescent="0.35">
      <c r="B155" s="13"/>
      <c r="C155" s="63"/>
      <c r="D155" s="68" t="s">
        <v>140</v>
      </c>
      <c r="E155" s="14"/>
      <c r="F155" s="14"/>
      <c r="G15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86"/>
  <sheetViews>
    <sheetView tabSelected="1" workbookViewId="0">
      <selection activeCell="M3" sqref="M3"/>
    </sheetView>
  </sheetViews>
  <sheetFormatPr baseColWidth="10" defaultRowHeight="14.4" x14ac:dyDescent="0.3"/>
  <cols>
    <col min="7" max="7" width="11.44140625" customWidth="1"/>
    <col min="8" max="8" width="0.6640625" customWidth="1"/>
    <col min="9" max="11" width="18.109375" bestFit="1" customWidth="1"/>
    <col min="12" max="12" width="18" bestFit="1" customWidth="1"/>
    <col min="13" max="13" width="13.44140625" bestFit="1" customWidth="1"/>
  </cols>
  <sheetData>
    <row r="1" spans="2:13" ht="15" thickBot="1" x14ac:dyDescent="0.35"/>
    <row r="2" spans="2:13" ht="15" thickBot="1" x14ac:dyDescent="0.35">
      <c r="B2" s="226" t="s">
        <v>149</v>
      </c>
      <c r="C2" s="227"/>
      <c r="D2" s="227"/>
      <c r="E2" s="227"/>
      <c r="F2" s="227"/>
      <c r="G2" s="228"/>
      <c r="I2" s="264" t="s">
        <v>146</v>
      </c>
      <c r="J2" s="265" t="s">
        <v>147</v>
      </c>
      <c r="K2" s="264" t="s">
        <v>148</v>
      </c>
      <c r="L2" s="243" t="s">
        <v>162</v>
      </c>
      <c r="M2" s="260" t="s">
        <v>161</v>
      </c>
    </row>
    <row r="3" spans="2:13" ht="15" thickBot="1" x14ac:dyDescent="0.35">
      <c r="B3" s="229" t="s">
        <v>1</v>
      </c>
      <c r="C3" s="230"/>
      <c r="D3" s="230"/>
      <c r="E3" s="230"/>
      <c r="F3" s="230"/>
      <c r="G3" s="231"/>
      <c r="I3" s="133"/>
      <c r="J3" s="242"/>
      <c r="K3" s="133"/>
      <c r="L3" s="245"/>
      <c r="M3" s="270"/>
    </row>
    <row r="4" spans="2:13" x14ac:dyDescent="0.3">
      <c r="B4" s="194"/>
      <c r="C4" s="136" t="s">
        <v>6</v>
      </c>
      <c r="D4" s="137"/>
      <c r="E4" s="137"/>
      <c r="F4" s="137"/>
      <c r="G4" s="173"/>
      <c r="I4" s="256">
        <v>50</v>
      </c>
      <c r="J4" s="260">
        <v>103</v>
      </c>
      <c r="K4" s="256">
        <v>50</v>
      </c>
      <c r="L4" s="268">
        <v>10</v>
      </c>
      <c r="M4" s="262">
        <f>(10*4+10+103)/6</f>
        <v>25.5</v>
      </c>
    </row>
    <row r="5" spans="2:13" x14ac:dyDescent="0.3">
      <c r="B5" s="194"/>
      <c r="C5" s="195"/>
      <c r="D5" s="139" t="s">
        <v>13</v>
      </c>
      <c r="E5" s="140"/>
      <c r="F5" s="140"/>
      <c r="G5" s="174"/>
      <c r="I5" s="257"/>
      <c r="J5" s="261">
        <v>5</v>
      </c>
      <c r="K5" s="266"/>
      <c r="L5" s="244"/>
      <c r="M5" s="262"/>
    </row>
    <row r="6" spans="2:13" x14ac:dyDescent="0.3">
      <c r="B6" s="194"/>
      <c r="C6" s="195"/>
      <c r="D6" s="139" t="s">
        <v>12</v>
      </c>
      <c r="E6" s="140"/>
      <c r="F6" s="140"/>
      <c r="G6" s="174"/>
      <c r="I6" s="257"/>
      <c r="J6" s="261">
        <v>15</v>
      </c>
      <c r="K6" s="266"/>
      <c r="L6" s="244"/>
      <c r="M6" s="262"/>
    </row>
    <row r="7" spans="2:13" x14ac:dyDescent="0.3">
      <c r="B7" s="194"/>
      <c r="C7" s="195"/>
      <c r="D7" s="139" t="s">
        <v>14</v>
      </c>
      <c r="E7" s="140"/>
      <c r="F7" s="140"/>
      <c r="G7" s="174"/>
      <c r="I7" s="257"/>
      <c r="J7" s="261">
        <v>8</v>
      </c>
      <c r="K7" s="266"/>
      <c r="L7" s="244"/>
      <c r="M7" s="262"/>
    </row>
    <row r="8" spans="2:13" x14ac:dyDescent="0.3">
      <c r="B8" s="194"/>
      <c r="C8" s="195"/>
      <c r="D8" s="139" t="s">
        <v>15</v>
      </c>
      <c r="E8" s="140"/>
      <c r="F8" s="140"/>
      <c r="G8" s="174"/>
      <c r="I8" s="257"/>
      <c r="J8" s="261">
        <v>5</v>
      </c>
      <c r="K8" s="266"/>
      <c r="L8" s="244"/>
      <c r="M8" s="262"/>
    </row>
    <row r="9" spans="2:13" x14ac:dyDescent="0.3">
      <c r="B9" s="194"/>
      <c r="C9" s="195"/>
      <c r="D9" s="139" t="s">
        <v>16</v>
      </c>
      <c r="E9" s="140"/>
      <c r="F9" s="140"/>
      <c r="G9" s="174"/>
      <c r="I9" s="257"/>
      <c r="J9" s="261">
        <v>10</v>
      </c>
      <c r="K9" s="266"/>
      <c r="L9" s="244"/>
      <c r="M9" s="262"/>
    </row>
    <row r="10" spans="2:13" x14ac:dyDescent="0.3">
      <c r="B10" s="194"/>
      <c r="C10" s="195"/>
      <c r="D10" s="139" t="s">
        <v>17</v>
      </c>
      <c r="E10" s="140"/>
      <c r="F10" s="140"/>
      <c r="G10" s="174"/>
      <c r="I10" s="257"/>
      <c r="J10" s="261">
        <v>15</v>
      </c>
      <c r="K10" s="266"/>
      <c r="L10" s="244"/>
      <c r="M10" s="262"/>
    </row>
    <row r="11" spans="2:13" x14ac:dyDescent="0.3">
      <c r="B11" s="194"/>
      <c r="C11" s="195"/>
      <c r="D11" s="139" t="s">
        <v>18</v>
      </c>
      <c r="E11" s="140"/>
      <c r="F11" s="140"/>
      <c r="G11" s="174"/>
      <c r="I11" s="257"/>
      <c r="J11" s="261">
        <v>20</v>
      </c>
      <c r="K11" s="266"/>
      <c r="L11" s="244"/>
      <c r="M11" s="262"/>
    </row>
    <row r="12" spans="2:13" x14ac:dyDescent="0.3">
      <c r="B12" s="194"/>
      <c r="C12" s="195"/>
      <c r="D12" s="139" t="s">
        <v>19</v>
      </c>
      <c r="E12" s="140"/>
      <c r="F12" s="140"/>
      <c r="G12" s="174"/>
      <c r="I12" s="257"/>
      <c r="J12" s="261">
        <v>15</v>
      </c>
      <c r="K12" s="266"/>
      <c r="L12" s="244"/>
      <c r="M12" s="262"/>
    </row>
    <row r="13" spans="2:13" x14ac:dyDescent="0.3">
      <c r="B13" s="194"/>
      <c r="C13" s="195"/>
      <c r="D13" s="139" t="s">
        <v>20</v>
      </c>
      <c r="E13" s="140"/>
      <c r="F13" s="140"/>
      <c r="G13" s="174"/>
      <c r="I13" s="257"/>
      <c r="J13" s="261">
        <v>5</v>
      </c>
      <c r="K13" s="266"/>
      <c r="L13" s="244"/>
      <c r="M13" s="262"/>
    </row>
    <row r="14" spans="2:13" x14ac:dyDescent="0.3">
      <c r="B14" s="194"/>
      <c r="C14" s="195"/>
      <c r="D14" s="141" t="s">
        <v>21</v>
      </c>
      <c r="E14" s="142"/>
      <c r="F14" s="142"/>
      <c r="G14" s="175"/>
      <c r="I14" s="257"/>
      <c r="J14" s="261">
        <v>5</v>
      </c>
      <c r="K14" s="266"/>
      <c r="L14" s="244"/>
      <c r="M14" s="262"/>
    </row>
    <row r="15" spans="2:13" x14ac:dyDescent="0.3">
      <c r="B15" s="194"/>
      <c r="C15" s="138" t="s">
        <v>45</v>
      </c>
      <c r="D15" s="134"/>
      <c r="E15" s="134"/>
      <c r="F15" s="134"/>
      <c r="G15" s="176"/>
      <c r="I15" s="258">
        <v>20</v>
      </c>
      <c r="J15" s="262">
        <v>5</v>
      </c>
      <c r="K15" s="258">
        <v>50</v>
      </c>
      <c r="L15" s="268">
        <v>3</v>
      </c>
      <c r="M15" s="262">
        <f>(3*4+3+50)/6</f>
        <v>10.833333333333334</v>
      </c>
    </row>
    <row r="16" spans="2:13" x14ac:dyDescent="0.3">
      <c r="B16" s="194"/>
      <c r="C16" s="138" t="s">
        <v>7</v>
      </c>
      <c r="D16" s="134"/>
      <c r="E16" s="134"/>
      <c r="F16" s="134"/>
      <c r="G16" s="176"/>
      <c r="I16" s="258">
        <v>100</v>
      </c>
      <c r="J16" s="262">
        <v>120</v>
      </c>
      <c r="K16" s="258">
        <v>100</v>
      </c>
      <c r="L16" s="268">
        <v>20</v>
      </c>
      <c r="M16" s="262">
        <f>(20*4+120+20)/6</f>
        <v>36.666666666666664</v>
      </c>
    </row>
    <row r="17" spans="2:13" x14ac:dyDescent="0.3">
      <c r="B17" s="194"/>
      <c r="C17" s="195"/>
      <c r="D17" s="139" t="s">
        <v>22</v>
      </c>
      <c r="E17" s="140"/>
      <c r="F17" s="140"/>
      <c r="G17" s="174"/>
      <c r="I17" s="257"/>
      <c r="J17" s="261">
        <v>15</v>
      </c>
      <c r="K17" s="266"/>
      <c r="L17" s="244"/>
      <c r="M17" s="262"/>
    </row>
    <row r="18" spans="2:13" x14ac:dyDescent="0.3">
      <c r="B18" s="194"/>
      <c r="C18" s="195"/>
      <c r="D18" s="139" t="s">
        <v>38</v>
      </c>
      <c r="E18" s="140"/>
      <c r="F18" s="140"/>
      <c r="G18" s="174"/>
      <c r="I18" s="257"/>
      <c r="J18" s="261">
        <v>5</v>
      </c>
      <c r="K18" s="266"/>
      <c r="L18" s="244"/>
      <c r="M18" s="262"/>
    </row>
    <row r="19" spans="2:13" x14ac:dyDescent="0.3">
      <c r="B19" s="194"/>
      <c r="C19" s="195"/>
      <c r="D19" s="139" t="s">
        <v>23</v>
      </c>
      <c r="E19" s="140"/>
      <c r="F19" s="140"/>
      <c r="G19" s="174"/>
      <c r="I19" s="257"/>
      <c r="J19" s="261">
        <v>20</v>
      </c>
      <c r="K19" s="266"/>
      <c r="L19" s="244"/>
      <c r="M19" s="262"/>
    </row>
    <row r="20" spans="2:13" x14ac:dyDescent="0.3">
      <c r="B20" s="194"/>
      <c r="C20" s="195"/>
      <c r="D20" s="139" t="s">
        <v>30</v>
      </c>
      <c r="E20" s="140"/>
      <c r="F20" s="140"/>
      <c r="G20" s="174"/>
      <c r="I20" s="257"/>
      <c r="J20" s="261">
        <v>10</v>
      </c>
      <c r="K20" s="266"/>
      <c r="L20" s="244"/>
      <c r="M20" s="262"/>
    </row>
    <row r="21" spans="2:13" x14ac:dyDescent="0.3">
      <c r="B21" s="194"/>
      <c r="C21" s="195"/>
      <c r="D21" s="139" t="s">
        <v>12</v>
      </c>
      <c r="E21" s="140"/>
      <c r="F21" s="140"/>
      <c r="G21" s="174"/>
      <c r="I21" s="257"/>
      <c r="J21" s="261">
        <v>15</v>
      </c>
      <c r="K21" s="266"/>
      <c r="L21" s="244"/>
      <c r="M21" s="262"/>
    </row>
    <row r="22" spans="2:13" x14ac:dyDescent="0.3">
      <c r="B22" s="194"/>
      <c r="C22" s="195"/>
      <c r="D22" s="139" t="s">
        <v>29</v>
      </c>
      <c r="E22" s="140"/>
      <c r="F22" s="140"/>
      <c r="G22" s="174"/>
      <c r="I22" s="257"/>
      <c r="J22" s="261">
        <v>20</v>
      </c>
      <c r="K22" s="266"/>
      <c r="L22" s="244"/>
      <c r="M22" s="262"/>
    </row>
    <row r="23" spans="2:13" x14ac:dyDescent="0.3">
      <c r="B23" s="194"/>
      <c r="C23" s="195"/>
      <c r="D23" s="139" t="s">
        <v>33</v>
      </c>
      <c r="E23" s="140"/>
      <c r="F23" s="140"/>
      <c r="G23" s="174"/>
      <c r="I23" s="257"/>
      <c r="J23" s="261">
        <v>15</v>
      </c>
      <c r="K23" s="266"/>
      <c r="L23" s="244"/>
      <c r="M23" s="262"/>
    </row>
    <row r="24" spans="2:13" ht="15" thickBot="1" x14ac:dyDescent="0.35">
      <c r="B24" s="194"/>
      <c r="C24" s="195"/>
      <c r="D24" s="141" t="s">
        <v>37</v>
      </c>
      <c r="E24" s="142"/>
      <c r="F24" s="142"/>
      <c r="G24" s="175"/>
      <c r="I24" s="257"/>
      <c r="J24" s="261">
        <v>20</v>
      </c>
      <c r="K24" s="266"/>
      <c r="L24" s="244"/>
      <c r="M24" s="262"/>
    </row>
    <row r="25" spans="2:13" ht="15" thickBot="1" x14ac:dyDescent="0.35">
      <c r="B25" s="232" t="s">
        <v>2</v>
      </c>
      <c r="C25" s="233"/>
      <c r="D25" s="233"/>
      <c r="E25" s="233"/>
      <c r="F25" s="233"/>
      <c r="G25" s="234"/>
      <c r="I25" s="259"/>
      <c r="J25" s="245"/>
      <c r="K25" s="259"/>
      <c r="L25" s="246"/>
      <c r="M25" s="270"/>
    </row>
    <row r="26" spans="2:13" x14ac:dyDescent="0.3">
      <c r="B26" s="194"/>
      <c r="C26" s="147" t="s">
        <v>61</v>
      </c>
      <c r="D26" s="148"/>
      <c r="E26" s="148"/>
      <c r="F26" s="148"/>
      <c r="G26" s="177"/>
      <c r="I26" s="258">
        <v>50</v>
      </c>
      <c r="J26" s="262">
        <v>120</v>
      </c>
      <c r="K26" s="258">
        <v>50</v>
      </c>
      <c r="L26" s="268">
        <v>50</v>
      </c>
      <c r="M26" s="262">
        <f>(50*4+50+120)/6</f>
        <v>61.666666666666664</v>
      </c>
    </row>
    <row r="27" spans="2:13" x14ac:dyDescent="0.3">
      <c r="B27" s="194"/>
      <c r="C27" s="195"/>
      <c r="D27" s="151" t="s">
        <v>62</v>
      </c>
      <c r="E27" s="152"/>
      <c r="F27" s="152"/>
      <c r="G27" s="178"/>
      <c r="I27" s="257"/>
      <c r="J27" s="261">
        <v>20</v>
      </c>
      <c r="K27" s="266"/>
      <c r="L27" s="244"/>
      <c r="M27" s="262"/>
    </row>
    <row r="28" spans="2:13" x14ac:dyDescent="0.3">
      <c r="B28" s="194"/>
      <c r="C28" s="195"/>
      <c r="D28" s="151" t="s">
        <v>63</v>
      </c>
      <c r="E28" s="152"/>
      <c r="F28" s="152"/>
      <c r="G28" s="178"/>
      <c r="I28" s="257"/>
      <c r="J28" s="261">
        <v>15</v>
      </c>
      <c r="K28" s="266"/>
      <c r="L28" s="244"/>
      <c r="M28" s="262"/>
    </row>
    <row r="29" spans="2:13" x14ac:dyDescent="0.3">
      <c r="B29" s="194"/>
      <c r="C29" s="195"/>
      <c r="D29" s="151" t="s">
        <v>64</v>
      </c>
      <c r="E29" s="152"/>
      <c r="F29" s="152"/>
      <c r="G29" s="178"/>
      <c r="I29" s="257"/>
      <c r="J29" s="261">
        <v>20</v>
      </c>
      <c r="K29" s="266"/>
      <c r="L29" s="244"/>
      <c r="M29" s="262"/>
    </row>
    <row r="30" spans="2:13" x14ac:dyDescent="0.3">
      <c r="B30" s="194"/>
      <c r="C30" s="195"/>
      <c r="D30" s="151" t="s">
        <v>65</v>
      </c>
      <c r="E30" s="152"/>
      <c r="F30" s="152"/>
      <c r="G30" s="178"/>
      <c r="I30" s="257"/>
      <c r="J30" s="261">
        <v>15</v>
      </c>
      <c r="K30" s="266"/>
      <c r="L30" s="244"/>
      <c r="M30" s="262"/>
    </row>
    <row r="31" spans="2:13" x14ac:dyDescent="0.3">
      <c r="B31" s="194"/>
      <c r="C31" s="195"/>
      <c r="D31" s="151" t="s">
        <v>66</v>
      </c>
      <c r="E31" s="152"/>
      <c r="F31" s="152"/>
      <c r="G31" s="178"/>
      <c r="I31" s="257"/>
      <c r="J31" s="261">
        <v>5</v>
      </c>
      <c r="K31" s="266"/>
      <c r="L31" s="244"/>
      <c r="M31" s="262"/>
    </row>
    <row r="32" spans="2:13" x14ac:dyDescent="0.3">
      <c r="B32" s="194"/>
      <c r="C32" s="195"/>
      <c r="D32" s="151" t="s">
        <v>67</v>
      </c>
      <c r="E32" s="152"/>
      <c r="F32" s="152"/>
      <c r="G32" s="178"/>
      <c r="I32" s="257"/>
      <c r="J32" s="261">
        <v>10</v>
      </c>
      <c r="K32" s="266"/>
      <c r="L32" s="244"/>
      <c r="M32" s="262"/>
    </row>
    <row r="33" spans="2:13" x14ac:dyDescent="0.3">
      <c r="B33" s="194"/>
      <c r="C33" s="195"/>
      <c r="D33" s="151" t="s">
        <v>68</v>
      </c>
      <c r="E33" s="152"/>
      <c r="F33" s="152"/>
      <c r="G33" s="178"/>
      <c r="I33" s="257"/>
      <c r="J33" s="261">
        <v>5</v>
      </c>
      <c r="K33" s="266"/>
      <c r="L33" s="244"/>
      <c r="M33" s="262"/>
    </row>
    <row r="34" spans="2:13" x14ac:dyDescent="0.3">
      <c r="B34" s="194"/>
      <c r="C34" s="195"/>
      <c r="D34" s="151" t="s">
        <v>69</v>
      </c>
      <c r="E34" s="152"/>
      <c r="F34" s="152"/>
      <c r="G34" s="178"/>
      <c r="I34" s="257"/>
      <c r="J34" s="261">
        <v>5</v>
      </c>
      <c r="K34" s="266"/>
      <c r="L34" s="244"/>
      <c r="M34" s="262"/>
    </row>
    <row r="35" spans="2:13" x14ac:dyDescent="0.3">
      <c r="B35" s="194"/>
      <c r="C35" s="195"/>
      <c r="D35" s="151" t="s">
        <v>70</v>
      </c>
      <c r="E35" s="152"/>
      <c r="F35" s="152"/>
      <c r="G35" s="178"/>
      <c r="I35" s="257"/>
      <c r="J35" s="261">
        <v>20</v>
      </c>
      <c r="K35" s="266"/>
      <c r="L35" s="244"/>
      <c r="M35" s="262"/>
    </row>
    <row r="36" spans="2:13" x14ac:dyDescent="0.3">
      <c r="B36" s="194"/>
      <c r="C36" s="195"/>
      <c r="D36" s="153" t="s">
        <v>71</v>
      </c>
      <c r="E36" s="154"/>
      <c r="F36" s="154"/>
      <c r="G36" s="179"/>
      <c r="I36" s="257"/>
      <c r="J36" s="261">
        <v>5</v>
      </c>
      <c r="K36" s="266"/>
      <c r="L36" s="244"/>
      <c r="M36" s="262"/>
    </row>
    <row r="37" spans="2:13" x14ac:dyDescent="0.3">
      <c r="B37" s="194"/>
      <c r="C37" s="149" t="s">
        <v>112</v>
      </c>
      <c r="D37" s="150"/>
      <c r="E37" s="150"/>
      <c r="F37" s="150"/>
      <c r="G37" s="180"/>
      <c r="I37" s="258">
        <v>1200</v>
      </c>
      <c r="J37" s="262">
        <v>545</v>
      </c>
      <c r="K37" s="258">
        <v>1600</v>
      </c>
      <c r="L37" s="268">
        <v>200</v>
      </c>
      <c r="M37" s="262">
        <f>(200*4+200+1600)/6</f>
        <v>433.33333333333331</v>
      </c>
    </row>
    <row r="38" spans="2:13" x14ac:dyDescent="0.3">
      <c r="B38" s="194"/>
      <c r="C38" s="195"/>
      <c r="D38" s="151" t="s">
        <v>46</v>
      </c>
      <c r="E38" s="152"/>
      <c r="F38" s="152"/>
      <c r="G38" s="178"/>
      <c r="I38" s="257"/>
      <c r="J38" s="261">
        <v>120</v>
      </c>
      <c r="K38" s="266"/>
      <c r="L38" s="244"/>
      <c r="M38" s="262"/>
    </row>
    <row r="39" spans="2:13" x14ac:dyDescent="0.3">
      <c r="B39" s="194"/>
      <c r="C39" s="195"/>
      <c r="D39" s="151" t="s">
        <v>49</v>
      </c>
      <c r="E39" s="152"/>
      <c r="F39" s="152"/>
      <c r="G39" s="178"/>
      <c r="I39" s="257"/>
      <c r="J39" s="261">
        <v>185</v>
      </c>
      <c r="K39" s="266"/>
      <c r="L39" s="244"/>
      <c r="M39" s="262"/>
    </row>
    <row r="40" spans="2:13" x14ac:dyDescent="0.3">
      <c r="B40" s="194"/>
      <c r="C40" s="195"/>
      <c r="D40" s="151" t="s">
        <v>47</v>
      </c>
      <c r="E40" s="152"/>
      <c r="F40" s="152"/>
      <c r="G40" s="178"/>
      <c r="I40" s="257"/>
      <c r="J40" s="261">
        <v>95</v>
      </c>
      <c r="K40" s="266"/>
      <c r="L40" s="244"/>
      <c r="M40" s="262"/>
    </row>
    <row r="41" spans="2:13" x14ac:dyDescent="0.3">
      <c r="B41" s="194"/>
      <c r="C41" s="195"/>
      <c r="D41" s="151" t="s">
        <v>48</v>
      </c>
      <c r="E41" s="152"/>
      <c r="F41" s="152"/>
      <c r="G41" s="178"/>
      <c r="I41" s="257"/>
      <c r="J41" s="261">
        <v>75</v>
      </c>
      <c r="K41" s="266"/>
      <c r="L41" s="244"/>
      <c r="M41" s="262"/>
    </row>
    <row r="42" spans="2:13" x14ac:dyDescent="0.3">
      <c r="B42" s="194"/>
      <c r="C42" s="195"/>
      <c r="D42" s="151" t="s">
        <v>51</v>
      </c>
      <c r="E42" s="152"/>
      <c r="F42" s="152"/>
      <c r="G42" s="178"/>
      <c r="I42" s="257"/>
      <c r="J42" s="261">
        <v>40</v>
      </c>
      <c r="K42" s="266"/>
      <c r="L42" s="244"/>
      <c r="M42" s="262"/>
    </row>
    <row r="43" spans="2:13" x14ac:dyDescent="0.3">
      <c r="B43" s="194"/>
      <c r="C43" s="195"/>
      <c r="D43" s="153" t="s">
        <v>50</v>
      </c>
      <c r="E43" s="154"/>
      <c r="F43" s="154"/>
      <c r="G43" s="179"/>
      <c r="I43" s="257"/>
      <c r="J43" s="261">
        <v>30</v>
      </c>
      <c r="K43" s="266"/>
      <c r="L43" s="244"/>
      <c r="M43" s="262"/>
    </row>
    <row r="44" spans="2:13" x14ac:dyDescent="0.3">
      <c r="B44" s="194"/>
      <c r="C44" s="149" t="s">
        <v>113</v>
      </c>
      <c r="D44" s="150"/>
      <c r="E44" s="150"/>
      <c r="F44" s="150"/>
      <c r="G44" s="180"/>
      <c r="I44" s="258">
        <v>1200</v>
      </c>
      <c r="J44" s="262">
        <v>565</v>
      </c>
      <c r="K44" s="258">
        <v>1600</v>
      </c>
      <c r="L44" s="268">
        <v>200</v>
      </c>
      <c r="M44" s="262">
        <f>(200*4+200+1600)/6</f>
        <v>433.33333333333331</v>
      </c>
    </row>
    <row r="45" spans="2:13" x14ac:dyDescent="0.3">
      <c r="B45" s="194"/>
      <c r="C45" s="195"/>
      <c r="D45" s="151" t="s">
        <v>46</v>
      </c>
      <c r="E45" s="152"/>
      <c r="F45" s="152"/>
      <c r="G45" s="178"/>
      <c r="I45" s="257"/>
      <c r="J45" s="261">
        <v>60</v>
      </c>
      <c r="K45" s="266"/>
      <c r="L45" s="244"/>
      <c r="M45" s="262"/>
    </row>
    <row r="46" spans="2:13" x14ac:dyDescent="0.3">
      <c r="B46" s="194"/>
      <c r="C46" s="195"/>
      <c r="D46" s="151" t="s">
        <v>44</v>
      </c>
      <c r="E46" s="152"/>
      <c r="F46" s="152"/>
      <c r="G46" s="178"/>
      <c r="I46" s="257"/>
      <c r="J46" s="261">
        <v>65</v>
      </c>
      <c r="K46" s="266"/>
      <c r="L46" s="244"/>
      <c r="M46" s="262"/>
    </row>
    <row r="47" spans="2:13" x14ac:dyDescent="0.3">
      <c r="B47" s="194"/>
      <c r="C47" s="195"/>
      <c r="D47" s="151" t="s">
        <v>49</v>
      </c>
      <c r="E47" s="152"/>
      <c r="F47" s="152"/>
      <c r="G47" s="178"/>
      <c r="I47" s="257"/>
      <c r="J47" s="261">
        <v>280</v>
      </c>
      <c r="K47" s="266"/>
      <c r="L47" s="244"/>
      <c r="M47" s="262"/>
    </row>
    <row r="48" spans="2:13" x14ac:dyDescent="0.3">
      <c r="B48" s="194"/>
      <c r="C48" s="195"/>
      <c r="D48" s="151" t="s">
        <v>114</v>
      </c>
      <c r="E48" s="152"/>
      <c r="F48" s="152"/>
      <c r="G48" s="178"/>
      <c r="I48" s="257"/>
      <c r="J48" s="261">
        <v>40</v>
      </c>
      <c r="K48" s="266"/>
      <c r="L48" s="244"/>
      <c r="M48" s="262"/>
    </row>
    <row r="49" spans="2:13" ht="15" thickBot="1" x14ac:dyDescent="0.35">
      <c r="B49" s="194"/>
      <c r="C49" s="195"/>
      <c r="D49" s="153" t="s">
        <v>115</v>
      </c>
      <c r="E49" s="154"/>
      <c r="F49" s="154"/>
      <c r="G49" s="179"/>
      <c r="I49" s="257"/>
      <c r="J49" s="261">
        <v>120</v>
      </c>
      <c r="K49" s="266"/>
      <c r="L49" s="244"/>
      <c r="M49" s="262"/>
    </row>
    <row r="50" spans="2:13" ht="15" thickBot="1" x14ac:dyDescent="0.35">
      <c r="B50" s="235" t="s">
        <v>3</v>
      </c>
      <c r="C50" s="236"/>
      <c r="D50" s="236"/>
      <c r="E50" s="236"/>
      <c r="F50" s="236"/>
      <c r="G50" s="237"/>
      <c r="I50" s="259"/>
      <c r="J50" s="245"/>
      <c r="K50" s="259"/>
      <c r="L50" s="245"/>
      <c r="M50" s="270"/>
    </row>
    <row r="51" spans="2:13" x14ac:dyDescent="0.3">
      <c r="B51" s="194"/>
      <c r="C51" s="157" t="s">
        <v>9</v>
      </c>
      <c r="D51" s="158"/>
      <c r="E51" s="158"/>
      <c r="F51" s="158"/>
      <c r="G51" s="181"/>
      <c r="I51" s="258">
        <v>10</v>
      </c>
      <c r="J51" s="262">
        <v>20</v>
      </c>
      <c r="K51" s="258">
        <v>30</v>
      </c>
      <c r="L51" s="244"/>
      <c r="M51" s="262">
        <f>(20*4+30+10)/6</f>
        <v>20</v>
      </c>
    </row>
    <row r="52" spans="2:13" x14ac:dyDescent="0.3">
      <c r="B52" s="194"/>
      <c r="C52" s="195"/>
      <c r="D52" s="145" t="s">
        <v>116</v>
      </c>
      <c r="E52" s="146"/>
      <c r="F52" s="146"/>
      <c r="G52" s="182"/>
      <c r="I52" s="257"/>
      <c r="J52" s="261">
        <v>20</v>
      </c>
      <c r="K52" s="266"/>
      <c r="L52" s="244"/>
      <c r="M52" s="262"/>
    </row>
    <row r="53" spans="2:13" x14ac:dyDescent="0.3">
      <c r="B53" s="194"/>
      <c r="C53" s="159" t="s">
        <v>10</v>
      </c>
      <c r="D53" s="135"/>
      <c r="E53" s="135"/>
      <c r="F53" s="135"/>
      <c r="G53" s="183"/>
      <c r="I53" s="258">
        <v>70</v>
      </c>
      <c r="J53" s="262">
        <v>135</v>
      </c>
      <c r="K53" s="258">
        <v>200</v>
      </c>
      <c r="L53" s="244"/>
      <c r="M53" s="262">
        <f>(70*4+70+200)/6</f>
        <v>91.666666666666671</v>
      </c>
    </row>
    <row r="54" spans="2:13" x14ac:dyDescent="0.3">
      <c r="B54" s="194"/>
      <c r="C54" s="195"/>
      <c r="D54" s="143" t="s">
        <v>54</v>
      </c>
      <c r="E54" s="144"/>
      <c r="F54" s="144"/>
      <c r="G54" s="184"/>
      <c r="I54" s="257"/>
      <c r="J54" s="261">
        <v>30</v>
      </c>
      <c r="K54" s="266"/>
      <c r="L54" s="244"/>
      <c r="M54" s="262"/>
    </row>
    <row r="55" spans="2:13" x14ac:dyDescent="0.3">
      <c r="B55" s="194"/>
      <c r="C55" s="195"/>
      <c r="D55" s="143" t="s">
        <v>117</v>
      </c>
      <c r="E55" s="144"/>
      <c r="F55" s="144"/>
      <c r="G55" s="184"/>
      <c r="I55" s="257"/>
      <c r="J55" s="261">
        <v>75</v>
      </c>
      <c r="K55" s="266"/>
      <c r="L55" s="244"/>
      <c r="M55" s="262"/>
    </row>
    <row r="56" spans="2:13" x14ac:dyDescent="0.3">
      <c r="B56" s="194"/>
      <c r="C56" s="195"/>
      <c r="D56" s="145" t="s">
        <v>120</v>
      </c>
      <c r="E56" s="146"/>
      <c r="F56" s="146"/>
      <c r="G56" s="182"/>
      <c r="I56" s="257"/>
      <c r="J56" s="261">
        <v>30</v>
      </c>
      <c r="K56" s="266"/>
      <c r="L56" s="244"/>
      <c r="M56" s="262"/>
    </row>
    <row r="57" spans="2:13" x14ac:dyDescent="0.3">
      <c r="B57" s="194"/>
      <c r="C57" s="159" t="s">
        <v>11</v>
      </c>
      <c r="D57" s="135"/>
      <c r="E57" s="135"/>
      <c r="F57" s="135"/>
      <c r="G57" s="183"/>
      <c r="I57" s="258">
        <v>300</v>
      </c>
      <c r="J57" s="262">
        <v>340</v>
      </c>
      <c r="K57" s="258">
        <v>240</v>
      </c>
      <c r="L57" s="244"/>
      <c r="M57" s="262">
        <f>(300*4+340+300)/6</f>
        <v>306.66666666666669</v>
      </c>
    </row>
    <row r="58" spans="2:13" x14ac:dyDescent="0.3">
      <c r="B58" s="194"/>
      <c r="C58" s="195"/>
      <c r="D58" s="143" t="s">
        <v>123</v>
      </c>
      <c r="E58" s="144"/>
      <c r="F58" s="144"/>
      <c r="G58" s="184"/>
      <c r="I58" s="257"/>
      <c r="J58" s="261">
        <v>190</v>
      </c>
      <c r="K58" s="266"/>
      <c r="L58" s="244"/>
      <c r="M58" s="262"/>
    </row>
    <row r="59" spans="2:13" x14ac:dyDescent="0.3">
      <c r="B59" s="194"/>
      <c r="C59" s="195"/>
      <c r="D59" s="145" t="s">
        <v>124</v>
      </c>
      <c r="E59" s="146"/>
      <c r="F59" s="146"/>
      <c r="G59" s="182"/>
      <c r="I59" s="257"/>
      <c r="J59" s="261">
        <v>150</v>
      </c>
      <c r="K59" s="266"/>
      <c r="L59" s="244"/>
      <c r="M59" s="262"/>
    </row>
    <row r="60" spans="2:13" x14ac:dyDescent="0.3">
      <c r="B60" s="194"/>
      <c r="C60" s="159" t="s">
        <v>53</v>
      </c>
      <c r="D60" s="135"/>
      <c r="E60" s="135"/>
      <c r="F60" s="135"/>
      <c r="G60" s="183"/>
      <c r="I60" s="258">
        <v>100</v>
      </c>
      <c r="J60" s="262">
        <v>45</v>
      </c>
      <c r="K60" s="258">
        <v>200</v>
      </c>
      <c r="L60" s="244"/>
      <c r="M60" s="262">
        <f>(100*4+45+200)/6</f>
        <v>107.5</v>
      </c>
    </row>
    <row r="61" spans="2:13" x14ac:dyDescent="0.3">
      <c r="B61" s="194"/>
      <c r="C61" s="195"/>
      <c r="D61" s="145" t="s">
        <v>58</v>
      </c>
      <c r="E61" s="146"/>
      <c r="F61" s="146"/>
      <c r="G61" s="182"/>
      <c r="I61" s="257"/>
      <c r="J61" s="261">
        <v>45</v>
      </c>
      <c r="K61" s="266"/>
      <c r="L61" s="244"/>
      <c r="M61" s="262"/>
    </row>
    <row r="62" spans="2:13" x14ac:dyDescent="0.3">
      <c r="B62" s="194"/>
      <c r="C62" s="159" t="s">
        <v>126</v>
      </c>
      <c r="D62" s="135"/>
      <c r="E62" s="135"/>
      <c r="F62" s="135"/>
      <c r="G62" s="183"/>
      <c r="I62" s="258">
        <v>50</v>
      </c>
      <c r="J62" s="262">
        <v>40</v>
      </c>
      <c r="K62" s="258">
        <v>150</v>
      </c>
      <c r="L62" s="244"/>
      <c r="M62" s="262">
        <f>(40*4+40+150)/6</f>
        <v>58.333333333333336</v>
      </c>
    </row>
    <row r="63" spans="2:13" x14ac:dyDescent="0.3">
      <c r="B63" s="194"/>
      <c r="C63" s="195"/>
      <c r="D63" s="143" t="s">
        <v>127</v>
      </c>
      <c r="E63" s="144"/>
      <c r="F63" s="144"/>
      <c r="G63" s="184"/>
      <c r="I63" s="257"/>
      <c r="J63" s="261">
        <v>20</v>
      </c>
      <c r="K63" s="266"/>
      <c r="L63" s="244"/>
      <c r="M63" s="262"/>
    </row>
    <row r="64" spans="2:13" ht="15" thickBot="1" x14ac:dyDescent="0.35">
      <c r="B64" s="194"/>
      <c r="C64" s="195"/>
      <c r="D64" s="145" t="s">
        <v>128</v>
      </c>
      <c r="E64" s="146"/>
      <c r="F64" s="146"/>
      <c r="G64" s="182"/>
      <c r="I64" s="257"/>
      <c r="J64" s="261">
        <v>20</v>
      </c>
      <c r="K64" s="266"/>
      <c r="L64" s="244"/>
      <c r="M64" s="262"/>
    </row>
    <row r="65" spans="2:13" ht="15" thickBot="1" x14ac:dyDescent="0.35">
      <c r="B65" s="238" t="s">
        <v>4</v>
      </c>
      <c r="C65" s="239"/>
      <c r="D65" s="239"/>
      <c r="E65" s="239"/>
      <c r="F65" s="239"/>
      <c r="G65" s="240"/>
      <c r="I65" s="259"/>
      <c r="J65" s="245"/>
      <c r="K65" s="259"/>
      <c r="L65" s="245"/>
      <c r="M65" s="270"/>
    </row>
    <row r="66" spans="2:13" x14ac:dyDescent="0.3">
      <c r="B66" s="194"/>
      <c r="C66" s="155" t="s">
        <v>129</v>
      </c>
      <c r="D66" s="156"/>
      <c r="E66" s="156"/>
      <c r="F66" s="156"/>
      <c r="G66" s="185"/>
      <c r="I66" s="258">
        <v>200</v>
      </c>
      <c r="J66" s="262">
        <v>215</v>
      </c>
      <c r="K66" s="258">
        <v>400</v>
      </c>
      <c r="L66" s="244"/>
      <c r="M66" s="262">
        <f>(200*4+400+200)/6</f>
        <v>233.33333333333334</v>
      </c>
    </row>
    <row r="67" spans="2:13" x14ac:dyDescent="0.3">
      <c r="B67" s="194"/>
      <c r="C67" s="195"/>
      <c r="D67" s="162" t="s">
        <v>130</v>
      </c>
      <c r="E67" s="163"/>
      <c r="F67" s="163"/>
      <c r="G67" s="186"/>
      <c r="I67" s="257"/>
      <c r="J67" s="261">
        <v>20</v>
      </c>
      <c r="K67" s="257"/>
      <c r="L67" s="244"/>
      <c r="M67" s="262"/>
    </row>
    <row r="68" spans="2:13" x14ac:dyDescent="0.3">
      <c r="B68" s="194"/>
      <c r="C68" s="195"/>
      <c r="D68" s="162" t="s">
        <v>131</v>
      </c>
      <c r="E68" s="163"/>
      <c r="F68" s="163"/>
      <c r="G68" s="186"/>
      <c r="I68" s="257"/>
      <c r="J68" s="261">
        <v>10</v>
      </c>
      <c r="K68" s="257"/>
      <c r="L68" s="244"/>
      <c r="M68" s="262"/>
    </row>
    <row r="69" spans="2:13" x14ac:dyDescent="0.3">
      <c r="B69" s="194"/>
      <c r="C69" s="195"/>
      <c r="D69" s="162" t="s">
        <v>132</v>
      </c>
      <c r="E69" s="163"/>
      <c r="F69" s="163"/>
      <c r="G69" s="186"/>
      <c r="I69" s="257"/>
      <c r="J69" s="261">
        <v>35</v>
      </c>
      <c r="K69" s="257"/>
      <c r="L69" s="244"/>
      <c r="M69" s="262"/>
    </row>
    <row r="70" spans="2:13" x14ac:dyDescent="0.3">
      <c r="B70" s="194"/>
      <c r="C70" s="195"/>
      <c r="D70" s="162" t="s">
        <v>133</v>
      </c>
      <c r="E70" s="163"/>
      <c r="F70" s="163"/>
      <c r="G70" s="186"/>
      <c r="I70" s="257"/>
      <c r="J70" s="261">
        <v>25</v>
      </c>
      <c r="K70" s="257"/>
      <c r="L70" s="244"/>
      <c r="M70" s="262"/>
    </row>
    <row r="71" spans="2:13" x14ac:dyDescent="0.3">
      <c r="B71" s="194"/>
      <c r="C71" s="195"/>
      <c r="D71" s="162" t="s">
        <v>135</v>
      </c>
      <c r="E71" s="163"/>
      <c r="F71" s="163"/>
      <c r="G71" s="186"/>
      <c r="I71" s="257"/>
      <c r="J71" s="261">
        <v>10</v>
      </c>
      <c r="K71" s="257"/>
      <c r="L71" s="244"/>
      <c r="M71" s="262"/>
    </row>
    <row r="72" spans="2:13" x14ac:dyDescent="0.3">
      <c r="B72" s="194"/>
      <c r="C72" s="195"/>
      <c r="D72" s="162" t="s">
        <v>134</v>
      </c>
      <c r="E72" s="163"/>
      <c r="F72" s="163"/>
      <c r="G72" s="186"/>
      <c r="I72" s="257"/>
      <c r="J72" s="261">
        <v>15</v>
      </c>
      <c r="K72" s="257"/>
      <c r="L72" s="244"/>
      <c r="M72" s="262"/>
    </row>
    <row r="73" spans="2:13" x14ac:dyDescent="0.3">
      <c r="B73" s="194"/>
      <c r="C73" s="195"/>
      <c r="D73" s="162" t="s">
        <v>136</v>
      </c>
      <c r="E73" s="163"/>
      <c r="F73" s="163"/>
      <c r="G73" s="186"/>
      <c r="I73" s="257"/>
      <c r="J73" s="261">
        <v>10</v>
      </c>
      <c r="K73" s="257"/>
      <c r="L73" s="244"/>
      <c r="M73" s="262"/>
    </row>
    <row r="74" spans="2:13" x14ac:dyDescent="0.3">
      <c r="B74" s="194"/>
      <c r="C74" s="195"/>
      <c r="D74" s="162" t="s">
        <v>137</v>
      </c>
      <c r="E74" s="163"/>
      <c r="F74" s="163"/>
      <c r="G74" s="186"/>
      <c r="I74" s="257"/>
      <c r="J74" s="261">
        <v>25</v>
      </c>
      <c r="K74" s="257"/>
      <c r="L74" s="244"/>
      <c r="M74" s="262"/>
    </row>
    <row r="75" spans="2:13" x14ac:dyDescent="0.3">
      <c r="B75" s="194"/>
      <c r="C75" s="195"/>
      <c r="D75" s="162" t="s">
        <v>138</v>
      </c>
      <c r="E75" s="163"/>
      <c r="F75" s="163"/>
      <c r="G75" s="186"/>
      <c r="I75" s="257"/>
      <c r="J75" s="261">
        <v>35</v>
      </c>
      <c r="K75" s="257"/>
      <c r="L75" s="244"/>
      <c r="M75" s="262"/>
    </row>
    <row r="76" spans="2:13" x14ac:dyDescent="0.3">
      <c r="B76" s="194"/>
      <c r="C76" s="195"/>
      <c r="D76" s="160" t="s">
        <v>139</v>
      </c>
      <c r="E76" s="161"/>
      <c r="F76" s="161"/>
      <c r="G76" s="187"/>
      <c r="I76" s="257"/>
      <c r="J76" s="261">
        <v>15</v>
      </c>
      <c r="K76" s="257"/>
      <c r="L76" s="244"/>
      <c r="M76" s="262"/>
    </row>
    <row r="77" spans="2:13" ht="15" thickBot="1" x14ac:dyDescent="0.35">
      <c r="B77" s="194"/>
      <c r="C77" s="164" t="s">
        <v>59</v>
      </c>
      <c r="D77" s="165"/>
      <c r="E77" s="165"/>
      <c r="F77" s="165"/>
      <c r="G77" s="188"/>
      <c r="I77" s="257"/>
      <c r="J77" s="261">
        <v>15</v>
      </c>
      <c r="K77" s="257"/>
      <c r="L77" s="244"/>
      <c r="M77" s="262"/>
    </row>
    <row r="78" spans="2:13" ht="15" thickBot="1" x14ac:dyDescent="0.35">
      <c r="B78" s="223" t="s">
        <v>5</v>
      </c>
      <c r="C78" s="224"/>
      <c r="D78" s="224"/>
      <c r="E78" s="224"/>
      <c r="F78" s="224"/>
      <c r="G78" s="225"/>
      <c r="I78" s="259"/>
      <c r="J78" s="245"/>
      <c r="K78" s="259"/>
      <c r="L78" s="245"/>
      <c r="M78" s="270"/>
    </row>
    <row r="79" spans="2:13" x14ac:dyDescent="0.3">
      <c r="B79" s="194"/>
      <c r="C79" s="166" t="s">
        <v>8</v>
      </c>
      <c r="D79" s="167"/>
      <c r="E79" s="167"/>
      <c r="F79" s="167"/>
      <c r="G79" s="189"/>
      <c r="I79" s="258">
        <v>200</v>
      </c>
      <c r="J79" s="262">
        <v>15</v>
      </c>
      <c r="K79" s="258">
        <v>150</v>
      </c>
      <c r="L79" s="244"/>
      <c r="M79" s="262">
        <f>(150*4+200+15)/6</f>
        <v>135.83333333333334</v>
      </c>
    </row>
    <row r="80" spans="2:13" x14ac:dyDescent="0.3">
      <c r="B80" s="194"/>
      <c r="C80" s="195"/>
      <c r="D80" s="168" t="s">
        <v>141</v>
      </c>
      <c r="E80" s="169"/>
      <c r="F80" s="169"/>
      <c r="G80" s="190"/>
      <c r="I80" s="257"/>
      <c r="J80" s="261">
        <v>5</v>
      </c>
      <c r="K80" s="257"/>
      <c r="L80" s="244"/>
      <c r="M80" s="262"/>
    </row>
    <row r="81" spans="2:13" x14ac:dyDescent="0.3">
      <c r="B81" s="194"/>
      <c r="C81" s="195"/>
      <c r="D81" s="170" t="s">
        <v>143</v>
      </c>
      <c r="E81" s="171"/>
      <c r="F81" s="171"/>
      <c r="G81" s="191"/>
      <c r="I81" s="257"/>
      <c r="J81" s="261">
        <v>5</v>
      </c>
      <c r="K81" s="257"/>
      <c r="L81" s="244"/>
      <c r="M81" s="262"/>
    </row>
    <row r="82" spans="2:13" ht="15" thickBot="1" x14ac:dyDescent="0.35">
      <c r="B82" s="196"/>
      <c r="C82" s="192" t="s">
        <v>140</v>
      </c>
      <c r="D82" s="193"/>
      <c r="E82" s="193"/>
      <c r="F82" s="172"/>
      <c r="G82" s="197"/>
      <c r="I82" s="267"/>
      <c r="J82" s="263">
        <v>5</v>
      </c>
      <c r="K82" s="267"/>
      <c r="L82" s="255"/>
      <c r="M82" s="269"/>
    </row>
    <row r="83" spans="2:13" x14ac:dyDescent="0.3">
      <c r="F83" s="217" t="s">
        <v>160</v>
      </c>
      <c r="G83" s="218"/>
      <c r="H83" s="200"/>
      <c r="I83" s="208">
        <f>SUM(I4+I15+I16+I26+I37+I44+I51+I53+I57+I60+I62+I66+I79)</f>
        <v>3550</v>
      </c>
      <c r="J83" s="212">
        <f>SUM(J4+J15+J16+J26+J37+J44+J51+J53+J57+J60+J62+J66+J79)</f>
        <v>2268</v>
      </c>
      <c r="K83" s="247">
        <f>SUM(K4+K15+K16+K26+K37+K44+K51+K53+K57+K60+K62+K66+K79)</f>
        <v>4820</v>
      </c>
      <c r="L83" s="254"/>
      <c r="M83" s="252">
        <f>SUM(M4:M79)</f>
        <v>1954.6666666666665</v>
      </c>
    </row>
    <row r="84" spans="2:13" x14ac:dyDescent="0.3">
      <c r="F84" s="219" t="s">
        <v>157</v>
      </c>
      <c r="G84" s="220"/>
      <c r="I84" s="209">
        <f>I83/10</f>
        <v>355</v>
      </c>
      <c r="J84" s="213">
        <f>J83/10</f>
        <v>226.8</v>
      </c>
      <c r="K84" s="248">
        <f>K83/10</f>
        <v>482</v>
      </c>
      <c r="L84" s="244"/>
      <c r="M84" s="251">
        <f>SUM(M83)/10</f>
        <v>195.46666666666664</v>
      </c>
    </row>
    <row r="85" spans="2:13" x14ac:dyDescent="0.3">
      <c r="F85" s="221" t="s">
        <v>158</v>
      </c>
      <c r="G85" s="222"/>
      <c r="I85" s="210">
        <f>I84/20</f>
        <v>17.75</v>
      </c>
      <c r="J85" s="214">
        <f t="shared" ref="J85:K85" si="0">J84/20</f>
        <v>11.34</v>
      </c>
      <c r="K85" s="249">
        <f t="shared" si="0"/>
        <v>24.1</v>
      </c>
      <c r="L85" s="244"/>
      <c r="M85" s="251">
        <f>SUM(M84)/20</f>
        <v>9.7733333333333317</v>
      </c>
    </row>
    <row r="86" spans="2:13" ht="15" thickBot="1" x14ac:dyDescent="0.35">
      <c r="F86" s="215" t="s">
        <v>159</v>
      </c>
      <c r="G86" s="216"/>
      <c r="I86" s="211">
        <f>I85/12</f>
        <v>1.4791666666666667</v>
      </c>
      <c r="J86" s="241">
        <f>J85/12</f>
        <v>0.94499999999999995</v>
      </c>
      <c r="K86" s="250">
        <f t="shared" ref="J86:K86" si="1">K85/12</f>
        <v>2.0083333333333333</v>
      </c>
      <c r="L86" s="255"/>
      <c r="M86" s="253">
        <f>SUM(M85)/12</f>
        <v>0.8144444444444443</v>
      </c>
    </row>
  </sheetData>
  <mergeCells count="10">
    <mergeCell ref="B2:G2"/>
    <mergeCell ref="B3:G3"/>
    <mergeCell ref="B25:G25"/>
    <mergeCell ref="B50:G50"/>
    <mergeCell ref="B65:G65"/>
    <mergeCell ref="F86:G86"/>
    <mergeCell ref="F83:G83"/>
    <mergeCell ref="F84:G84"/>
    <mergeCell ref="F85:G85"/>
    <mergeCell ref="B78:G7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D12" sqref="D12"/>
    </sheetView>
  </sheetViews>
  <sheetFormatPr baseColWidth="10" defaultRowHeight="14.4" x14ac:dyDescent="0.3"/>
  <cols>
    <col min="2" max="2" width="11.88671875" customWidth="1"/>
    <col min="3" max="3" width="5.109375" bestFit="1" customWidth="1"/>
    <col min="4" max="4" width="18" bestFit="1" customWidth="1"/>
    <col min="5" max="5" width="13.6640625" bestFit="1" customWidth="1"/>
  </cols>
  <sheetData>
    <row r="2" spans="2:6" ht="15.75" thickBot="1" x14ac:dyDescent="0.3"/>
    <row r="3" spans="2:6" ht="15" thickBot="1" x14ac:dyDescent="0.35">
      <c r="B3" s="198" t="s">
        <v>155</v>
      </c>
      <c r="C3" s="204"/>
      <c r="D3" s="204"/>
      <c r="E3" s="204"/>
      <c r="F3" s="199"/>
    </row>
    <row r="5" spans="2:6" ht="15.75" thickBot="1" x14ac:dyDescent="0.3"/>
    <row r="6" spans="2:6" x14ac:dyDescent="0.3">
      <c r="C6" s="205" t="s">
        <v>150</v>
      </c>
      <c r="D6" s="206" t="s">
        <v>151</v>
      </c>
      <c r="E6" s="207" t="s">
        <v>152</v>
      </c>
    </row>
    <row r="7" spans="2:6" ht="15" thickBot="1" x14ac:dyDescent="0.35">
      <c r="C7" s="201" t="s">
        <v>153</v>
      </c>
      <c r="D7" s="202" t="s">
        <v>154</v>
      </c>
      <c r="E7" s="20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E.D.T</vt:lpstr>
      <vt:lpstr>Proxy</vt:lpstr>
      <vt:lpstr>Criterios Proxy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</dc:creator>
  <cp:lastModifiedBy>Omar Pizarro</cp:lastModifiedBy>
  <dcterms:created xsi:type="dcterms:W3CDTF">2013-06-21T17:05:14Z</dcterms:created>
  <dcterms:modified xsi:type="dcterms:W3CDTF">2013-07-04T15:49:30Z</dcterms:modified>
</cp:coreProperties>
</file>