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njav\Documents\JJavier_GW_HW\1_Excel_HW\Part_2\"/>
    </mc:Choice>
  </mc:AlternateContent>
  <xr:revisionPtr revIDLastSave="0" documentId="13_ncr:1_{4B0577C6-2647-44D9-920D-D3E5575F97CE}" xr6:coauthVersionLast="44" xr6:coauthVersionMax="44" xr10:uidLastSave="{00000000-0000-0000-0000-000000000000}"/>
  <bookViews>
    <workbookView xWindow="-110" yWindow="-110" windowWidth="22780" windowHeight="15260" activeTab="3" xr2:uid="{00000000-000D-0000-FFFF-FFFF00000000}"/>
  </bookViews>
  <sheets>
    <sheet name="Sheet1" sheetId="1" r:id="rId1"/>
    <sheet name="Pivot_Category" sheetId="2" r:id="rId2"/>
    <sheet name="Pivot_SubCategory" sheetId="6" r:id="rId3"/>
    <sheet name="Pivot_Date" sheetId="7" r:id="rId4"/>
    <sheet name="Bonus" sheetId="5" r:id="rId5"/>
  </sheets>
  <definedNames>
    <definedName name="_xlnm._FilterDatabase" localSheetId="0" hidden="1">Sheet1!$A$1:$V$4115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04" i="1" l="1"/>
  <c r="T4105" i="1"/>
  <c r="T4106" i="1"/>
  <c r="T4107" i="1"/>
  <c r="T4108" i="1"/>
  <c r="T4109" i="1"/>
  <c r="T4110" i="1"/>
  <c r="T4111" i="1"/>
  <c r="T4112" i="1"/>
  <c r="T4113" i="1"/>
  <c r="T4114" i="1"/>
  <c r="T4115" i="1"/>
  <c r="T410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5" l="1"/>
  <c r="C13" i="5"/>
  <c r="B13" i="5"/>
  <c r="E13" i="5" l="1"/>
  <c r="H13" i="5" s="1"/>
  <c r="D2" i="5"/>
  <c r="D12" i="5"/>
  <c r="D11" i="5"/>
  <c r="D10" i="5"/>
  <c r="D9" i="5"/>
  <c r="D8" i="5"/>
  <c r="D7" i="5"/>
  <c r="D6" i="5"/>
  <c r="D5" i="5"/>
  <c r="D4" i="5"/>
  <c r="D3" i="5"/>
  <c r="B2" i="5"/>
  <c r="B12" i="5"/>
  <c r="B11" i="5"/>
  <c r="B10" i="5"/>
  <c r="B9" i="5"/>
  <c r="B8" i="5"/>
  <c r="B7" i="5"/>
  <c r="B6" i="5"/>
  <c r="B5" i="5"/>
  <c r="B4" i="5"/>
  <c r="B3" i="5"/>
  <c r="C12" i="5"/>
  <c r="C11" i="5"/>
  <c r="C10" i="5"/>
  <c r="C9" i="5"/>
  <c r="C8" i="5"/>
  <c r="C7" i="5"/>
  <c r="C6" i="5"/>
  <c r="C5" i="5"/>
  <c r="C4" i="5"/>
  <c r="C3" i="5"/>
  <c r="C2" i="5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U4104" i="1" s="1"/>
  <c r="V4104" i="1"/>
  <c r="S4105" i="1"/>
  <c r="U4105" i="1" s="1"/>
  <c r="V4105" i="1"/>
  <c r="S4106" i="1"/>
  <c r="U4106" i="1" s="1"/>
  <c r="V4106" i="1"/>
  <c r="S4107" i="1"/>
  <c r="U4107" i="1" s="1"/>
  <c r="V4107" i="1"/>
  <c r="S4108" i="1"/>
  <c r="U4108" i="1" s="1"/>
  <c r="V4108" i="1"/>
  <c r="S4109" i="1"/>
  <c r="U4109" i="1" s="1"/>
  <c r="V4109" i="1"/>
  <c r="S4110" i="1"/>
  <c r="U4110" i="1" s="1"/>
  <c r="V4110" i="1"/>
  <c r="S4111" i="1"/>
  <c r="U4111" i="1" s="1"/>
  <c r="V4111" i="1"/>
  <c r="S4112" i="1"/>
  <c r="U4112" i="1" s="1"/>
  <c r="V4112" i="1"/>
  <c r="S4113" i="1"/>
  <c r="U4113" i="1" s="1"/>
  <c r="V4113" i="1"/>
  <c r="S4114" i="1"/>
  <c r="U4114" i="1" s="1"/>
  <c r="V4114" i="1"/>
  <c r="S4115" i="1"/>
  <c r="U4115" i="1" s="1"/>
  <c r="V4115" i="1"/>
  <c r="V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2097" i="1" l="1"/>
  <c r="T2097" i="1"/>
  <c r="U1433" i="1"/>
  <c r="T1433" i="1"/>
  <c r="U4093" i="1"/>
  <c r="T4093" i="1"/>
  <c r="U4069" i="1"/>
  <c r="T4069" i="1"/>
  <c r="U4041" i="1"/>
  <c r="T4041" i="1"/>
  <c r="U4021" i="1"/>
  <c r="T4021" i="1"/>
  <c r="U3993" i="1"/>
  <c r="T3993" i="1"/>
  <c r="U3969" i="1"/>
  <c r="T3969" i="1"/>
  <c r="U3941" i="1"/>
  <c r="T3941" i="1"/>
  <c r="U3921" i="1"/>
  <c r="T3921" i="1"/>
  <c r="U3901" i="1"/>
  <c r="T3901" i="1"/>
  <c r="U3877" i="1"/>
  <c r="T3877" i="1"/>
  <c r="U3853" i="1"/>
  <c r="T3853" i="1"/>
  <c r="U3829" i="1"/>
  <c r="T3829" i="1"/>
  <c r="U3813" i="1"/>
  <c r="T3813" i="1"/>
  <c r="U3793" i="1"/>
  <c r="T3793" i="1"/>
  <c r="U3769" i="1"/>
  <c r="T3769" i="1"/>
  <c r="U3749" i="1"/>
  <c r="T3749" i="1"/>
  <c r="U3725" i="1"/>
  <c r="T3725" i="1"/>
  <c r="U3709" i="1"/>
  <c r="T3709" i="1"/>
  <c r="U3685" i="1"/>
  <c r="T3685" i="1"/>
  <c r="U3665" i="1"/>
  <c r="T3665" i="1"/>
  <c r="U3641" i="1"/>
  <c r="T3641" i="1"/>
  <c r="U3617" i="1"/>
  <c r="T3617" i="1"/>
  <c r="U3593" i="1"/>
  <c r="T3593" i="1"/>
  <c r="U3569" i="1"/>
  <c r="T3569" i="1"/>
  <c r="U3549" i="1"/>
  <c r="T3549" i="1"/>
  <c r="U3529" i="1"/>
  <c r="T3529" i="1"/>
  <c r="U3501" i="1"/>
  <c r="T3501" i="1"/>
  <c r="U3473" i="1"/>
  <c r="T3473" i="1"/>
  <c r="U3449" i="1"/>
  <c r="T3449" i="1"/>
  <c r="U3433" i="1"/>
  <c r="T3433" i="1"/>
  <c r="U3413" i="1"/>
  <c r="T3413" i="1"/>
  <c r="U3389" i="1"/>
  <c r="T3389" i="1"/>
  <c r="U3369" i="1"/>
  <c r="T3369" i="1"/>
  <c r="U3341" i="1"/>
  <c r="T3341" i="1"/>
  <c r="U3313" i="1"/>
  <c r="T3313" i="1"/>
  <c r="U3273" i="1"/>
  <c r="T3273" i="1"/>
  <c r="U3201" i="1"/>
  <c r="T3201" i="1"/>
  <c r="U3045" i="1"/>
  <c r="T3045" i="1"/>
  <c r="U2545" i="1"/>
  <c r="T2545" i="1"/>
  <c r="U2529" i="1"/>
  <c r="T2529" i="1"/>
  <c r="U2509" i="1"/>
  <c r="T2509" i="1"/>
  <c r="U2489" i="1"/>
  <c r="T2489" i="1"/>
  <c r="U2469" i="1"/>
  <c r="T2469" i="1"/>
  <c r="U2449" i="1"/>
  <c r="T2449" i="1"/>
  <c r="U2433" i="1"/>
  <c r="T2433" i="1"/>
  <c r="U2417" i="1"/>
  <c r="T2417" i="1"/>
  <c r="U2401" i="1"/>
  <c r="T2401" i="1"/>
  <c r="U2381" i="1"/>
  <c r="T2381" i="1"/>
  <c r="U2361" i="1"/>
  <c r="T2361" i="1"/>
  <c r="U2341" i="1"/>
  <c r="T2341" i="1"/>
  <c r="U2313" i="1"/>
  <c r="T2313" i="1"/>
  <c r="U2289" i="1"/>
  <c r="T2289" i="1"/>
  <c r="U2265" i="1"/>
  <c r="T2265" i="1"/>
  <c r="U2245" i="1"/>
  <c r="T2245" i="1"/>
  <c r="U2225" i="1"/>
  <c r="T2225" i="1"/>
  <c r="U2201" i="1"/>
  <c r="T2201" i="1"/>
  <c r="U2177" i="1"/>
  <c r="T2177" i="1"/>
  <c r="U2157" i="1"/>
  <c r="T2157" i="1"/>
  <c r="U2133" i="1"/>
  <c r="T2133" i="1"/>
  <c r="U2105" i="1"/>
  <c r="T2105" i="1"/>
  <c r="U2081" i="1"/>
  <c r="T2081" i="1"/>
  <c r="U2053" i="1"/>
  <c r="T2053" i="1"/>
  <c r="U2025" i="1"/>
  <c r="T2025" i="1"/>
  <c r="U2001" i="1"/>
  <c r="T2001" i="1"/>
  <c r="U1977" i="1"/>
  <c r="T1977" i="1"/>
  <c r="U1953" i="1"/>
  <c r="T1953" i="1"/>
  <c r="U1925" i="1"/>
  <c r="T1925" i="1"/>
  <c r="U1901" i="1"/>
  <c r="T1901" i="1"/>
  <c r="U1877" i="1"/>
  <c r="T1877" i="1"/>
  <c r="U1857" i="1"/>
  <c r="T1857" i="1"/>
  <c r="U1833" i="1"/>
  <c r="T1833" i="1"/>
  <c r="U1813" i="1"/>
  <c r="T1813" i="1"/>
  <c r="U1797" i="1"/>
  <c r="T1797" i="1"/>
  <c r="U1777" i="1"/>
  <c r="T1777" i="1"/>
  <c r="U1761" i="1"/>
  <c r="T1761" i="1"/>
  <c r="U1737" i="1"/>
  <c r="T1737" i="1"/>
  <c r="U1725" i="1"/>
  <c r="T1725" i="1"/>
  <c r="U1705" i="1"/>
  <c r="T1705" i="1"/>
  <c r="U1689" i="1"/>
  <c r="T1689" i="1"/>
  <c r="U1673" i="1"/>
  <c r="T1673" i="1"/>
  <c r="U1657" i="1"/>
  <c r="T1657" i="1"/>
  <c r="U1645" i="1"/>
  <c r="T1645" i="1"/>
  <c r="U1633" i="1"/>
  <c r="T1633" i="1"/>
  <c r="U1621" i="1"/>
  <c r="T1621" i="1"/>
  <c r="U1609" i="1"/>
  <c r="T1609" i="1"/>
  <c r="U1597" i="1"/>
  <c r="T1597" i="1"/>
  <c r="U1585" i="1"/>
  <c r="T1585" i="1"/>
  <c r="U1573" i="1"/>
  <c r="T1573" i="1"/>
  <c r="U1561" i="1"/>
  <c r="T1561" i="1"/>
  <c r="U1549" i="1"/>
  <c r="T1549" i="1"/>
  <c r="U1541" i="1"/>
  <c r="T1541" i="1"/>
  <c r="U1529" i="1"/>
  <c r="T1529" i="1"/>
  <c r="U1521" i="1"/>
  <c r="T1521" i="1"/>
  <c r="U1509" i="1"/>
  <c r="T1509" i="1"/>
  <c r="U1497" i="1"/>
  <c r="T1497" i="1"/>
  <c r="U1489" i="1"/>
  <c r="T1489" i="1"/>
  <c r="U1481" i="1"/>
  <c r="T1481" i="1"/>
  <c r="U1469" i="1"/>
  <c r="T1469" i="1"/>
  <c r="U1457" i="1"/>
  <c r="T1457" i="1"/>
  <c r="U1445" i="1"/>
  <c r="T1445" i="1"/>
  <c r="U1429" i="1"/>
  <c r="T1429" i="1"/>
  <c r="U4101" i="1"/>
  <c r="T4101" i="1"/>
  <c r="U4081" i="1"/>
  <c r="T4081" i="1"/>
  <c r="U4065" i="1"/>
  <c r="T4065" i="1"/>
  <c r="U4053" i="1"/>
  <c r="T4053" i="1"/>
  <c r="U4037" i="1"/>
  <c r="T4037" i="1"/>
  <c r="U4025" i="1"/>
  <c r="T4025" i="1"/>
  <c r="U4013" i="1"/>
  <c r="T4013" i="1"/>
  <c r="U4001" i="1"/>
  <c r="T4001" i="1"/>
  <c r="U3985" i="1"/>
  <c r="T3985" i="1"/>
  <c r="U3973" i="1"/>
  <c r="T3973" i="1"/>
  <c r="U3957" i="1"/>
  <c r="T3957" i="1"/>
  <c r="U3945" i="1"/>
  <c r="T3945" i="1"/>
  <c r="U3929" i="1"/>
  <c r="T3929" i="1"/>
  <c r="U3917" i="1"/>
  <c r="T3917" i="1"/>
  <c r="U3905" i="1"/>
  <c r="T3905" i="1"/>
  <c r="U3889" i="1"/>
  <c r="T3889" i="1"/>
  <c r="U3881" i="1"/>
  <c r="T3881" i="1"/>
  <c r="U3869" i="1"/>
  <c r="T3869" i="1"/>
  <c r="U3857" i="1"/>
  <c r="T3857" i="1"/>
  <c r="U3841" i="1"/>
  <c r="T3841" i="1"/>
  <c r="U3825" i="1"/>
  <c r="T3825" i="1"/>
  <c r="U3809" i="1"/>
  <c r="T3809" i="1"/>
  <c r="U3797" i="1"/>
  <c r="T3797" i="1"/>
  <c r="U3781" i="1"/>
  <c r="T3781" i="1"/>
  <c r="U3765" i="1"/>
  <c r="T3765" i="1"/>
  <c r="U3753" i="1"/>
  <c r="T3753" i="1"/>
  <c r="U3737" i="1"/>
  <c r="T3737" i="1"/>
  <c r="U3721" i="1"/>
  <c r="T3721" i="1"/>
  <c r="U3705" i="1"/>
  <c r="T3705" i="1"/>
  <c r="U3693" i="1"/>
  <c r="T3693" i="1"/>
  <c r="U3677" i="1"/>
  <c r="T3677" i="1"/>
  <c r="U3657" i="1"/>
  <c r="T3657" i="1"/>
  <c r="U3645" i="1"/>
  <c r="T3645" i="1"/>
  <c r="U3629" i="1"/>
  <c r="T3629" i="1"/>
  <c r="U3613" i="1"/>
  <c r="T3613" i="1"/>
  <c r="U3601" i="1"/>
  <c r="T3601" i="1"/>
  <c r="U3585" i="1"/>
  <c r="T3585" i="1"/>
  <c r="U3573" i="1"/>
  <c r="T3573" i="1"/>
  <c r="U3557" i="1"/>
  <c r="T3557" i="1"/>
  <c r="U3545" i="1"/>
  <c r="T3545" i="1"/>
  <c r="U3533" i="1"/>
  <c r="T3533" i="1"/>
  <c r="U3517" i="1"/>
  <c r="T3517" i="1"/>
  <c r="U3505" i="1"/>
  <c r="T3505" i="1"/>
  <c r="U3489" i="1"/>
  <c r="T3489" i="1"/>
  <c r="U3477" i="1"/>
  <c r="T3477" i="1"/>
  <c r="U3461" i="1"/>
  <c r="T3461" i="1"/>
  <c r="U3445" i="1"/>
  <c r="T3445" i="1"/>
  <c r="U3429" i="1"/>
  <c r="T3429" i="1"/>
  <c r="U3417" i="1"/>
  <c r="T3417" i="1"/>
  <c r="U3401" i="1"/>
  <c r="T3401" i="1"/>
  <c r="U3385" i="1"/>
  <c r="T3385" i="1"/>
  <c r="U3373" i="1"/>
  <c r="T3373" i="1"/>
  <c r="U3357" i="1"/>
  <c r="T3357" i="1"/>
  <c r="U3345" i="1"/>
  <c r="T3345" i="1"/>
  <c r="U3329" i="1"/>
  <c r="T3329" i="1"/>
  <c r="U3317" i="1"/>
  <c r="T3317" i="1"/>
  <c r="U3301" i="1"/>
  <c r="T3301" i="1"/>
  <c r="U3289" i="1"/>
  <c r="T3289" i="1"/>
  <c r="U3277" i="1"/>
  <c r="T3277" i="1"/>
  <c r="U3261" i="1"/>
  <c r="T3261" i="1"/>
  <c r="U3249" i="1"/>
  <c r="T3249" i="1"/>
  <c r="U3237" i="1"/>
  <c r="T3237" i="1"/>
  <c r="U3221" i="1"/>
  <c r="T3221" i="1"/>
  <c r="U3209" i="1"/>
  <c r="T3209" i="1"/>
  <c r="U3193" i="1"/>
  <c r="T3193" i="1"/>
  <c r="U3181" i="1"/>
  <c r="T3181" i="1"/>
  <c r="U3169" i="1"/>
  <c r="T3169" i="1"/>
  <c r="U3157" i="1"/>
  <c r="T3157" i="1"/>
  <c r="U3145" i="1"/>
  <c r="T3145" i="1"/>
  <c r="U3137" i="1"/>
  <c r="T3137" i="1"/>
  <c r="U3125" i="1"/>
  <c r="T3125" i="1"/>
  <c r="U3117" i="1"/>
  <c r="T3117" i="1"/>
  <c r="U3109" i="1"/>
  <c r="T3109" i="1"/>
  <c r="U3101" i="1"/>
  <c r="T3101" i="1"/>
  <c r="U3089" i="1"/>
  <c r="T3089" i="1"/>
  <c r="U3081" i="1"/>
  <c r="T3081" i="1"/>
  <c r="U3069" i="1"/>
  <c r="T3069" i="1"/>
  <c r="U3061" i="1"/>
  <c r="T3061" i="1"/>
  <c r="U3049" i="1"/>
  <c r="T3049" i="1"/>
  <c r="U3037" i="1"/>
  <c r="T3037" i="1"/>
  <c r="U3025" i="1"/>
  <c r="T3025" i="1"/>
  <c r="U3013" i="1"/>
  <c r="T3013" i="1"/>
  <c r="U3005" i="1"/>
  <c r="T3005" i="1"/>
  <c r="U2993" i="1"/>
  <c r="T2993" i="1"/>
  <c r="U2981" i="1"/>
  <c r="T2981" i="1"/>
  <c r="U2969" i="1"/>
  <c r="T2969" i="1"/>
  <c r="U2961" i="1"/>
  <c r="T2961" i="1"/>
  <c r="U2949" i="1"/>
  <c r="T2949" i="1"/>
  <c r="U2933" i="1"/>
  <c r="T2933" i="1"/>
  <c r="U2921" i="1"/>
  <c r="T2921" i="1"/>
  <c r="U2909" i="1"/>
  <c r="T2909" i="1"/>
  <c r="U2897" i="1"/>
  <c r="T2897" i="1"/>
  <c r="U2889" i="1"/>
  <c r="T2889" i="1"/>
  <c r="U2877" i="1"/>
  <c r="T2877" i="1"/>
  <c r="U2869" i="1"/>
  <c r="T2869" i="1"/>
  <c r="U2861" i="1"/>
  <c r="T2861" i="1"/>
  <c r="U2849" i="1"/>
  <c r="T2849" i="1"/>
  <c r="U2841" i="1"/>
  <c r="T2841" i="1"/>
  <c r="U2833" i="1"/>
  <c r="T2833" i="1"/>
  <c r="U2821" i="1"/>
  <c r="T2821" i="1"/>
  <c r="U2813" i="1"/>
  <c r="T2813" i="1"/>
  <c r="U2801" i="1"/>
  <c r="T2801" i="1"/>
  <c r="U2789" i="1"/>
  <c r="T2789" i="1"/>
  <c r="U2777" i="1"/>
  <c r="T2777" i="1"/>
  <c r="U2765" i="1"/>
  <c r="T2765" i="1"/>
  <c r="U2753" i="1"/>
  <c r="T2753" i="1"/>
  <c r="U2741" i="1"/>
  <c r="T2741" i="1"/>
  <c r="U2729" i="1"/>
  <c r="T2729" i="1"/>
  <c r="U2717" i="1"/>
  <c r="T2717" i="1"/>
  <c r="U2705" i="1"/>
  <c r="T2705" i="1"/>
  <c r="U2693" i="1"/>
  <c r="T2693" i="1"/>
  <c r="U2681" i="1"/>
  <c r="T2681" i="1"/>
  <c r="U2669" i="1"/>
  <c r="T2669" i="1"/>
  <c r="U2653" i="1"/>
  <c r="T2653" i="1"/>
  <c r="U2637" i="1"/>
  <c r="T2637" i="1"/>
  <c r="U2625" i="1"/>
  <c r="T2625" i="1"/>
  <c r="U2613" i="1"/>
  <c r="T2613" i="1"/>
  <c r="U2601" i="1"/>
  <c r="T2601" i="1"/>
  <c r="U2589" i="1"/>
  <c r="T2589" i="1"/>
  <c r="U2577" i="1"/>
  <c r="T2577" i="1"/>
  <c r="U2565" i="1"/>
  <c r="T2565" i="1"/>
  <c r="U2553" i="1"/>
  <c r="T2553" i="1"/>
  <c r="U2533" i="1"/>
  <c r="T2533" i="1"/>
  <c r="U2517" i="1"/>
  <c r="T2517" i="1"/>
  <c r="U2501" i="1"/>
  <c r="T2501" i="1"/>
  <c r="U2485" i="1"/>
  <c r="T2485" i="1"/>
  <c r="U2473" i="1"/>
  <c r="T2473" i="1"/>
  <c r="U2453" i="1"/>
  <c r="T2453" i="1"/>
  <c r="U2437" i="1"/>
  <c r="T2437" i="1"/>
  <c r="U2421" i="1"/>
  <c r="T2421" i="1"/>
  <c r="U2405" i="1"/>
  <c r="T2405" i="1"/>
  <c r="U2389" i="1"/>
  <c r="T2389" i="1"/>
  <c r="U2373" i="1"/>
  <c r="T2373" i="1"/>
  <c r="U2357" i="1"/>
  <c r="T2357" i="1"/>
  <c r="U2345" i="1"/>
  <c r="T2345" i="1"/>
  <c r="U2329" i="1"/>
  <c r="T2329" i="1"/>
  <c r="U2317" i="1"/>
  <c r="T2317" i="1"/>
  <c r="U2301" i="1"/>
  <c r="T2301" i="1"/>
  <c r="U2285" i="1"/>
  <c r="T2285" i="1"/>
  <c r="U2273" i="1"/>
  <c r="T2273" i="1"/>
  <c r="U2257" i="1"/>
  <c r="T2257" i="1"/>
  <c r="U2241" i="1"/>
  <c r="T2241" i="1"/>
  <c r="U2229" i="1"/>
  <c r="T2229" i="1"/>
  <c r="U2213" i="1"/>
  <c r="T2213" i="1"/>
  <c r="U2197" i="1"/>
  <c r="T2197" i="1"/>
  <c r="U2185" i="1"/>
  <c r="T2185" i="1"/>
  <c r="U2169" i="1"/>
  <c r="T2169" i="1"/>
  <c r="U2149" i="1"/>
  <c r="T2149" i="1"/>
  <c r="U2137" i="1"/>
  <c r="T2137" i="1"/>
  <c r="U2113" i="1"/>
  <c r="T2113" i="1"/>
  <c r="U2093" i="1"/>
  <c r="T2093" i="1"/>
  <c r="U2073" i="1"/>
  <c r="T2073" i="1"/>
  <c r="U2061" i="1"/>
  <c r="T2061" i="1"/>
  <c r="U2041" i="1"/>
  <c r="T2041" i="1"/>
  <c r="U2029" i="1"/>
  <c r="T2029" i="1"/>
  <c r="U2013" i="1"/>
  <c r="T2013" i="1"/>
  <c r="U1997" i="1"/>
  <c r="T1997" i="1"/>
  <c r="U1985" i="1"/>
  <c r="T1985" i="1"/>
  <c r="U1965" i="1"/>
  <c r="T1965" i="1"/>
  <c r="U1949" i="1"/>
  <c r="T1949" i="1"/>
  <c r="U1933" i="1"/>
  <c r="T1933" i="1"/>
  <c r="U1917" i="1"/>
  <c r="T1917" i="1"/>
  <c r="U1905" i="1"/>
  <c r="T1905" i="1"/>
  <c r="U1889" i="1"/>
  <c r="T1889" i="1"/>
  <c r="U1873" i="1"/>
  <c r="T1873" i="1"/>
  <c r="U1861" i="1"/>
  <c r="T1861" i="1"/>
  <c r="U1845" i="1"/>
  <c r="T1845" i="1"/>
  <c r="U1829" i="1"/>
  <c r="T1829" i="1"/>
  <c r="U1821" i="1"/>
  <c r="T1821" i="1"/>
  <c r="U1805" i="1"/>
  <c r="T1805" i="1"/>
  <c r="U1793" i="1"/>
  <c r="T1793" i="1"/>
  <c r="U1781" i="1"/>
  <c r="T1781" i="1"/>
  <c r="U1769" i="1"/>
  <c r="T1769" i="1"/>
  <c r="U1757" i="1"/>
  <c r="T1757" i="1"/>
  <c r="U1745" i="1"/>
  <c r="T1745" i="1"/>
  <c r="U1733" i="1"/>
  <c r="T1733" i="1"/>
  <c r="U1721" i="1"/>
  <c r="T1721" i="1"/>
  <c r="U1713" i="1"/>
  <c r="T1713" i="1"/>
  <c r="U1701" i="1"/>
  <c r="T1701" i="1"/>
  <c r="U1693" i="1"/>
  <c r="T1693" i="1"/>
  <c r="U1681" i="1"/>
  <c r="T1681" i="1"/>
  <c r="U1665" i="1"/>
  <c r="T1665" i="1"/>
  <c r="U1649" i="1"/>
  <c r="T1649" i="1"/>
  <c r="U1629" i="1"/>
  <c r="T1629" i="1"/>
  <c r="U1581" i="1"/>
  <c r="T1581" i="1"/>
  <c r="U1417" i="1"/>
  <c r="T1417" i="1"/>
  <c r="U4089" i="1"/>
  <c r="T4089" i="1"/>
  <c r="U4077" i="1"/>
  <c r="T4077" i="1"/>
  <c r="U4061" i="1"/>
  <c r="T4061" i="1"/>
  <c r="U4049" i="1"/>
  <c r="T4049" i="1"/>
  <c r="U4029" i="1"/>
  <c r="T4029" i="1"/>
  <c r="U4009" i="1"/>
  <c r="T4009" i="1"/>
  <c r="U3997" i="1"/>
  <c r="T3997" i="1"/>
  <c r="U3981" i="1"/>
  <c r="T3981" i="1"/>
  <c r="U3965" i="1"/>
  <c r="T3965" i="1"/>
  <c r="U3949" i="1"/>
  <c r="T3949" i="1"/>
  <c r="U3933" i="1"/>
  <c r="T3933" i="1"/>
  <c r="U3913" i="1"/>
  <c r="T3913" i="1"/>
  <c r="U3893" i="1"/>
  <c r="T3893" i="1"/>
  <c r="U3873" i="1"/>
  <c r="T3873" i="1"/>
  <c r="U3861" i="1"/>
  <c r="T3861" i="1"/>
  <c r="U3845" i="1"/>
  <c r="T3845" i="1"/>
  <c r="U3837" i="1"/>
  <c r="T3837" i="1"/>
  <c r="U3821" i="1"/>
  <c r="T3821" i="1"/>
  <c r="U3805" i="1"/>
  <c r="T3805" i="1"/>
  <c r="U3789" i="1"/>
  <c r="T3789" i="1"/>
  <c r="U3777" i="1"/>
  <c r="T3777" i="1"/>
  <c r="U3761" i="1"/>
  <c r="T3761" i="1"/>
  <c r="U3745" i="1"/>
  <c r="T3745" i="1"/>
  <c r="U3733" i="1"/>
  <c r="T3733" i="1"/>
  <c r="U3713" i="1"/>
  <c r="T3713" i="1"/>
  <c r="U3697" i="1"/>
  <c r="T3697" i="1"/>
  <c r="U3681" i="1"/>
  <c r="T3681" i="1"/>
  <c r="U3669" i="1"/>
  <c r="T3669" i="1"/>
  <c r="U3653" i="1"/>
  <c r="T3653" i="1"/>
  <c r="U3637" i="1"/>
  <c r="T3637" i="1"/>
  <c r="U3625" i="1"/>
  <c r="T3625" i="1"/>
  <c r="U3609" i="1"/>
  <c r="T3609" i="1"/>
  <c r="U3597" i="1"/>
  <c r="T3597" i="1"/>
  <c r="U3581" i="1"/>
  <c r="T3581" i="1"/>
  <c r="U3565" i="1"/>
  <c r="T3565" i="1"/>
  <c r="U3553" i="1"/>
  <c r="T3553" i="1"/>
  <c r="U3537" i="1"/>
  <c r="T3537" i="1"/>
  <c r="U3521" i="1"/>
  <c r="T3521" i="1"/>
  <c r="U3509" i="1"/>
  <c r="T3509" i="1"/>
  <c r="U3493" i="1"/>
  <c r="T3493" i="1"/>
  <c r="U3481" i="1"/>
  <c r="T3481" i="1"/>
  <c r="U3465" i="1"/>
  <c r="T3465" i="1"/>
  <c r="U3453" i="1"/>
  <c r="T3453" i="1"/>
  <c r="U3437" i="1"/>
  <c r="T3437" i="1"/>
  <c r="U3421" i="1"/>
  <c r="T3421" i="1"/>
  <c r="U3405" i="1"/>
  <c r="T3405" i="1"/>
  <c r="U3393" i="1"/>
  <c r="T3393" i="1"/>
  <c r="U3377" i="1"/>
  <c r="T3377" i="1"/>
  <c r="U3361" i="1"/>
  <c r="T3361" i="1"/>
  <c r="U3349" i="1"/>
  <c r="T3349" i="1"/>
  <c r="U3333" i="1"/>
  <c r="T3333" i="1"/>
  <c r="U3321" i="1"/>
  <c r="T3321" i="1"/>
  <c r="U3305" i="1"/>
  <c r="T3305" i="1"/>
  <c r="U3293" i="1"/>
  <c r="T3293" i="1"/>
  <c r="U3281" i="1"/>
  <c r="T3281" i="1"/>
  <c r="U3265" i="1"/>
  <c r="T3265" i="1"/>
  <c r="U3253" i="1"/>
  <c r="T3253" i="1"/>
  <c r="U3241" i="1"/>
  <c r="T3241" i="1"/>
  <c r="U3229" i="1"/>
  <c r="T3229" i="1"/>
  <c r="U3217" i="1"/>
  <c r="T3217" i="1"/>
  <c r="U3205" i="1"/>
  <c r="T3205" i="1"/>
  <c r="U3189" i="1"/>
  <c r="T3189" i="1"/>
  <c r="U3177" i="1"/>
  <c r="T3177" i="1"/>
  <c r="U3165" i="1"/>
  <c r="T3165" i="1"/>
  <c r="U3149" i="1"/>
  <c r="T3149" i="1"/>
  <c r="U3129" i="1"/>
  <c r="T3129" i="1"/>
  <c r="U3093" i="1"/>
  <c r="T3093" i="1"/>
  <c r="U3077" i="1"/>
  <c r="T3077" i="1"/>
  <c r="U3057" i="1"/>
  <c r="T3057" i="1"/>
  <c r="U3033" i="1"/>
  <c r="T3033" i="1"/>
  <c r="U3017" i="1"/>
  <c r="T3017" i="1"/>
  <c r="U3001" i="1"/>
  <c r="T3001" i="1"/>
  <c r="U2989" i="1"/>
  <c r="T2989" i="1"/>
  <c r="U2973" i="1"/>
  <c r="T2973" i="1"/>
  <c r="U2957" i="1"/>
  <c r="T2957" i="1"/>
  <c r="U2941" i="1"/>
  <c r="T2941" i="1"/>
  <c r="U2929" i="1"/>
  <c r="T2929" i="1"/>
  <c r="U2917" i="1"/>
  <c r="T2917" i="1"/>
  <c r="U2905" i="1"/>
  <c r="T2905" i="1"/>
  <c r="U2885" i="1"/>
  <c r="T2885" i="1"/>
  <c r="U2857" i="1"/>
  <c r="T2857" i="1"/>
  <c r="U2825" i="1"/>
  <c r="T2825" i="1"/>
  <c r="U2809" i="1"/>
  <c r="T2809" i="1"/>
  <c r="U2793" i="1"/>
  <c r="T2793" i="1"/>
  <c r="U2781" i="1"/>
  <c r="T2781" i="1"/>
  <c r="U2769" i="1"/>
  <c r="T2769" i="1"/>
  <c r="U2757" i="1"/>
  <c r="T2757" i="1"/>
  <c r="U2745" i="1"/>
  <c r="T2745" i="1"/>
  <c r="U2733" i="1"/>
  <c r="T2733" i="1"/>
  <c r="U2721" i="1"/>
  <c r="T2721" i="1"/>
  <c r="U2709" i="1"/>
  <c r="T2709" i="1"/>
  <c r="U2697" i="1"/>
  <c r="T2697" i="1"/>
  <c r="U2685" i="1"/>
  <c r="T2685" i="1"/>
  <c r="U2673" i="1"/>
  <c r="T2673" i="1"/>
  <c r="U2661" i="1"/>
  <c r="T2661" i="1"/>
  <c r="U2649" i="1"/>
  <c r="T2649" i="1"/>
  <c r="U2641" i="1"/>
  <c r="T2641" i="1"/>
  <c r="U2629" i="1"/>
  <c r="T2629" i="1"/>
  <c r="U2617" i="1"/>
  <c r="T2617" i="1"/>
  <c r="U2605" i="1"/>
  <c r="T2605" i="1"/>
  <c r="U2593" i="1"/>
  <c r="T2593" i="1"/>
  <c r="U2581" i="1"/>
  <c r="T2581" i="1"/>
  <c r="U2569" i="1"/>
  <c r="T2569" i="1"/>
  <c r="U2557" i="1"/>
  <c r="T2557" i="1"/>
  <c r="U2541" i="1"/>
  <c r="T2541" i="1"/>
  <c r="U2525" i="1"/>
  <c r="T2525" i="1"/>
  <c r="U2513" i="1"/>
  <c r="T2513" i="1"/>
  <c r="U2497" i="1"/>
  <c r="T2497" i="1"/>
  <c r="U2481" i="1"/>
  <c r="T2481" i="1"/>
  <c r="U2465" i="1"/>
  <c r="T2465" i="1"/>
  <c r="U2457" i="1"/>
  <c r="T2457" i="1"/>
  <c r="U2445" i="1"/>
  <c r="T2445" i="1"/>
  <c r="U2429" i="1"/>
  <c r="T2429" i="1"/>
  <c r="U2413" i="1"/>
  <c r="T2413" i="1"/>
  <c r="U2397" i="1"/>
  <c r="T2397" i="1"/>
  <c r="U2385" i="1"/>
  <c r="T2385" i="1"/>
  <c r="U2369" i="1"/>
  <c r="T2369" i="1"/>
  <c r="U2353" i="1"/>
  <c r="T2353" i="1"/>
  <c r="U2337" i="1"/>
  <c r="T2337" i="1"/>
  <c r="U2325" i="1"/>
  <c r="T2325" i="1"/>
  <c r="U2309" i="1"/>
  <c r="T2309" i="1"/>
  <c r="U2297" i="1"/>
  <c r="T2297" i="1"/>
  <c r="U2281" i="1"/>
  <c r="T2281" i="1"/>
  <c r="U2269" i="1"/>
  <c r="T2269" i="1"/>
  <c r="U2253" i="1"/>
  <c r="T2253" i="1"/>
  <c r="U2237" i="1"/>
  <c r="T2237" i="1"/>
  <c r="U2221" i="1"/>
  <c r="T2221" i="1"/>
  <c r="U2209" i="1"/>
  <c r="T2209" i="1"/>
  <c r="U2193" i="1"/>
  <c r="T2193" i="1"/>
  <c r="U2181" i="1"/>
  <c r="T2181" i="1"/>
  <c r="U2165" i="1"/>
  <c r="T2165" i="1"/>
  <c r="U2153" i="1"/>
  <c r="T2153" i="1"/>
  <c r="U2141" i="1"/>
  <c r="T2141" i="1"/>
  <c r="U2117" i="1"/>
  <c r="T2117" i="1"/>
  <c r="U2101" i="1"/>
  <c r="T2101" i="1"/>
  <c r="U2085" i="1"/>
  <c r="T2085" i="1"/>
  <c r="U2069" i="1"/>
  <c r="T2069" i="1"/>
  <c r="U2057" i="1"/>
  <c r="T2057" i="1"/>
  <c r="U2045" i="1"/>
  <c r="T2045" i="1"/>
  <c r="U2033" i="1"/>
  <c r="T2033" i="1"/>
  <c r="U2017" i="1"/>
  <c r="T2017" i="1"/>
  <c r="U2005" i="1"/>
  <c r="T2005" i="1"/>
  <c r="U1989" i="1"/>
  <c r="T1989" i="1"/>
  <c r="U1973" i="1"/>
  <c r="T1973" i="1"/>
  <c r="U1961" i="1"/>
  <c r="T1961" i="1"/>
  <c r="U1945" i="1"/>
  <c r="T1945" i="1"/>
  <c r="U1937" i="1"/>
  <c r="T1937" i="1"/>
  <c r="U1921" i="1"/>
  <c r="T1921" i="1"/>
  <c r="U1909" i="1"/>
  <c r="T1909" i="1"/>
  <c r="U1893" i="1"/>
  <c r="T1893" i="1"/>
  <c r="U1881" i="1"/>
  <c r="T1881" i="1"/>
  <c r="U1865" i="1"/>
  <c r="T1865" i="1"/>
  <c r="U1849" i="1"/>
  <c r="T1849" i="1"/>
  <c r="U1841" i="1"/>
  <c r="T1841" i="1"/>
  <c r="U1825" i="1"/>
  <c r="T1825" i="1"/>
  <c r="U1809" i="1"/>
  <c r="T1809" i="1"/>
  <c r="U1801" i="1"/>
  <c r="T1801" i="1"/>
  <c r="U1785" i="1"/>
  <c r="T1785" i="1"/>
  <c r="U1773" i="1"/>
  <c r="T1773" i="1"/>
  <c r="U1765" i="1"/>
  <c r="T1765" i="1"/>
  <c r="U1749" i="1"/>
  <c r="T1749" i="1"/>
  <c r="U1741" i="1"/>
  <c r="T1741" i="1"/>
  <c r="U1729" i="1"/>
  <c r="T1729" i="1"/>
  <c r="U1717" i="1"/>
  <c r="T1717" i="1"/>
  <c r="U1709" i="1"/>
  <c r="T1709" i="1"/>
  <c r="U1697" i="1"/>
  <c r="T1697" i="1"/>
  <c r="U1685" i="1"/>
  <c r="T1685" i="1"/>
  <c r="U1669" i="1"/>
  <c r="T1669" i="1"/>
  <c r="U1661" i="1"/>
  <c r="T1661" i="1"/>
  <c r="U1653" i="1"/>
  <c r="T1653" i="1"/>
  <c r="U1641" i="1"/>
  <c r="T1641" i="1"/>
  <c r="U1637" i="1"/>
  <c r="T1637" i="1"/>
  <c r="U1625" i="1"/>
  <c r="T1625" i="1"/>
  <c r="U1617" i="1"/>
  <c r="T1617" i="1"/>
  <c r="U1613" i="1"/>
  <c r="T1613" i="1"/>
  <c r="U1605" i="1"/>
  <c r="T1605" i="1"/>
  <c r="U1601" i="1"/>
  <c r="T1601" i="1"/>
  <c r="U1593" i="1"/>
  <c r="T1593" i="1"/>
  <c r="U1589" i="1"/>
  <c r="T1589" i="1"/>
  <c r="U1577" i="1"/>
  <c r="T1577" i="1"/>
  <c r="U1569" i="1"/>
  <c r="T1569" i="1"/>
  <c r="U1565" i="1"/>
  <c r="T1565" i="1"/>
  <c r="U1557" i="1"/>
  <c r="T1557" i="1"/>
  <c r="U1553" i="1"/>
  <c r="T1553" i="1"/>
  <c r="U1545" i="1"/>
  <c r="T1545" i="1"/>
  <c r="U1537" i="1"/>
  <c r="T1537" i="1"/>
  <c r="U1533" i="1"/>
  <c r="T1533" i="1"/>
  <c r="U1525" i="1"/>
  <c r="T1525" i="1"/>
  <c r="U1517" i="1"/>
  <c r="T1517" i="1"/>
  <c r="U1513" i="1"/>
  <c r="T1513" i="1"/>
  <c r="U1505" i="1"/>
  <c r="T1505" i="1"/>
  <c r="U1501" i="1"/>
  <c r="T1501" i="1"/>
  <c r="U1493" i="1"/>
  <c r="T1493" i="1"/>
  <c r="U1485" i="1"/>
  <c r="T1485" i="1"/>
  <c r="U1477" i="1"/>
  <c r="T1477" i="1"/>
  <c r="U1473" i="1"/>
  <c r="T1473" i="1"/>
  <c r="U1465" i="1"/>
  <c r="T1465" i="1"/>
  <c r="U1461" i="1"/>
  <c r="T1461" i="1"/>
  <c r="U1453" i="1"/>
  <c r="T1453" i="1"/>
  <c r="U1449" i="1"/>
  <c r="T1449" i="1"/>
  <c r="U1441" i="1"/>
  <c r="T1441" i="1"/>
  <c r="U1437" i="1"/>
  <c r="T1437" i="1"/>
  <c r="U1425" i="1"/>
  <c r="T1425" i="1"/>
  <c r="U4097" i="1"/>
  <c r="T4097" i="1"/>
  <c r="U4085" i="1"/>
  <c r="T4085" i="1"/>
  <c r="U4073" i="1"/>
  <c r="T4073" i="1"/>
  <c r="U4057" i="1"/>
  <c r="T4057" i="1"/>
  <c r="U4045" i="1"/>
  <c r="T4045" i="1"/>
  <c r="U4033" i="1"/>
  <c r="T4033" i="1"/>
  <c r="U4017" i="1"/>
  <c r="T4017" i="1"/>
  <c r="U4005" i="1"/>
  <c r="T4005" i="1"/>
  <c r="U3989" i="1"/>
  <c r="T3989" i="1"/>
  <c r="U3977" i="1"/>
  <c r="T3977" i="1"/>
  <c r="U3961" i="1"/>
  <c r="T3961" i="1"/>
  <c r="U3953" i="1"/>
  <c r="T3953" i="1"/>
  <c r="U3937" i="1"/>
  <c r="T3937" i="1"/>
  <c r="U3925" i="1"/>
  <c r="T3925" i="1"/>
  <c r="U3909" i="1"/>
  <c r="T3909" i="1"/>
  <c r="U3897" i="1"/>
  <c r="T3897" i="1"/>
  <c r="U3885" i="1"/>
  <c r="T3885" i="1"/>
  <c r="U3865" i="1"/>
  <c r="T3865" i="1"/>
  <c r="U3849" i="1"/>
  <c r="T3849" i="1"/>
  <c r="U3833" i="1"/>
  <c r="T3833" i="1"/>
  <c r="U3817" i="1"/>
  <c r="T3817" i="1"/>
  <c r="U3801" i="1"/>
  <c r="T3801" i="1"/>
  <c r="U3785" i="1"/>
  <c r="T3785" i="1"/>
  <c r="U3773" i="1"/>
  <c r="T3773" i="1"/>
  <c r="U3757" i="1"/>
  <c r="T3757" i="1"/>
  <c r="U3741" i="1"/>
  <c r="T3741" i="1"/>
  <c r="U3729" i="1"/>
  <c r="T3729" i="1"/>
  <c r="U3717" i="1"/>
  <c r="T3717" i="1"/>
  <c r="U3701" i="1"/>
  <c r="T3701" i="1"/>
  <c r="U3689" i="1"/>
  <c r="T3689" i="1"/>
  <c r="U3673" i="1"/>
  <c r="T3673" i="1"/>
  <c r="U3661" i="1"/>
  <c r="T3661" i="1"/>
  <c r="U3649" i="1"/>
  <c r="T3649" i="1"/>
  <c r="U3633" i="1"/>
  <c r="T3633" i="1"/>
  <c r="U3621" i="1"/>
  <c r="T3621" i="1"/>
  <c r="U3605" i="1"/>
  <c r="T3605" i="1"/>
  <c r="U3589" i="1"/>
  <c r="T3589" i="1"/>
  <c r="U3577" i="1"/>
  <c r="T3577" i="1"/>
  <c r="U3561" i="1"/>
  <c r="T3561" i="1"/>
  <c r="U3541" i="1"/>
  <c r="T3541" i="1"/>
  <c r="U3525" i="1"/>
  <c r="T3525" i="1"/>
  <c r="U3513" i="1"/>
  <c r="T3513" i="1"/>
  <c r="U3497" i="1"/>
  <c r="T3497" i="1"/>
  <c r="U3485" i="1"/>
  <c r="T3485" i="1"/>
  <c r="U3469" i="1"/>
  <c r="T3469" i="1"/>
  <c r="U3457" i="1"/>
  <c r="T3457" i="1"/>
  <c r="U3441" i="1"/>
  <c r="T3441" i="1"/>
  <c r="U3425" i="1"/>
  <c r="T3425" i="1"/>
  <c r="U3409" i="1"/>
  <c r="T3409" i="1"/>
  <c r="U3397" i="1"/>
  <c r="T3397" i="1"/>
  <c r="U3381" i="1"/>
  <c r="T3381" i="1"/>
  <c r="U3365" i="1"/>
  <c r="T3365" i="1"/>
  <c r="U3353" i="1"/>
  <c r="T3353" i="1"/>
  <c r="U3337" i="1"/>
  <c r="T3337" i="1"/>
  <c r="U3325" i="1"/>
  <c r="T3325" i="1"/>
  <c r="U3309" i="1"/>
  <c r="T3309" i="1"/>
  <c r="U3297" i="1"/>
  <c r="T3297" i="1"/>
  <c r="U3285" i="1"/>
  <c r="T3285" i="1"/>
  <c r="U3269" i="1"/>
  <c r="T3269" i="1"/>
  <c r="U3257" i="1"/>
  <c r="T3257" i="1"/>
  <c r="U3245" i="1"/>
  <c r="T3245" i="1"/>
  <c r="U3233" i="1"/>
  <c r="T3233" i="1"/>
  <c r="U3225" i="1"/>
  <c r="T3225" i="1"/>
  <c r="U3213" i="1"/>
  <c r="T3213" i="1"/>
  <c r="U3197" i="1"/>
  <c r="T3197" i="1"/>
  <c r="U3185" i="1"/>
  <c r="T3185" i="1"/>
  <c r="U3173" i="1"/>
  <c r="T3173" i="1"/>
  <c r="U3161" i="1"/>
  <c r="T3161" i="1"/>
  <c r="U3153" i="1"/>
  <c r="T3153" i="1"/>
  <c r="U3141" i="1"/>
  <c r="T3141" i="1"/>
  <c r="U3133" i="1"/>
  <c r="T3133" i="1"/>
  <c r="U3121" i="1"/>
  <c r="T3121" i="1"/>
  <c r="U3113" i="1"/>
  <c r="T3113" i="1"/>
  <c r="U3105" i="1"/>
  <c r="T3105" i="1"/>
  <c r="U3097" i="1"/>
  <c r="T3097" i="1"/>
  <c r="U3085" i="1"/>
  <c r="T3085" i="1"/>
  <c r="U3073" i="1"/>
  <c r="T3073" i="1"/>
  <c r="U3065" i="1"/>
  <c r="T3065" i="1"/>
  <c r="U3053" i="1"/>
  <c r="T3053" i="1"/>
  <c r="U3041" i="1"/>
  <c r="T3041" i="1"/>
  <c r="U3029" i="1"/>
  <c r="T3029" i="1"/>
  <c r="U3021" i="1"/>
  <c r="T3021" i="1"/>
  <c r="U3009" i="1"/>
  <c r="T3009" i="1"/>
  <c r="U2997" i="1"/>
  <c r="T2997" i="1"/>
  <c r="U2985" i="1"/>
  <c r="T2985" i="1"/>
  <c r="U2977" i="1"/>
  <c r="T2977" i="1"/>
  <c r="U2965" i="1"/>
  <c r="T2965" i="1"/>
  <c r="U2953" i="1"/>
  <c r="T2953" i="1"/>
  <c r="U2945" i="1"/>
  <c r="T2945" i="1"/>
  <c r="U2937" i="1"/>
  <c r="T2937" i="1"/>
  <c r="U2925" i="1"/>
  <c r="T2925" i="1"/>
  <c r="U2913" i="1"/>
  <c r="T2913" i="1"/>
  <c r="U2901" i="1"/>
  <c r="T2901" i="1"/>
  <c r="U2893" i="1"/>
  <c r="T2893" i="1"/>
  <c r="U2881" i="1"/>
  <c r="T2881" i="1"/>
  <c r="U2873" i="1"/>
  <c r="T2873" i="1"/>
  <c r="U2865" i="1"/>
  <c r="T2865" i="1"/>
  <c r="U2853" i="1"/>
  <c r="T2853" i="1"/>
  <c r="U2845" i="1"/>
  <c r="T2845" i="1"/>
  <c r="U2837" i="1"/>
  <c r="T2837" i="1"/>
  <c r="U2829" i="1"/>
  <c r="T2829" i="1"/>
  <c r="U2817" i="1"/>
  <c r="T2817" i="1"/>
  <c r="U2805" i="1"/>
  <c r="T2805" i="1"/>
  <c r="U2797" i="1"/>
  <c r="T2797" i="1"/>
  <c r="U2785" i="1"/>
  <c r="T2785" i="1"/>
  <c r="U2773" i="1"/>
  <c r="T2773" i="1"/>
  <c r="U2761" i="1"/>
  <c r="T2761" i="1"/>
  <c r="U2749" i="1"/>
  <c r="T2749" i="1"/>
  <c r="U2737" i="1"/>
  <c r="T2737" i="1"/>
  <c r="U2725" i="1"/>
  <c r="T2725" i="1"/>
  <c r="U2713" i="1"/>
  <c r="T2713" i="1"/>
  <c r="U2701" i="1"/>
  <c r="T2701" i="1"/>
  <c r="U2689" i="1"/>
  <c r="T2689" i="1"/>
  <c r="U2677" i="1"/>
  <c r="T2677" i="1"/>
  <c r="U2665" i="1"/>
  <c r="T2665" i="1"/>
  <c r="U2657" i="1"/>
  <c r="T2657" i="1"/>
  <c r="U2645" i="1"/>
  <c r="T2645" i="1"/>
  <c r="U2633" i="1"/>
  <c r="T2633" i="1"/>
  <c r="U2621" i="1"/>
  <c r="T2621" i="1"/>
  <c r="U2609" i="1"/>
  <c r="T2609" i="1"/>
  <c r="U2597" i="1"/>
  <c r="T2597" i="1"/>
  <c r="U2585" i="1"/>
  <c r="T2585" i="1"/>
  <c r="U2573" i="1"/>
  <c r="T2573" i="1"/>
  <c r="U2561" i="1"/>
  <c r="T2561" i="1"/>
  <c r="U2549" i="1"/>
  <c r="T2549" i="1"/>
  <c r="U2537" i="1"/>
  <c r="T2537" i="1"/>
  <c r="U2521" i="1"/>
  <c r="T2521" i="1"/>
  <c r="U2505" i="1"/>
  <c r="T2505" i="1"/>
  <c r="U2493" i="1"/>
  <c r="T2493" i="1"/>
  <c r="U2477" i="1"/>
  <c r="T2477" i="1"/>
  <c r="U2461" i="1"/>
  <c r="T2461" i="1"/>
  <c r="U2441" i="1"/>
  <c r="T2441" i="1"/>
  <c r="U2425" i="1"/>
  <c r="T2425" i="1"/>
  <c r="U2409" i="1"/>
  <c r="T2409" i="1"/>
  <c r="U2393" i="1"/>
  <c r="T2393" i="1"/>
  <c r="U2377" i="1"/>
  <c r="T2377" i="1"/>
  <c r="U2365" i="1"/>
  <c r="T2365" i="1"/>
  <c r="U2349" i="1"/>
  <c r="T2349" i="1"/>
  <c r="U2333" i="1"/>
  <c r="T2333" i="1"/>
  <c r="U2321" i="1"/>
  <c r="T2321" i="1"/>
  <c r="U2305" i="1"/>
  <c r="T2305" i="1"/>
  <c r="U2293" i="1"/>
  <c r="T2293" i="1"/>
  <c r="U2277" i="1"/>
  <c r="T2277" i="1"/>
  <c r="U2261" i="1"/>
  <c r="T2261" i="1"/>
  <c r="U2249" i="1"/>
  <c r="T2249" i="1"/>
  <c r="U2233" i="1"/>
  <c r="T2233" i="1"/>
  <c r="U2217" i="1"/>
  <c r="T2217" i="1"/>
  <c r="U2205" i="1"/>
  <c r="T2205" i="1"/>
  <c r="U2189" i="1"/>
  <c r="T2189" i="1"/>
  <c r="U2173" i="1"/>
  <c r="T2173" i="1"/>
  <c r="U2161" i="1"/>
  <c r="T2161" i="1"/>
  <c r="U2145" i="1"/>
  <c r="T2145" i="1"/>
  <c r="U2129" i="1"/>
  <c r="T2129" i="1"/>
  <c r="U2109" i="1"/>
  <c r="T2109" i="1"/>
  <c r="U2089" i="1"/>
  <c r="T2089" i="1"/>
  <c r="U2077" i="1"/>
  <c r="T2077" i="1"/>
  <c r="U2065" i="1"/>
  <c r="T2065" i="1"/>
  <c r="U2049" i="1"/>
  <c r="T2049" i="1"/>
  <c r="U2037" i="1"/>
  <c r="T2037" i="1"/>
  <c r="U2021" i="1"/>
  <c r="T2021" i="1"/>
  <c r="U2009" i="1"/>
  <c r="T2009" i="1"/>
  <c r="U1993" i="1"/>
  <c r="T1993" i="1"/>
  <c r="U1981" i="1"/>
  <c r="T1981" i="1"/>
  <c r="U1969" i="1"/>
  <c r="T1969" i="1"/>
  <c r="U1957" i="1"/>
  <c r="T1957" i="1"/>
  <c r="U1941" i="1"/>
  <c r="T1941" i="1"/>
  <c r="U1929" i="1"/>
  <c r="T1929" i="1"/>
  <c r="U1913" i="1"/>
  <c r="T1913" i="1"/>
  <c r="U1897" i="1"/>
  <c r="T1897" i="1"/>
  <c r="U1885" i="1"/>
  <c r="T1885" i="1"/>
  <c r="U1869" i="1"/>
  <c r="T1869" i="1"/>
  <c r="U1853" i="1"/>
  <c r="T1853" i="1"/>
  <c r="U1837" i="1"/>
  <c r="T1837" i="1"/>
  <c r="U1817" i="1"/>
  <c r="T1817" i="1"/>
  <c r="U1789" i="1"/>
  <c r="T1789" i="1"/>
  <c r="U1753" i="1"/>
  <c r="T1753" i="1"/>
  <c r="U1677" i="1"/>
  <c r="T1677" i="1"/>
  <c r="U1421" i="1"/>
  <c r="T1421" i="1"/>
  <c r="U2125" i="1"/>
  <c r="T2125" i="1"/>
  <c r="U2121" i="1"/>
  <c r="T2121" i="1"/>
  <c r="U53" i="1"/>
  <c r="T53" i="1"/>
  <c r="U17" i="1"/>
  <c r="T17" i="1"/>
  <c r="U13" i="1"/>
  <c r="T13" i="1"/>
  <c r="U9" i="1"/>
  <c r="T9" i="1"/>
  <c r="U5" i="1"/>
  <c r="T5" i="1"/>
  <c r="U1413" i="1"/>
  <c r="T1413" i="1"/>
  <c r="U1385" i="1"/>
  <c r="T1385" i="1"/>
  <c r="U1369" i="1"/>
  <c r="T1369" i="1"/>
  <c r="U1341" i="1"/>
  <c r="T1341" i="1"/>
  <c r="U1321" i="1"/>
  <c r="T1321" i="1"/>
  <c r="U1297" i="1"/>
  <c r="T1297" i="1"/>
  <c r="U1269" i="1"/>
  <c r="T1269" i="1"/>
  <c r="U1249" i="1"/>
  <c r="T1249" i="1"/>
  <c r="U1225" i="1"/>
  <c r="T1225" i="1"/>
  <c r="U1201" i="1"/>
  <c r="T1201" i="1"/>
  <c r="U1173" i="1"/>
  <c r="T1173" i="1"/>
  <c r="U1149" i="1"/>
  <c r="T1149" i="1"/>
  <c r="U1121" i="1"/>
  <c r="T1121" i="1"/>
  <c r="U1097" i="1"/>
  <c r="T1097" i="1"/>
  <c r="U1077" i="1"/>
  <c r="T1077" i="1"/>
  <c r="U1053" i="1"/>
  <c r="T1053" i="1"/>
  <c r="U1029" i="1"/>
  <c r="T1029" i="1"/>
  <c r="U1001" i="1"/>
  <c r="T1001" i="1"/>
  <c r="U977" i="1"/>
  <c r="T977" i="1"/>
  <c r="U957" i="1"/>
  <c r="T957" i="1"/>
  <c r="U933" i="1"/>
  <c r="T933" i="1"/>
  <c r="U913" i="1"/>
  <c r="T913" i="1"/>
  <c r="U885" i="1"/>
  <c r="T885" i="1"/>
  <c r="U861" i="1"/>
  <c r="T861" i="1"/>
  <c r="U833" i="1"/>
  <c r="T833" i="1"/>
  <c r="U813" i="1"/>
  <c r="T813" i="1"/>
  <c r="U789" i="1"/>
  <c r="T789" i="1"/>
  <c r="U769" i="1"/>
  <c r="T769" i="1"/>
  <c r="U749" i="1"/>
  <c r="T749" i="1"/>
  <c r="U721" i="1"/>
  <c r="T721" i="1"/>
  <c r="U693" i="1"/>
  <c r="T693" i="1"/>
  <c r="U673" i="1"/>
  <c r="T673" i="1"/>
  <c r="U649" i="1"/>
  <c r="T649" i="1"/>
  <c r="U617" i="1"/>
  <c r="T617" i="1"/>
  <c r="U589" i="1"/>
  <c r="T589" i="1"/>
  <c r="U561" i="1"/>
  <c r="T561" i="1"/>
  <c r="U533" i="1"/>
  <c r="T533" i="1"/>
  <c r="U513" i="1"/>
  <c r="T513" i="1"/>
  <c r="U493" i="1"/>
  <c r="T493" i="1"/>
  <c r="U469" i="1"/>
  <c r="T469" i="1"/>
  <c r="U445" i="1"/>
  <c r="T445" i="1"/>
  <c r="U425" i="1"/>
  <c r="T425" i="1"/>
  <c r="U405" i="1"/>
  <c r="T405" i="1"/>
  <c r="U389" i="1"/>
  <c r="T389" i="1"/>
  <c r="U373" i="1"/>
  <c r="T373" i="1"/>
  <c r="U361" i="1"/>
  <c r="T361" i="1"/>
  <c r="U341" i="1"/>
  <c r="T341" i="1"/>
  <c r="U333" i="1"/>
  <c r="T333" i="1"/>
  <c r="U321" i="1"/>
  <c r="T321" i="1"/>
  <c r="U309" i="1"/>
  <c r="T309" i="1"/>
  <c r="U297" i="1"/>
  <c r="T297" i="1"/>
  <c r="U281" i="1"/>
  <c r="T281" i="1"/>
  <c r="U273" i="1"/>
  <c r="T273" i="1"/>
  <c r="U261" i="1"/>
  <c r="T261" i="1"/>
  <c r="U253" i="1"/>
  <c r="T253" i="1"/>
  <c r="U241" i="1"/>
  <c r="T241" i="1"/>
  <c r="U229" i="1"/>
  <c r="T229" i="1"/>
  <c r="U221" i="1"/>
  <c r="T221" i="1"/>
  <c r="U209" i="1"/>
  <c r="T209" i="1"/>
  <c r="U197" i="1"/>
  <c r="T197" i="1"/>
  <c r="U189" i="1"/>
  <c r="T189" i="1"/>
  <c r="U177" i="1"/>
  <c r="T177" i="1"/>
  <c r="U165" i="1"/>
  <c r="T165" i="1"/>
  <c r="U153" i="1"/>
  <c r="T153" i="1"/>
  <c r="U145" i="1"/>
  <c r="T145" i="1"/>
  <c r="U133" i="1"/>
  <c r="T133" i="1"/>
  <c r="U121" i="1"/>
  <c r="T121" i="1"/>
  <c r="U109" i="1"/>
  <c r="T109" i="1"/>
  <c r="U101" i="1"/>
  <c r="T101" i="1"/>
  <c r="U89" i="1"/>
  <c r="T89" i="1"/>
  <c r="U77" i="1"/>
  <c r="T77" i="1"/>
  <c r="U65" i="1"/>
  <c r="T65" i="1"/>
  <c r="U49" i="1"/>
  <c r="T49" i="1"/>
  <c r="U41" i="1"/>
  <c r="T41" i="1"/>
  <c r="U29" i="1"/>
  <c r="T29" i="1"/>
  <c r="U2" i="1"/>
  <c r="T2" i="1"/>
  <c r="U1401" i="1"/>
  <c r="T1401" i="1"/>
  <c r="U1389" i="1"/>
  <c r="T1389" i="1"/>
  <c r="U1377" i="1"/>
  <c r="T1377" i="1"/>
  <c r="U1365" i="1"/>
  <c r="T1365" i="1"/>
  <c r="U1353" i="1"/>
  <c r="T1353" i="1"/>
  <c r="U1337" i="1"/>
  <c r="T1337" i="1"/>
  <c r="U1325" i="1"/>
  <c r="T1325" i="1"/>
  <c r="U1309" i="1"/>
  <c r="T1309" i="1"/>
  <c r="U1289" i="1"/>
  <c r="T1289" i="1"/>
  <c r="U1273" i="1"/>
  <c r="T1273" i="1"/>
  <c r="U1257" i="1"/>
  <c r="T1257" i="1"/>
  <c r="U1241" i="1"/>
  <c r="T1241" i="1"/>
  <c r="U1229" i="1"/>
  <c r="T1229" i="1"/>
  <c r="U1213" i="1"/>
  <c r="T1213" i="1"/>
  <c r="U1197" i="1"/>
  <c r="T1197" i="1"/>
  <c r="U1185" i="1"/>
  <c r="T1185" i="1"/>
  <c r="U1169" i="1"/>
  <c r="T1169" i="1"/>
  <c r="U1157" i="1"/>
  <c r="T1157" i="1"/>
  <c r="U1141" i="1"/>
  <c r="T1141" i="1"/>
  <c r="U1133" i="1"/>
  <c r="T1133" i="1"/>
  <c r="U1117" i="1"/>
  <c r="T1117" i="1"/>
  <c r="U1105" i="1"/>
  <c r="T1105" i="1"/>
  <c r="U1089" i="1"/>
  <c r="T1089" i="1"/>
  <c r="U1073" i="1"/>
  <c r="T1073" i="1"/>
  <c r="U1061" i="1"/>
  <c r="T1061" i="1"/>
  <c r="U1045" i="1"/>
  <c r="T1045" i="1"/>
  <c r="U1033" i="1"/>
  <c r="T1033" i="1"/>
  <c r="U1017" i="1"/>
  <c r="T1017" i="1"/>
  <c r="U1005" i="1"/>
  <c r="T1005" i="1"/>
  <c r="U989" i="1"/>
  <c r="T989" i="1"/>
  <c r="U973" i="1"/>
  <c r="T973" i="1"/>
  <c r="U961" i="1"/>
  <c r="T961" i="1"/>
  <c r="U945" i="1"/>
  <c r="T945" i="1"/>
  <c r="U929" i="1"/>
  <c r="T929" i="1"/>
  <c r="U917" i="1"/>
  <c r="T917" i="1"/>
  <c r="U901" i="1"/>
  <c r="T901" i="1"/>
  <c r="U889" i="1"/>
  <c r="T889" i="1"/>
  <c r="U873" i="1"/>
  <c r="T873" i="1"/>
  <c r="U857" i="1"/>
  <c r="T857" i="1"/>
  <c r="U845" i="1"/>
  <c r="T845" i="1"/>
  <c r="U829" i="1"/>
  <c r="T829" i="1"/>
  <c r="U817" i="1"/>
  <c r="T817" i="1"/>
  <c r="U801" i="1"/>
  <c r="T801" i="1"/>
  <c r="U785" i="1"/>
  <c r="T785" i="1"/>
  <c r="U773" i="1"/>
  <c r="T773" i="1"/>
  <c r="U761" i="1"/>
  <c r="T761" i="1"/>
  <c r="U745" i="1"/>
  <c r="T745" i="1"/>
  <c r="U729" i="1"/>
  <c r="T729" i="1"/>
  <c r="U713" i="1"/>
  <c r="T713" i="1"/>
  <c r="U701" i="1"/>
  <c r="T701" i="1"/>
  <c r="U685" i="1"/>
  <c r="T685" i="1"/>
  <c r="U669" i="1"/>
  <c r="T669" i="1"/>
  <c r="U657" i="1"/>
  <c r="T657" i="1"/>
  <c r="U641" i="1"/>
  <c r="T641" i="1"/>
  <c r="U629" i="1"/>
  <c r="T629" i="1"/>
  <c r="U613" i="1"/>
  <c r="T613" i="1"/>
  <c r="U601" i="1"/>
  <c r="T601" i="1"/>
  <c r="U585" i="1"/>
  <c r="T585" i="1"/>
  <c r="U573" i="1"/>
  <c r="T573" i="1"/>
  <c r="U557" i="1"/>
  <c r="T557" i="1"/>
  <c r="U545" i="1"/>
  <c r="T545" i="1"/>
  <c r="U529" i="1"/>
  <c r="T529" i="1"/>
  <c r="U517" i="1"/>
  <c r="T517" i="1"/>
  <c r="U501" i="1"/>
  <c r="T501" i="1"/>
  <c r="U485" i="1"/>
  <c r="T485" i="1"/>
  <c r="U473" i="1"/>
  <c r="T473" i="1"/>
  <c r="U457" i="1"/>
  <c r="T457" i="1"/>
  <c r="U441" i="1"/>
  <c r="T441" i="1"/>
  <c r="U429" i="1"/>
  <c r="T429" i="1"/>
  <c r="U413" i="1"/>
  <c r="T413" i="1"/>
  <c r="U401" i="1"/>
  <c r="T401" i="1"/>
  <c r="U393" i="1"/>
  <c r="T393" i="1"/>
  <c r="U377" i="1"/>
  <c r="T377" i="1"/>
  <c r="U369" i="1"/>
  <c r="T369" i="1"/>
  <c r="U365" i="1"/>
  <c r="T365" i="1"/>
  <c r="U349" i="1"/>
  <c r="T349" i="1"/>
  <c r="U345" i="1"/>
  <c r="T345" i="1"/>
  <c r="U337" i="1"/>
  <c r="T337" i="1"/>
  <c r="U329" i="1"/>
  <c r="T329" i="1"/>
  <c r="U325" i="1"/>
  <c r="T325" i="1"/>
  <c r="U317" i="1"/>
  <c r="T317" i="1"/>
  <c r="U313" i="1"/>
  <c r="T313" i="1"/>
  <c r="U305" i="1"/>
  <c r="T305" i="1"/>
  <c r="U301" i="1"/>
  <c r="T301" i="1"/>
  <c r="U289" i="1"/>
  <c r="T289" i="1"/>
  <c r="U277" i="1"/>
  <c r="T277" i="1"/>
  <c r="U269" i="1"/>
  <c r="T269" i="1"/>
  <c r="U265" i="1"/>
  <c r="T265" i="1"/>
  <c r="U257" i="1"/>
  <c r="T257" i="1"/>
  <c r="U249" i="1"/>
  <c r="T249" i="1"/>
  <c r="U245" i="1"/>
  <c r="T245" i="1"/>
  <c r="U237" i="1"/>
  <c r="T237" i="1"/>
  <c r="U233" i="1"/>
  <c r="T233" i="1"/>
  <c r="U225" i="1"/>
  <c r="T225" i="1"/>
  <c r="U217" i="1"/>
  <c r="T217" i="1"/>
  <c r="U213" i="1"/>
  <c r="T213" i="1"/>
  <c r="U205" i="1"/>
  <c r="T205" i="1"/>
  <c r="U201" i="1"/>
  <c r="T201" i="1"/>
  <c r="U193" i="1"/>
  <c r="T193" i="1"/>
  <c r="U185" i="1"/>
  <c r="T185" i="1"/>
  <c r="U181" i="1"/>
  <c r="T181" i="1"/>
  <c r="U173" i="1"/>
  <c r="T173" i="1"/>
  <c r="U169" i="1"/>
  <c r="T169" i="1"/>
  <c r="U161" i="1"/>
  <c r="T161" i="1"/>
  <c r="U157" i="1"/>
  <c r="T157" i="1"/>
  <c r="U149" i="1"/>
  <c r="T149" i="1"/>
  <c r="U141" i="1"/>
  <c r="T141" i="1"/>
  <c r="U137" i="1"/>
  <c r="T137" i="1"/>
  <c r="U129" i="1"/>
  <c r="T129" i="1"/>
  <c r="U125" i="1"/>
  <c r="T125" i="1"/>
  <c r="U117" i="1"/>
  <c r="T117" i="1"/>
  <c r="U113" i="1"/>
  <c r="T113" i="1"/>
  <c r="U105" i="1"/>
  <c r="T105" i="1"/>
  <c r="U97" i="1"/>
  <c r="T97" i="1"/>
  <c r="U93" i="1"/>
  <c r="T93" i="1"/>
  <c r="U85" i="1"/>
  <c r="T85" i="1"/>
  <c r="U81" i="1"/>
  <c r="T81" i="1"/>
  <c r="U73" i="1"/>
  <c r="T73" i="1"/>
  <c r="U69" i="1"/>
  <c r="T69" i="1"/>
  <c r="U61" i="1"/>
  <c r="T61" i="1"/>
  <c r="U57" i="1"/>
  <c r="T57" i="1"/>
  <c r="U33" i="1"/>
  <c r="T33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U4032" i="1"/>
  <c r="T4032" i="1"/>
  <c r="U4028" i="1"/>
  <c r="T4028" i="1"/>
  <c r="U4024" i="1"/>
  <c r="T4024" i="1"/>
  <c r="U4020" i="1"/>
  <c r="T4020" i="1"/>
  <c r="U4016" i="1"/>
  <c r="T4016" i="1"/>
  <c r="U4012" i="1"/>
  <c r="T4012" i="1"/>
  <c r="U4008" i="1"/>
  <c r="T4008" i="1"/>
  <c r="U4004" i="1"/>
  <c r="T4004" i="1"/>
  <c r="U4000" i="1"/>
  <c r="T4000" i="1"/>
  <c r="U3996" i="1"/>
  <c r="T3996" i="1"/>
  <c r="U3992" i="1"/>
  <c r="T3992" i="1"/>
  <c r="U3988" i="1"/>
  <c r="T3988" i="1"/>
  <c r="U3984" i="1"/>
  <c r="T3984" i="1"/>
  <c r="U3980" i="1"/>
  <c r="T3980" i="1"/>
  <c r="U3976" i="1"/>
  <c r="T3976" i="1"/>
  <c r="U3972" i="1"/>
  <c r="T3972" i="1"/>
  <c r="U3968" i="1"/>
  <c r="T3968" i="1"/>
  <c r="U3964" i="1"/>
  <c r="T3964" i="1"/>
  <c r="U3960" i="1"/>
  <c r="T3960" i="1"/>
  <c r="U3956" i="1"/>
  <c r="T3956" i="1"/>
  <c r="U3952" i="1"/>
  <c r="T3952" i="1"/>
  <c r="U3948" i="1"/>
  <c r="T3948" i="1"/>
  <c r="U3944" i="1"/>
  <c r="T3944" i="1"/>
  <c r="U3940" i="1"/>
  <c r="T3940" i="1"/>
  <c r="U3936" i="1"/>
  <c r="T3936" i="1"/>
  <c r="U3932" i="1"/>
  <c r="T3932" i="1"/>
  <c r="U3928" i="1"/>
  <c r="T3928" i="1"/>
  <c r="U3924" i="1"/>
  <c r="T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6" i="1"/>
  <c r="T3876" i="1"/>
  <c r="U3872" i="1"/>
  <c r="T3872" i="1"/>
  <c r="U3868" i="1"/>
  <c r="T3868" i="1"/>
  <c r="U3864" i="1"/>
  <c r="T3864" i="1"/>
  <c r="U3860" i="1"/>
  <c r="T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12" i="1"/>
  <c r="T3812" i="1"/>
  <c r="U3808" i="1"/>
  <c r="T3808" i="1"/>
  <c r="U3804" i="1"/>
  <c r="T3804" i="1"/>
  <c r="U3800" i="1"/>
  <c r="T3800" i="1"/>
  <c r="U3796" i="1"/>
  <c r="T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8" i="1"/>
  <c r="T3748" i="1"/>
  <c r="U3744" i="1"/>
  <c r="T3744" i="1"/>
  <c r="U3740" i="1"/>
  <c r="T3740" i="1"/>
  <c r="U3736" i="1"/>
  <c r="T3736" i="1"/>
  <c r="U3732" i="1"/>
  <c r="T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4" i="1"/>
  <c r="T3684" i="1"/>
  <c r="U3680" i="1"/>
  <c r="T3680" i="1"/>
  <c r="U3676" i="1"/>
  <c r="T3676" i="1"/>
  <c r="U3672" i="1"/>
  <c r="T3672" i="1"/>
  <c r="U3668" i="1"/>
  <c r="T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U3176" i="1"/>
  <c r="T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1409" i="1"/>
  <c r="T1409" i="1"/>
  <c r="U1397" i="1"/>
  <c r="T1397" i="1"/>
  <c r="U1381" i="1"/>
  <c r="T1381" i="1"/>
  <c r="U1361" i="1"/>
  <c r="T1361" i="1"/>
  <c r="U1349" i="1"/>
  <c r="T1349" i="1"/>
  <c r="U1333" i="1"/>
  <c r="T1333" i="1"/>
  <c r="U1317" i="1"/>
  <c r="T1317" i="1"/>
  <c r="U1305" i="1"/>
  <c r="T1305" i="1"/>
  <c r="U1293" i="1"/>
  <c r="T1293" i="1"/>
  <c r="U1281" i="1"/>
  <c r="T1281" i="1"/>
  <c r="U1265" i="1"/>
  <c r="T1265" i="1"/>
  <c r="U1253" i="1"/>
  <c r="T1253" i="1"/>
  <c r="U1237" i="1"/>
  <c r="T1237" i="1"/>
  <c r="U1221" i="1"/>
  <c r="T1221" i="1"/>
  <c r="U1209" i="1"/>
  <c r="T1209" i="1"/>
  <c r="U1193" i="1"/>
  <c r="T1193" i="1"/>
  <c r="U1181" i="1"/>
  <c r="T1181" i="1"/>
  <c r="U1165" i="1"/>
  <c r="T1165" i="1"/>
  <c r="U1153" i="1"/>
  <c r="T1153" i="1"/>
  <c r="U1137" i="1"/>
  <c r="T1137" i="1"/>
  <c r="U1125" i="1"/>
  <c r="T1125" i="1"/>
  <c r="U1109" i="1"/>
  <c r="T1109" i="1"/>
  <c r="U1093" i="1"/>
  <c r="T1093" i="1"/>
  <c r="U1081" i="1"/>
  <c r="T1081" i="1"/>
  <c r="U1069" i="1"/>
  <c r="T1069" i="1"/>
  <c r="U1057" i="1"/>
  <c r="T1057" i="1"/>
  <c r="U1041" i="1"/>
  <c r="T1041" i="1"/>
  <c r="U1021" i="1"/>
  <c r="T1021" i="1"/>
  <c r="U1009" i="1"/>
  <c r="T1009" i="1"/>
  <c r="U993" i="1"/>
  <c r="T993" i="1"/>
  <c r="U981" i="1"/>
  <c r="T981" i="1"/>
  <c r="U965" i="1"/>
  <c r="T965" i="1"/>
  <c r="U949" i="1"/>
  <c r="T949" i="1"/>
  <c r="U937" i="1"/>
  <c r="T937" i="1"/>
  <c r="U921" i="1"/>
  <c r="T921" i="1"/>
  <c r="U905" i="1"/>
  <c r="T905" i="1"/>
  <c r="U893" i="1"/>
  <c r="T893" i="1"/>
  <c r="U877" i="1"/>
  <c r="T877" i="1"/>
  <c r="U865" i="1"/>
  <c r="T865" i="1"/>
  <c r="U849" i="1"/>
  <c r="T849" i="1"/>
  <c r="U837" i="1"/>
  <c r="T837" i="1"/>
  <c r="U821" i="1"/>
  <c r="T821" i="1"/>
  <c r="U805" i="1"/>
  <c r="T805" i="1"/>
  <c r="U793" i="1"/>
  <c r="T793" i="1"/>
  <c r="U777" i="1"/>
  <c r="T777" i="1"/>
  <c r="U757" i="1"/>
  <c r="T757" i="1"/>
  <c r="U737" i="1"/>
  <c r="T737" i="1"/>
  <c r="U725" i="1"/>
  <c r="T725" i="1"/>
  <c r="U709" i="1"/>
  <c r="T709" i="1"/>
  <c r="U697" i="1"/>
  <c r="T697" i="1"/>
  <c r="U681" i="1"/>
  <c r="T681" i="1"/>
  <c r="U665" i="1"/>
  <c r="T665" i="1"/>
  <c r="U653" i="1"/>
  <c r="T653" i="1"/>
  <c r="U637" i="1"/>
  <c r="T637" i="1"/>
  <c r="U625" i="1"/>
  <c r="T625" i="1"/>
  <c r="U609" i="1"/>
  <c r="T609" i="1"/>
  <c r="U597" i="1"/>
  <c r="T597" i="1"/>
  <c r="U581" i="1"/>
  <c r="T581" i="1"/>
  <c r="U569" i="1"/>
  <c r="T569" i="1"/>
  <c r="U553" i="1"/>
  <c r="T553" i="1"/>
  <c r="U541" i="1"/>
  <c r="T541" i="1"/>
  <c r="U525" i="1"/>
  <c r="T525" i="1"/>
  <c r="U509" i="1"/>
  <c r="T509" i="1"/>
  <c r="U497" i="1"/>
  <c r="T497" i="1"/>
  <c r="U481" i="1"/>
  <c r="T481" i="1"/>
  <c r="U465" i="1"/>
  <c r="T465" i="1"/>
  <c r="U453" i="1"/>
  <c r="T453" i="1"/>
  <c r="U437" i="1"/>
  <c r="T437" i="1"/>
  <c r="U421" i="1"/>
  <c r="T421" i="1"/>
  <c r="U409" i="1"/>
  <c r="T409" i="1"/>
  <c r="U385" i="1"/>
  <c r="T385" i="1"/>
  <c r="U353" i="1"/>
  <c r="T353" i="1"/>
  <c r="U285" i="1"/>
  <c r="T285" i="1"/>
  <c r="U45" i="1"/>
  <c r="T45" i="1"/>
  <c r="U37" i="1"/>
  <c r="T37" i="1"/>
  <c r="U25" i="1"/>
  <c r="T25" i="1"/>
  <c r="U1405" i="1"/>
  <c r="T1405" i="1"/>
  <c r="U1393" i="1"/>
  <c r="T1393" i="1"/>
  <c r="U1373" i="1"/>
  <c r="T1373" i="1"/>
  <c r="U1357" i="1"/>
  <c r="T1357" i="1"/>
  <c r="U1345" i="1"/>
  <c r="T1345" i="1"/>
  <c r="U1329" i="1"/>
  <c r="T1329" i="1"/>
  <c r="U1313" i="1"/>
  <c r="T1313" i="1"/>
  <c r="U1301" i="1"/>
  <c r="T1301" i="1"/>
  <c r="U1285" i="1"/>
  <c r="T1285" i="1"/>
  <c r="U1277" i="1"/>
  <c r="T1277" i="1"/>
  <c r="U1261" i="1"/>
  <c r="T1261" i="1"/>
  <c r="U1245" i="1"/>
  <c r="T1245" i="1"/>
  <c r="U1233" i="1"/>
  <c r="T1233" i="1"/>
  <c r="U1217" i="1"/>
  <c r="T1217" i="1"/>
  <c r="U1205" i="1"/>
  <c r="T1205" i="1"/>
  <c r="U1189" i="1"/>
  <c r="T1189" i="1"/>
  <c r="U1177" i="1"/>
  <c r="T1177" i="1"/>
  <c r="U1161" i="1"/>
  <c r="T1161" i="1"/>
  <c r="U1145" i="1"/>
  <c r="T1145" i="1"/>
  <c r="U1129" i="1"/>
  <c r="T1129" i="1"/>
  <c r="U1113" i="1"/>
  <c r="T1113" i="1"/>
  <c r="U1101" i="1"/>
  <c r="T1101" i="1"/>
  <c r="U1085" i="1"/>
  <c r="T1085" i="1"/>
  <c r="U1065" i="1"/>
  <c r="T1065" i="1"/>
  <c r="U1049" i="1"/>
  <c r="T1049" i="1"/>
  <c r="U1037" i="1"/>
  <c r="T1037" i="1"/>
  <c r="U1025" i="1"/>
  <c r="T1025" i="1"/>
  <c r="U1013" i="1"/>
  <c r="T1013" i="1"/>
  <c r="U997" i="1"/>
  <c r="T997" i="1"/>
  <c r="U985" i="1"/>
  <c r="T985" i="1"/>
  <c r="U969" i="1"/>
  <c r="T969" i="1"/>
  <c r="U953" i="1"/>
  <c r="T953" i="1"/>
  <c r="U941" i="1"/>
  <c r="T941" i="1"/>
  <c r="U925" i="1"/>
  <c r="T925" i="1"/>
  <c r="U909" i="1"/>
  <c r="T909" i="1"/>
  <c r="U897" i="1"/>
  <c r="T897" i="1"/>
  <c r="U881" i="1"/>
  <c r="T881" i="1"/>
  <c r="U869" i="1"/>
  <c r="T869" i="1"/>
  <c r="U853" i="1"/>
  <c r="T853" i="1"/>
  <c r="U841" i="1"/>
  <c r="T841" i="1"/>
  <c r="U825" i="1"/>
  <c r="T825" i="1"/>
  <c r="U809" i="1"/>
  <c r="T809" i="1"/>
  <c r="U797" i="1"/>
  <c r="T797" i="1"/>
  <c r="U781" i="1"/>
  <c r="T781" i="1"/>
  <c r="U765" i="1"/>
  <c r="T765" i="1"/>
  <c r="U753" i="1"/>
  <c r="T753" i="1"/>
  <c r="U741" i="1"/>
  <c r="T741" i="1"/>
  <c r="U733" i="1"/>
  <c r="T733" i="1"/>
  <c r="U717" i="1"/>
  <c r="T717" i="1"/>
  <c r="U705" i="1"/>
  <c r="T705" i="1"/>
  <c r="U689" i="1"/>
  <c r="T689" i="1"/>
  <c r="U677" i="1"/>
  <c r="T677" i="1"/>
  <c r="U661" i="1"/>
  <c r="T661" i="1"/>
  <c r="U645" i="1"/>
  <c r="T645" i="1"/>
  <c r="U633" i="1"/>
  <c r="T633" i="1"/>
  <c r="U621" i="1"/>
  <c r="T621" i="1"/>
  <c r="U605" i="1"/>
  <c r="T605" i="1"/>
  <c r="U593" i="1"/>
  <c r="T593" i="1"/>
  <c r="U577" i="1"/>
  <c r="T577" i="1"/>
  <c r="U565" i="1"/>
  <c r="T565" i="1"/>
  <c r="U549" i="1"/>
  <c r="T549" i="1"/>
  <c r="U537" i="1"/>
  <c r="T537" i="1"/>
  <c r="U521" i="1"/>
  <c r="T521" i="1"/>
  <c r="U505" i="1"/>
  <c r="T505" i="1"/>
  <c r="U489" i="1"/>
  <c r="T489" i="1"/>
  <c r="U477" i="1"/>
  <c r="T477" i="1"/>
  <c r="U461" i="1"/>
  <c r="T461" i="1"/>
  <c r="U449" i="1"/>
  <c r="T449" i="1"/>
  <c r="U433" i="1"/>
  <c r="T433" i="1"/>
  <c r="U417" i="1"/>
  <c r="T417" i="1"/>
  <c r="U397" i="1"/>
  <c r="T397" i="1"/>
  <c r="U381" i="1"/>
  <c r="T381" i="1"/>
  <c r="U357" i="1"/>
  <c r="T357" i="1"/>
  <c r="U293" i="1"/>
  <c r="T293" i="1"/>
  <c r="U21" i="1"/>
  <c r="T21" i="1"/>
  <c r="U4103" i="1"/>
  <c r="U4099" i="1"/>
  <c r="T4099" i="1"/>
  <c r="U4095" i="1"/>
  <c r="T4095" i="1"/>
  <c r="U4091" i="1"/>
  <c r="T4091" i="1"/>
  <c r="U4087" i="1"/>
  <c r="T4087" i="1"/>
  <c r="U4083" i="1"/>
  <c r="T4083" i="1"/>
  <c r="U4079" i="1"/>
  <c r="T4079" i="1"/>
  <c r="U4075" i="1"/>
  <c r="T4075" i="1"/>
  <c r="U4071" i="1"/>
  <c r="T4071" i="1"/>
  <c r="U4067" i="1"/>
  <c r="T4067" i="1"/>
  <c r="U4063" i="1"/>
  <c r="T4063" i="1"/>
  <c r="U4059" i="1"/>
  <c r="T4059" i="1"/>
  <c r="U4055" i="1"/>
  <c r="T4055" i="1"/>
  <c r="U4051" i="1"/>
  <c r="T4051" i="1"/>
  <c r="U4047" i="1"/>
  <c r="T4047" i="1"/>
  <c r="U4043" i="1"/>
  <c r="T4043" i="1"/>
  <c r="U4039" i="1"/>
  <c r="T4039" i="1"/>
  <c r="U4035" i="1"/>
  <c r="T4035" i="1"/>
  <c r="U4031" i="1"/>
  <c r="T4031" i="1"/>
  <c r="U4027" i="1"/>
  <c r="T4027" i="1"/>
  <c r="U4023" i="1"/>
  <c r="T4023" i="1"/>
  <c r="U4019" i="1"/>
  <c r="T4019" i="1"/>
  <c r="U4015" i="1"/>
  <c r="T4015" i="1"/>
  <c r="U4011" i="1"/>
  <c r="T4011" i="1"/>
  <c r="U4007" i="1"/>
  <c r="T4007" i="1"/>
  <c r="U4003" i="1"/>
  <c r="T4003" i="1"/>
  <c r="U3999" i="1"/>
  <c r="T3999" i="1"/>
  <c r="U3995" i="1"/>
  <c r="T3995" i="1"/>
  <c r="U3991" i="1"/>
  <c r="T3991" i="1"/>
  <c r="U3987" i="1"/>
  <c r="T3987" i="1"/>
  <c r="U3983" i="1"/>
  <c r="T3983" i="1"/>
  <c r="U3979" i="1"/>
  <c r="T3979" i="1"/>
  <c r="U3975" i="1"/>
  <c r="T3975" i="1"/>
  <c r="U3971" i="1"/>
  <c r="T3971" i="1"/>
  <c r="U3967" i="1"/>
  <c r="T3967" i="1"/>
  <c r="U3963" i="1"/>
  <c r="T3963" i="1"/>
  <c r="U3959" i="1"/>
  <c r="T3959" i="1"/>
  <c r="U3955" i="1"/>
  <c r="T3955" i="1"/>
  <c r="U3951" i="1"/>
  <c r="T3951" i="1"/>
  <c r="U3947" i="1"/>
  <c r="T3947" i="1"/>
  <c r="U3943" i="1"/>
  <c r="T3943" i="1"/>
  <c r="U3939" i="1"/>
  <c r="T3939" i="1"/>
  <c r="U3935" i="1"/>
  <c r="T3935" i="1"/>
  <c r="U3931" i="1"/>
  <c r="T3931" i="1"/>
  <c r="U3927" i="1"/>
  <c r="T3927" i="1"/>
  <c r="U3923" i="1"/>
  <c r="T3923" i="1"/>
  <c r="U3919" i="1"/>
  <c r="T3919" i="1"/>
  <c r="U3915" i="1"/>
  <c r="T3915" i="1"/>
  <c r="U3911" i="1"/>
  <c r="T3911" i="1"/>
  <c r="U3907" i="1"/>
  <c r="T3907" i="1"/>
  <c r="U3903" i="1"/>
  <c r="T3903" i="1"/>
  <c r="U3899" i="1"/>
  <c r="T3899" i="1"/>
  <c r="U3895" i="1"/>
  <c r="T3895" i="1"/>
  <c r="U3891" i="1"/>
  <c r="T3891" i="1"/>
  <c r="U3887" i="1"/>
  <c r="T3887" i="1"/>
  <c r="U3883" i="1"/>
  <c r="T3883" i="1"/>
  <c r="U3879" i="1"/>
  <c r="T3879" i="1"/>
  <c r="U3875" i="1"/>
  <c r="T3875" i="1"/>
  <c r="U3871" i="1"/>
  <c r="T3871" i="1"/>
  <c r="U3867" i="1"/>
  <c r="T3867" i="1"/>
  <c r="U3863" i="1"/>
  <c r="T3863" i="1"/>
  <c r="U3859" i="1"/>
  <c r="T3859" i="1"/>
  <c r="U3855" i="1"/>
  <c r="T3855" i="1"/>
  <c r="U3851" i="1"/>
  <c r="T3851" i="1"/>
  <c r="U3847" i="1"/>
  <c r="T3847" i="1"/>
  <c r="U3843" i="1"/>
  <c r="T3843" i="1"/>
  <c r="U3839" i="1"/>
  <c r="T3839" i="1"/>
  <c r="U3835" i="1"/>
  <c r="T3835" i="1"/>
  <c r="U3831" i="1"/>
  <c r="T3831" i="1"/>
  <c r="U3827" i="1"/>
  <c r="T3827" i="1"/>
  <c r="U3823" i="1"/>
  <c r="T3823" i="1"/>
  <c r="U3819" i="1"/>
  <c r="T3819" i="1"/>
  <c r="U3815" i="1"/>
  <c r="T3815" i="1"/>
  <c r="U3811" i="1"/>
  <c r="T3811" i="1"/>
  <c r="U3807" i="1"/>
  <c r="T3807" i="1"/>
  <c r="U3803" i="1"/>
  <c r="T3803" i="1"/>
  <c r="U3799" i="1"/>
  <c r="T3799" i="1"/>
  <c r="U3795" i="1"/>
  <c r="T3795" i="1"/>
  <c r="U3791" i="1"/>
  <c r="T3791" i="1"/>
  <c r="U3787" i="1"/>
  <c r="T3787" i="1"/>
  <c r="U3783" i="1"/>
  <c r="T3783" i="1"/>
  <c r="U3779" i="1"/>
  <c r="T3779" i="1"/>
  <c r="U3775" i="1"/>
  <c r="T3775" i="1"/>
  <c r="U3771" i="1"/>
  <c r="T3771" i="1"/>
  <c r="U3767" i="1"/>
  <c r="T3767" i="1"/>
  <c r="U3763" i="1"/>
  <c r="T3763" i="1"/>
  <c r="U3759" i="1"/>
  <c r="T3759" i="1"/>
  <c r="U3755" i="1"/>
  <c r="T3755" i="1"/>
  <c r="U3751" i="1"/>
  <c r="T3751" i="1"/>
  <c r="U3747" i="1"/>
  <c r="T3747" i="1"/>
  <c r="U3743" i="1"/>
  <c r="T3743" i="1"/>
  <c r="U3739" i="1"/>
  <c r="T3739" i="1"/>
  <c r="U3735" i="1"/>
  <c r="T3735" i="1"/>
  <c r="U3731" i="1"/>
  <c r="T373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U3219" i="1"/>
  <c r="T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U2995" i="1"/>
  <c r="T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U2931" i="1"/>
  <c r="T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U2883" i="1"/>
  <c r="T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U2819" i="1"/>
  <c r="T2819" i="1"/>
  <c r="U2815" i="1"/>
  <c r="T2815" i="1"/>
  <c r="U2811" i="1"/>
  <c r="T2811" i="1"/>
  <c r="U2807" i="1"/>
  <c r="T2807" i="1"/>
  <c r="U2803" i="1"/>
  <c r="T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U2755" i="1"/>
  <c r="T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U2691" i="1"/>
  <c r="T2691" i="1"/>
  <c r="U2687" i="1"/>
  <c r="T2687" i="1"/>
  <c r="U2683" i="1"/>
  <c r="T2683" i="1"/>
  <c r="U2679" i="1"/>
  <c r="T2679" i="1"/>
  <c r="U2675" i="1"/>
  <c r="T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U2627" i="1"/>
  <c r="T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U2563" i="1"/>
  <c r="T2563" i="1"/>
  <c r="U2559" i="1"/>
  <c r="T2559" i="1"/>
  <c r="U2555" i="1"/>
  <c r="T2555" i="1"/>
  <c r="U2551" i="1"/>
  <c r="T2551" i="1"/>
  <c r="U2547" i="1"/>
  <c r="T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U2499" i="1"/>
  <c r="T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4102" i="1"/>
  <c r="T4102" i="1"/>
  <c r="U4098" i="1"/>
  <c r="T4098" i="1"/>
  <c r="U4094" i="1"/>
  <c r="T4094" i="1"/>
  <c r="U4090" i="1"/>
  <c r="T4090" i="1"/>
  <c r="U4086" i="1"/>
  <c r="T4086" i="1"/>
  <c r="U4082" i="1"/>
  <c r="T4082" i="1"/>
  <c r="U4078" i="1"/>
  <c r="T4078" i="1"/>
  <c r="U4074" i="1"/>
  <c r="T4074" i="1"/>
  <c r="U4070" i="1"/>
  <c r="T4070" i="1"/>
  <c r="U4066" i="1"/>
  <c r="T4066" i="1"/>
  <c r="U4062" i="1"/>
  <c r="T4062" i="1"/>
  <c r="U4058" i="1"/>
  <c r="T4058" i="1"/>
  <c r="U4054" i="1"/>
  <c r="T4054" i="1"/>
  <c r="U4050" i="1"/>
  <c r="T4050" i="1"/>
  <c r="U4046" i="1"/>
  <c r="T4046" i="1"/>
  <c r="U4042" i="1"/>
  <c r="T4042" i="1"/>
  <c r="U4038" i="1"/>
  <c r="T4038" i="1"/>
  <c r="U4034" i="1"/>
  <c r="T4034" i="1"/>
  <c r="U4030" i="1"/>
  <c r="T4030" i="1"/>
  <c r="U4026" i="1"/>
  <c r="T4026" i="1"/>
  <c r="U4022" i="1"/>
  <c r="T4022" i="1"/>
  <c r="U4018" i="1"/>
  <c r="T4018" i="1"/>
  <c r="U4014" i="1"/>
  <c r="T4014" i="1"/>
  <c r="U4010" i="1"/>
  <c r="T4010" i="1"/>
  <c r="U4006" i="1"/>
  <c r="T4006" i="1"/>
  <c r="U4002" i="1"/>
  <c r="T4002" i="1"/>
  <c r="U3998" i="1"/>
  <c r="T3998" i="1"/>
  <c r="U3994" i="1"/>
  <c r="T3994" i="1"/>
  <c r="U3990" i="1"/>
  <c r="T3990" i="1"/>
  <c r="U3986" i="1"/>
  <c r="T3986" i="1"/>
  <c r="U3982" i="1"/>
  <c r="T3982" i="1"/>
  <c r="U3978" i="1"/>
  <c r="T3978" i="1"/>
  <c r="U3974" i="1"/>
  <c r="T3974" i="1"/>
  <c r="U3970" i="1"/>
  <c r="T3970" i="1"/>
  <c r="U3966" i="1"/>
  <c r="T3966" i="1"/>
  <c r="U3962" i="1"/>
  <c r="T3962" i="1"/>
  <c r="U3958" i="1"/>
  <c r="T3958" i="1"/>
  <c r="U3954" i="1"/>
  <c r="T3954" i="1"/>
  <c r="U3950" i="1"/>
  <c r="T3950" i="1"/>
  <c r="U3946" i="1"/>
  <c r="T3946" i="1"/>
  <c r="U3942" i="1"/>
  <c r="T3942" i="1"/>
  <c r="U3938" i="1"/>
  <c r="T3938" i="1"/>
  <c r="U3934" i="1"/>
  <c r="T3934" i="1"/>
  <c r="U3930" i="1"/>
  <c r="T3930" i="1"/>
  <c r="U3926" i="1"/>
  <c r="T3926" i="1"/>
  <c r="U3922" i="1"/>
  <c r="T3922" i="1"/>
  <c r="U3918" i="1"/>
  <c r="T3918" i="1"/>
  <c r="U3914" i="1"/>
  <c r="T3914" i="1"/>
  <c r="U3910" i="1"/>
  <c r="T3910" i="1"/>
  <c r="U3906" i="1"/>
  <c r="T3906" i="1"/>
  <c r="U3902" i="1"/>
  <c r="T3902" i="1"/>
  <c r="U3898" i="1"/>
  <c r="T3898" i="1"/>
  <c r="U3894" i="1"/>
  <c r="T3894" i="1"/>
  <c r="U3890" i="1"/>
  <c r="T3890" i="1"/>
  <c r="U3886" i="1"/>
  <c r="T3886" i="1"/>
  <c r="U3882" i="1"/>
  <c r="T3882" i="1"/>
  <c r="U3878" i="1"/>
  <c r="T3878" i="1"/>
  <c r="U3874" i="1"/>
  <c r="T3874" i="1"/>
  <c r="U3870" i="1"/>
  <c r="T3870" i="1"/>
  <c r="U3866" i="1"/>
  <c r="T3866" i="1"/>
  <c r="U3862" i="1"/>
  <c r="T3862" i="1"/>
  <c r="U3858" i="1"/>
  <c r="T3858" i="1"/>
  <c r="U3854" i="1"/>
  <c r="T3854" i="1"/>
  <c r="U3850" i="1"/>
  <c r="T3850" i="1"/>
  <c r="U3846" i="1"/>
  <c r="T3846" i="1"/>
  <c r="U3842" i="1"/>
  <c r="T3842" i="1"/>
  <c r="U3838" i="1"/>
  <c r="T3838" i="1"/>
  <c r="U3834" i="1"/>
  <c r="T3834" i="1"/>
  <c r="U3830" i="1"/>
  <c r="T3830" i="1"/>
  <c r="U3826" i="1"/>
  <c r="T3826" i="1"/>
  <c r="U3822" i="1"/>
  <c r="T3822" i="1"/>
  <c r="U3818" i="1"/>
  <c r="T3818" i="1"/>
  <c r="U3814" i="1"/>
  <c r="T3814" i="1"/>
  <c r="U3810" i="1"/>
  <c r="T3810" i="1"/>
  <c r="U3806" i="1"/>
  <c r="T3806" i="1"/>
  <c r="U3802" i="1"/>
  <c r="T3802" i="1"/>
  <c r="U3798" i="1"/>
  <c r="T3798" i="1"/>
  <c r="U3794" i="1"/>
  <c r="T3794" i="1"/>
  <c r="U3790" i="1"/>
  <c r="T3790" i="1"/>
  <c r="U3786" i="1"/>
  <c r="T3786" i="1"/>
  <c r="U3782" i="1"/>
  <c r="T3782" i="1"/>
  <c r="U3778" i="1"/>
  <c r="T3778" i="1"/>
  <c r="U3774" i="1"/>
  <c r="T3774" i="1"/>
  <c r="U3770" i="1"/>
  <c r="T3770" i="1"/>
  <c r="U3766" i="1"/>
  <c r="T3766" i="1"/>
  <c r="U3762" i="1"/>
  <c r="T3762" i="1"/>
  <c r="U3758" i="1"/>
  <c r="T3758" i="1"/>
  <c r="U3754" i="1"/>
  <c r="T3754" i="1"/>
  <c r="U3750" i="1"/>
  <c r="T3750" i="1"/>
  <c r="U3746" i="1"/>
  <c r="T3746" i="1"/>
  <c r="U3742" i="1"/>
  <c r="T3742" i="1"/>
  <c r="U3738" i="1"/>
  <c r="T3738" i="1"/>
  <c r="U3734" i="1"/>
  <c r="T3734" i="1"/>
  <c r="U3730" i="1"/>
  <c r="T3730" i="1"/>
  <c r="U3726" i="1"/>
  <c r="T3726" i="1"/>
  <c r="U3722" i="1"/>
  <c r="T3722" i="1"/>
  <c r="U3718" i="1"/>
  <c r="T3718" i="1"/>
  <c r="U3714" i="1"/>
  <c r="T3714" i="1"/>
  <c r="U3710" i="1"/>
  <c r="T3710" i="1"/>
  <c r="U3706" i="1"/>
  <c r="T3706" i="1"/>
  <c r="U3702" i="1"/>
  <c r="T3702" i="1"/>
  <c r="U3698" i="1"/>
  <c r="T3698" i="1"/>
  <c r="U3694" i="1"/>
  <c r="T3694" i="1"/>
  <c r="U3690" i="1"/>
  <c r="T3690" i="1"/>
  <c r="U3686" i="1"/>
  <c r="T3686" i="1"/>
  <c r="U3682" i="1"/>
  <c r="T3682" i="1"/>
  <c r="U3678" i="1"/>
  <c r="T3678" i="1"/>
  <c r="U3674" i="1"/>
  <c r="T3674" i="1"/>
  <c r="U3670" i="1"/>
  <c r="T3670" i="1"/>
  <c r="U3666" i="1"/>
  <c r="T3666" i="1"/>
  <c r="U3662" i="1"/>
  <c r="T3662" i="1"/>
  <c r="U3658" i="1"/>
  <c r="T3658" i="1"/>
  <c r="U3654" i="1"/>
  <c r="T3654" i="1"/>
  <c r="U3650" i="1"/>
  <c r="T3650" i="1"/>
  <c r="U3646" i="1"/>
  <c r="T3646" i="1"/>
  <c r="U3642" i="1"/>
  <c r="T3642" i="1"/>
  <c r="U3638" i="1"/>
  <c r="T3638" i="1"/>
  <c r="U3634" i="1"/>
  <c r="T3634" i="1"/>
  <c r="U3630" i="1"/>
  <c r="T3630" i="1"/>
  <c r="U3626" i="1"/>
  <c r="T3626" i="1"/>
  <c r="U3622" i="1"/>
  <c r="T3622" i="1"/>
  <c r="U3618" i="1"/>
  <c r="T3618" i="1"/>
  <c r="U3614" i="1"/>
  <c r="T3614" i="1"/>
  <c r="U3610" i="1"/>
  <c r="T3610" i="1"/>
  <c r="U3606" i="1"/>
  <c r="T3606" i="1"/>
  <c r="U3602" i="1"/>
  <c r="T3602" i="1"/>
  <c r="U3598" i="1"/>
  <c r="T3598" i="1"/>
  <c r="U3594" i="1"/>
  <c r="T3594" i="1"/>
  <c r="U3590" i="1"/>
  <c r="T3590" i="1"/>
  <c r="U3586" i="1"/>
  <c r="T3586" i="1"/>
  <c r="U3582" i="1"/>
  <c r="T3582" i="1"/>
  <c r="U3578" i="1"/>
  <c r="T3578" i="1"/>
  <c r="U3574" i="1"/>
  <c r="T3574" i="1"/>
  <c r="U3570" i="1"/>
  <c r="T3570" i="1"/>
  <c r="U3566" i="1"/>
  <c r="T3566" i="1"/>
  <c r="U3562" i="1"/>
  <c r="T3562" i="1"/>
  <c r="U3558" i="1"/>
  <c r="T3558" i="1"/>
  <c r="U3554" i="1"/>
  <c r="T3554" i="1"/>
  <c r="U3550" i="1"/>
  <c r="T3550" i="1"/>
  <c r="U3546" i="1"/>
  <c r="T3546" i="1"/>
  <c r="U3542" i="1"/>
  <c r="T3542" i="1"/>
  <c r="U3538" i="1"/>
  <c r="T3538" i="1"/>
  <c r="U3534" i="1"/>
  <c r="T3534" i="1"/>
  <c r="U3530" i="1"/>
  <c r="T3530" i="1"/>
  <c r="U3526" i="1"/>
  <c r="T3526" i="1"/>
  <c r="U3522" i="1"/>
  <c r="T3522" i="1"/>
  <c r="U3518" i="1"/>
  <c r="T3518" i="1"/>
  <c r="U3514" i="1"/>
  <c r="T3514" i="1"/>
  <c r="U3510" i="1"/>
  <c r="T3510" i="1"/>
  <c r="U3506" i="1"/>
  <c r="T3506" i="1"/>
  <c r="U3502" i="1"/>
  <c r="T3502" i="1"/>
  <c r="U3498" i="1"/>
  <c r="T3498" i="1"/>
  <c r="U3494" i="1"/>
  <c r="T3494" i="1"/>
  <c r="U3490" i="1"/>
  <c r="T3490" i="1"/>
  <c r="U3486" i="1"/>
  <c r="T3486" i="1"/>
  <c r="U3482" i="1"/>
  <c r="T3482" i="1"/>
  <c r="U3478" i="1"/>
  <c r="T3478" i="1"/>
  <c r="U3474" i="1"/>
  <c r="T3474" i="1"/>
  <c r="U3470" i="1"/>
  <c r="T3470" i="1"/>
  <c r="U3466" i="1"/>
  <c r="T3466" i="1"/>
  <c r="U3462" i="1"/>
  <c r="T3462" i="1"/>
  <c r="U3458" i="1"/>
  <c r="T3458" i="1"/>
  <c r="U3454" i="1"/>
  <c r="T3454" i="1"/>
  <c r="U3450" i="1"/>
  <c r="T3450" i="1"/>
  <c r="U3446" i="1"/>
  <c r="T3446" i="1"/>
  <c r="U3442" i="1"/>
  <c r="T3442" i="1"/>
  <c r="U3438" i="1"/>
  <c r="T3438" i="1"/>
  <c r="U3434" i="1"/>
  <c r="T3434" i="1"/>
  <c r="U3430" i="1"/>
  <c r="T3430" i="1"/>
  <c r="U3426" i="1"/>
  <c r="T3426" i="1"/>
  <c r="U3422" i="1"/>
  <c r="T3422" i="1"/>
  <c r="U3418" i="1"/>
  <c r="T3418" i="1"/>
  <c r="U3414" i="1"/>
  <c r="T3414" i="1"/>
  <c r="U3410" i="1"/>
  <c r="T3410" i="1"/>
  <c r="U3406" i="1"/>
  <c r="T3406" i="1"/>
  <c r="U3402" i="1"/>
  <c r="T3402" i="1"/>
  <c r="U3398" i="1"/>
  <c r="T3398" i="1"/>
  <c r="U3394" i="1"/>
  <c r="T3394" i="1"/>
  <c r="U3390" i="1"/>
  <c r="T3390" i="1"/>
  <c r="U3386" i="1"/>
  <c r="T3386" i="1"/>
  <c r="U3382" i="1"/>
  <c r="T3382" i="1"/>
  <c r="U3378" i="1"/>
  <c r="T3378" i="1"/>
  <c r="U3374" i="1"/>
  <c r="T3374" i="1"/>
  <c r="U3370" i="1"/>
  <c r="T3370" i="1"/>
  <c r="U3366" i="1"/>
  <c r="T3366" i="1"/>
  <c r="U3362" i="1"/>
  <c r="T3362" i="1"/>
  <c r="U3358" i="1"/>
  <c r="T3358" i="1"/>
  <c r="U3354" i="1"/>
  <c r="T3354" i="1"/>
  <c r="U3350" i="1"/>
  <c r="T3350" i="1"/>
  <c r="U3346" i="1"/>
  <c r="T3346" i="1"/>
  <c r="U3342" i="1"/>
  <c r="T3342" i="1"/>
  <c r="U3338" i="1"/>
  <c r="T3338" i="1"/>
  <c r="U3334" i="1"/>
  <c r="T3334" i="1"/>
  <c r="U3330" i="1"/>
  <c r="T3330" i="1"/>
  <c r="U3326" i="1"/>
  <c r="T3326" i="1"/>
  <c r="U3322" i="1"/>
  <c r="T3322" i="1"/>
  <c r="U3318" i="1"/>
  <c r="T3318" i="1"/>
  <c r="U3314" i="1"/>
  <c r="T3314" i="1"/>
  <c r="U3310" i="1"/>
  <c r="T3310" i="1"/>
  <c r="U3306" i="1"/>
  <c r="T3306" i="1"/>
  <c r="U3302" i="1"/>
  <c r="T3302" i="1"/>
  <c r="U3298" i="1"/>
  <c r="T3298" i="1"/>
  <c r="U3294" i="1"/>
  <c r="T3294" i="1"/>
  <c r="U3290" i="1"/>
  <c r="T3290" i="1"/>
  <c r="U3286" i="1"/>
  <c r="T3286" i="1"/>
  <c r="U3282" i="1"/>
  <c r="T3282" i="1"/>
  <c r="U3278" i="1"/>
  <c r="T3278" i="1"/>
  <c r="U3274" i="1"/>
  <c r="T3274" i="1"/>
  <c r="U3270" i="1"/>
  <c r="T3270" i="1"/>
  <c r="U3266" i="1"/>
  <c r="T3266" i="1"/>
  <c r="U3262" i="1"/>
  <c r="T3262" i="1"/>
  <c r="U3258" i="1"/>
  <c r="T3258" i="1"/>
  <c r="U3254" i="1"/>
  <c r="T3254" i="1"/>
  <c r="U3250" i="1"/>
  <c r="T3250" i="1"/>
  <c r="U3246" i="1"/>
  <c r="T3246" i="1"/>
  <c r="U3242" i="1"/>
  <c r="T3242" i="1"/>
  <c r="U3238" i="1"/>
  <c r="T3238" i="1"/>
  <c r="U3234" i="1"/>
  <c r="T3234" i="1"/>
  <c r="U3230" i="1"/>
  <c r="T3230" i="1"/>
  <c r="U3226" i="1"/>
  <c r="T3226" i="1"/>
  <c r="U3222" i="1"/>
  <c r="T3222" i="1"/>
  <c r="U3218" i="1"/>
  <c r="T3218" i="1"/>
  <c r="U3214" i="1"/>
  <c r="T3214" i="1"/>
  <c r="U3210" i="1"/>
  <c r="T3210" i="1"/>
  <c r="U3206" i="1"/>
  <c r="T3206" i="1"/>
  <c r="U3202" i="1"/>
  <c r="T3202" i="1"/>
  <c r="U3198" i="1"/>
  <c r="T3198" i="1"/>
  <c r="U3194" i="1"/>
  <c r="T3194" i="1"/>
  <c r="U3190" i="1"/>
  <c r="T3190" i="1"/>
  <c r="U3186" i="1"/>
  <c r="T3186" i="1"/>
  <c r="U3182" i="1"/>
  <c r="T3182" i="1"/>
  <c r="U3178" i="1"/>
  <c r="T3178" i="1"/>
  <c r="U3174" i="1"/>
  <c r="T3174" i="1"/>
  <c r="U3170" i="1"/>
  <c r="T3170" i="1"/>
  <c r="U3166" i="1"/>
  <c r="T3166" i="1"/>
  <c r="U3162" i="1"/>
  <c r="T3162" i="1"/>
  <c r="U3158" i="1"/>
  <c r="T3158" i="1"/>
  <c r="U3154" i="1"/>
  <c r="T3154" i="1"/>
  <c r="U3150" i="1"/>
  <c r="T3150" i="1"/>
  <c r="U3146" i="1"/>
  <c r="T3146" i="1"/>
  <c r="U3142" i="1"/>
  <c r="T3142" i="1"/>
  <c r="U3138" i="1"/>
  <c r="T3138" i="1"/>
  <c r="U3134" i="1"/>
  <c r="T3134" i="1"/>
  <c r="U3130" i="1"/>
  <c r="T3130" i="1"/>
  <c r="U3126" i="1"/>
  <c r="T3126" i="1"/>
  <c r="U3122" i="1"/>
  <c r="T3122" i="1"/>
  <c r="U3118" i="1"/>
  <c r="T3118" i="1"/>
  <c r="U3114" i="1"/>
  <c r="T3114" i="1"/>
  <c r="U3110" i="1"/>
  <c r="T3110" i="1"/>
  <c r="U3106" i="1"/>
  <c r="T3106" i="1"/>
  <c r="U3102" i="1"/>
  <c r="T3102" i="1"/>
  <c r="U3098" i="1"/>
  <c r="T3098" i="1"/>
  <c r="U3094" i="1"/>
  <c r="T3094" i="1"/>
  <c r="U3090" i="1"/>
  <c r="T3090" i="1"/>
  <c r="U3086" i="1"/>
  <c r="T3086" i="1"/>
  <c r="U3082" i="1"/>
  <c r="T3082" i="1"/>
  <c r="U3078" i="1"/>
  <c r="T3078" i="1"/>
  <c r="U3074" i="1"/>
  <c r="T3074" i="1"/>
  <c r="U3070" i="1"/>
  <c r="T3070" i="1"/>
  <c r="U3066" i="1"/>
  <c r="T3066" i="1"/>
  <c r="U3062" i="1"/>
  <c r="T3062" i="1"/>
  <c r="U3058" i="1"/>
  <c r="T3058" i="1"/>
  <c r="U3054" i="1"/>
  <c r="T3054" i="1"/>
  <c r="U3050" i="1"/>
  <c r="T3050" i="1"/>
  <c r="U3046" i="1"/>
  <c r="T3046" i="1"/>
  <c r="U3042" i="1"/>
  <c r="T3042" i="1"/>
  <c r="U3038" i="1"/>
  <c r="T3038" i="1"/>
  <c r="U3034" i="1"/>
  <c r="T3034" i="1"/>
  <c r="U3030" i="1"/>
  <c r="T3030" i="1"/>
  <c r="U3026" i="1"/>
  <c r="T3026" i="1"/>
  <c r="U3022" i="1"/>
  <c r="T3022" i="1"/>
  <c r="U3018" i="1"/>
  <c r="T3018" i="1"/>
  <c r="U3014" i="1"/>
  <c r="T3014" i="1"/>
  <c r="U3010" i="1"/>
  <c r="T3010" i="1"/>
  <c r="U3006" i="1"/>
  <c r="T3006" i="1"/>
  <c r="U3002" i="1"/>
  <c r="T3002" i="1"/>
  <c r="U2998" i="1"/>
  <c r="T2998" i="1"/>
  <c r="U2994" i="1"/>
  <c r="T2994" i="1"/>
  <c r="U2990" i="1"/>
  <c r="T2990" i="1"/>
  <c r="U2986" i="1"/>
  <c r="T2986" i="1"/>
  <c r="U2982" i="1"/>
  <c r="T2982" i="1"/>
  <c r="U2978" i="1"/>
  <c r="T2978" i="1"/>
  <c r="U2974" i="1"/>
  <c r="T2974" i="1"/>
  <c r="U2970" i="1"/>
  <c r="T2970" i="1"/>
  <c r="U2966" i="1"/>
  <c r="T2966" i="1"/>
  <c r="U2962" i="1"/>
  <c r="T2962" i="1"/>
  <c r="U2958" i="1"/>
  <c r="T2958" i="1"/>
  <c r="U2954" i="1"/>
  <c r="T2954" i="1"/>
  <c r="U2950" i="1"/>
  <c r="T2950" i="1"/>
  <c r="U2946" i="1"/>
  <c r="T2946" i="1"/>
  <c r="U2942" i="1"/>
  <c r="T2942" i="1"/>
  <c r="U2938" i="1"/>
  <c r="T2938" i="1"/>
  <c r="U2934" i="1"/>
  <c r="T2934" i="1"/>
  <c r="U2930" i="1"/>
  <c r="T2930" i="1"/>
  <c r="U2926" i="1"/>
  <c r="T2926" i="1"/>
  <c r="U2922" i="1"/>
  <c r="T2922" i="1"/>
  <c r="U2918" i="1"/>
  <c r="T2918" i="1"/>
  <c r="U2914" i="1"/>
  <c r="T2914" i="1"/>
  <c r="U2910" i="1"/>
  <c r="T2910" i="1"/>
  <c r="U2906" i="1"/>
  <c r="T2906" i="1"/>
  <c r="U2902" i="1"/>
  <c r="T2902" i="1"/>
  <c r="U2898" i="1"/>
  <c r="T2898" i="1"/>
  <c r="U2894" i="1"/>
  <c r="T2894" i="1"/>
  <c r="U2890" i="1"/>
  <c r="T2890" i="1"/>
  <c r="U2886" i="1"/>
  <c r="T2886" i="1"/>
  <c r="U2882" i="1"/>
  <c r="T2882" i="1"/>
  <c r="U2878" i="1"/>
  <c r="T2878" i="1"/>
  <c r="U2874" i="1"/>
  <c r="T2874" i="1"/>
  <c r="U2870" i="1"/>
  <c r="T2870" i="1"/>
  <c r="U2866" i="1"/>
  <c r="T2866" i="1"/>
  <c r="U2862" i="1"/>
  <c r="T2862" i="1"/>
  <c r="U2858" i="1"/>
  <c r="T2858" i="1"/>
  <c r="U2854" i="1"/>
  <c r="T2854" i="1"/>
  <c r="U2850" i="1"/>
  <c r="T2850" i="1"/>
  <c r="U2846" i="1"/>
  <c r="T2846" i="1"/>
  <c r="U2842" i="1"/>
  <c r="T2842" i="1"/>
  <c r="U2838" i="1"/>
  <c r="T2838" i="1"/>
  <c r="U2834" i="1"/>
  <c r="T2834" i="1"/>
  <c r="U2830" i="1"/>
  <c r="T2830" i="1"/>
  <c r="U2826" i="1"/>
  <c r="T2826" i="1"/>
  <c r="U2822" i="1"/>
  <c r="T2822" i="1"/>
  <c r="U2818" i="1"/>
  <c r="T2818" i="1"/>
  <c r="U2814" i="1"/>
  <c r="T2814" i="1"/>
  <c r="U2810" i="1"/>
  <c r="T2810" i="1"/>
  <c r="U2806" i="1"/>
  <c r="T2806" i="1"/>
  <c r="U2802" i="1"/>
  <c r="T2802" i="1"/>
  <c r="U2798" i="1"/>
  <c r="T2798" i="1"/>
  <c r="U2794" i="1"/>
  <c r="T2794" i="1"/>
  <c r="U2790" i="1"/>
  <c r="T2790" i="1"/>
  <c r="U2786" i="1"/>
  <c r="T2786" i="1"/>
  <c r="U2782" i="1"/>
  <c r="T2782" i="1"/>
  <c r="U2778" i="1"/>
  <c r="T2778" i="1"/>
  <c r="U2774" i="1"/>
  <c r="T2774" i="1"/>
  <c r="U2770" i="1"/>
  <c r="T2770" i="1"/>
  <c r="U2766" i="1"/>
  <c r="T2766" i="1"/>
  <c r="U2762" i="1"/>
  <c r="T2762" i="1"/>
  <c r="U2758" i="1"/>
  <c r="T2758" i="1"/>
  <c r="U2754" i="1"/>
  <c r="T2754" i="1"/>
  <c r="U2750" i="1"/>
  <c r="T2750" i="1"/>
  <c r="U2746" i="1"/>
  <c r="T2746" i="1"/>
  <c r="U2742" i="1"/>
  <c r="T2742" i="1"/>
  <c r="U2738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0" i="1"/>
  <c r="T2710" i="1"/>
  <c r="U2706" i="1"/>
  <c r="T2706" i="1"/>
  <c r="U2702" i="1"/>
  <c r="T2702" i="1"/>
  <c r="U2698" i="1"/>
  <c r="T2698" i="1"/>
  <c r="U2694" i="1"/>
  <c r="T2694" i="1"/>
  <c r="U2690" i="1"/>
  <c r="T2690" i="1"/>
  <c r="U2686" i="1"/>
  <c r="T2686" i="1"/>
  <c r="U2682" i="1"/>
  <c r="T2682" i="1"/>
  <c r="U2678" i="1"/>
  <c r="T2678" i="1"/>
  <c r="U2674" i="1"/>
  <c r="T2674" i="1"/>
  <c r="U2670" i="1"/>
  <c r="T2670" i="1"/>
  <c r="U2666" i="1"/>
  <c r="T2666" i="1"/>
  <c r="U2662" i="1"/>
  <c r="T2662" i="1"/>
  <c r="U2658" i="1"/>
  <c r="T2658" i="1"/>
  <c r="U2654" i="1"/>
  <c r="T2654" i="1"/>
  <c r="U2650" i="1"/>
  <c r="T2650" i="1"/>
  <c r="U2646" i="1"/>
  <c r="T2646" i="1"/>
  <c r="U2642" i="1"/>
  <c r="T2642" i="1"/>
  <c r="U2638" i="1"/>
  <c r="T2638" i="1"/>
  <c r="U2634" i="1"/>
  <c r="T2634" i="1"/>
  <c r="U2630" i="1"/>
  <c r="T2630" i="1"/>
  <c r="U2626" i="1"/>
  <c r="T2626" i="1"/>
  <c r="U2622" i="1"/>
  <c r="T2622" i="1"/>
  <c r="U2618" i="1"/>
  <c r="T2618" i="1"/>
  <c r="U2614" i="1"/>
  <c r="T2614" i="1"/>
  <c r="U2610" i="1"/>
  <c r="T2610" i="1"/>
  <c r="U2606" i="1"/>
  <c r="T2606" i="1"/>
  <c r="U2602" i="1"/>
  <c r="T2602" i="1"/>
  <c r="U2598" i="1"/>
  <c r="T2598" i="1"/>
  <c r="U2594" i="1"/>
  <c r="T2594" i="1"/>
  <c r="U2590" i="1"/>
  <c r="T2590" i="1"/>
  <c r="U2586" i="1"/>
  <c r="T2586" i="1"/>
  <c r="U2582" i="1"/>
  <c r="T2582" i="1"/>
  <c r="U2578" i="1"/>
  <c r="T2578" i="1"/>
  <c r="U2574" i="1"/>
  <c r="T2574" i="1"/>
  <c r="U2570" i="1"/>
  <c r="T2570" i="1"/>
  <c r="U2566" i="1"/>
  <c r="T2566" i="1"/>
  <c r="U2562" i="1"/>
  <c r="T2562" i="1"/>
  <c r="U2558" i="1"/>
  <c r="T2558" i="1"/>
  <c r="U2554" i="1"/>
  <c r="T2554" i="1"/>
  <c r="U2550" i="1"/>
  <c r="T2550" i="1"/>
  <c r="U2546" i="1"/>
  <c r="T2546" i="1"/>
  <c r="U2542" i="1"/>
  <c r="T2542" i="1"/>
  <c r="U2538" i="1"/>
  <c r="T2538" i="1"/>
  <c r="U2534" i="1"/>
  <c r="T2534" i="1"/>
  <c r="U2530" i="1"/>
  <c r="T2530" i="1"/>
  <c r="U2526" i="1"/>
  <c r="T2526" i="1"/>
  <c r="U2522" i="1"/>
  <c r="T2522" i="1"/>
  <c r="U2518" i="1"/>
  <c r="T2518" i="1"/>
  <c r="U2514" i="1"/>
  <c r="T2514" i="1"/>
  <c r="U2510" i="1"/>
  <c r="T2510" i="1"/>
  <c r="U2506" i="1"/>
  <c r="T2506" i="1"/>
  <c r="U2502" i="1"/>
  <c r="T2502" i="1"/>
  <c r="U2498" i="1"/>
  <c r="T2498" i="1"/>
  <c r="U2494" i="1"/>
  <c r="T2494" i="1"/>
  <c r="U2490" i="1"/>
  <c r="T2490" i="1"/>
  <c r="U2486" i="1"/>
  <c r="T2486" i="1"/>
  <c r="U2482" i="1"/>
  <c r="T2482" i="1"/>
  <c r="U2478" i="1"/>
  <c r="T2478" i="1"/>
  <c r="U2474" i="1"/>
  <c r="T2474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2" i="1"/>
  <c r="T2442" i="1"/>
  <c r="U2438" i="1"/>
  <c r="T2438" i="1"/>
  <c r="U2434" i="1"/>
  <c r="T2434" i="1"/>
  <c r="U2430" i="1"/>
  <c r="T2430" i="1"/>
  <c r="U2426" i="1"/>
  <c r="T2426" i="1"/>
  <c r="U2422" i="1"/>
  <c r="T2422" i="1"/>
  <c r="U2418" i="1"/>
  <c r="T2418" i="1"/>
  <c r="U2414" i="1"/>
  <c r="T2414" i="1"/>
  <c r="U2410" i="1"/>
  <c r="T2410" i="1"/>
  <c r="U2406" i="1"/>
  <c r="T2406" i="1"/>
  <c r="U2402" i="1"/>
  <c r="T2402" i="1"/>
  <c r="U2398" i="1"/>
  <c r="T2398" i="1"/>
  <c r="U2394" i="1"/>
  <c r="T2394" i="1"/>
  <c r="U2390" i="1"/>
  <c r="T2390" i="1"/>
  <c r="U2386" i="1"/>
  <c r="T2386" i="1"/>
  <c r="U2382" i="1"/>
  <c r="T2382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E4" i="5"/>
  <c r="F4" i="5" s="1"/>
  <c r="E12" i="5"/>
  <c r="G12" i="5" s="1"/>
  <c r="E3" i="5"/>
  <c r="F3" i="5" s="1"/>
  <c r="E11" i="5"/>
  <c r="F11" i="5" s="1"/>
  <c r="E10" i="5"/>
  <c r="H10" i="5" s="1"/>
  <c r="E8" i="5"/>
  <c r="H8" i="5" s="1"/>
  <c r="E9" i="5"/>
  <c r="H9" i="5" s="1"/>
  <c r="E7" i="5"/>
  <c r="G7" i="5" s="1"/>
  <c r="E2" i="5"/>
  <c r="F2" i="5" s="1"/>
  <c r="E6" i="5"/>
  <c r="G6" i="5" s="1"/>
  <c r="E5" i="5"/>
  <c r="F5" i="5" s="1"/>
  <c r="G13" i="5"/>
  <c r="F13" i="5"/>
  <c r="F10" i="5" l="1"/>
  <c r="G4" i="5"/>
  <c r="H12" i="5"/>
  <c r="H4" i="5"/>
  <c r="H11" i="5"/>
  <c r="G11" i="5"/>
  <c r="F12" i="5"/>
  <c r="G2" i="5"/>
  <c r="G9" i="5"/>
  <c r="G3" i="5"/>
  <c r="F8" i="5"/>
  <c r="H6" i="5"/>
  <c r="F9" i="5"/>
  <c r="H2" i="5"/>
  <c r="H3" i="5"/>
  <c r="G8" i="5"/>
  <c r="H5" i="5"/>
  <c r="F6" i="5"/>
  <c r="G10" i="5"/>
  <c r="G5" i="5"/>
  <c r="H7" i="5"/>
  <c r="F7" i="5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<sst xmlns="http://schemas.openxmlformats.org/spreadsheetml/2006/main" count="24822" uniqueCount="8402">
  <si>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</si>
  <si>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</si>
  <si>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</si>
  <si>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</si>
  <si>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</si>
  <si>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</si>
  <si>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</si>
  <si>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</si>
  <si>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</si>
  <si>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</si>
  <si>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</si>
  <si>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</si>
  <si>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</si>
  <si>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</si>
  <si>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</si>
  <si>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</si>
  <si>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</si>
  <si>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</si>
  <si>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</si>
  <si>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</si>
  <si>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</si>
  <si>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</si>
  <si>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</si>
  <si>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</si>
  <si>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</si>
  <si>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</si>
  <si>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</si>
  <si>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</si>
  <si>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</si>
  <si>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</si>
  <si>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</si>
  <si>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</si>
  <si>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</si>
  <si>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</si>
  <si>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</si>
  <si>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</si>
  <si>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</si>
  <si>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</si>
  <si>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</si>
  <si>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</si>
  <si>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</si>
  <si>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</si>
  <si>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</si>
  <si>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</si>
  <si>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</si>
  <si>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</si>
  <si>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</si>
  <si>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</si>
  <si>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</si>
  <si>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</si>
  <si>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</si>
  <si>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</si>
  <si>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</si>
  <si>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</si>
  <si>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</si>
  <si>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</si>
  <si>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</si>
  <si>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</si>
  <si>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</si>
  <si>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</si>
  <si>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</si>
  <si>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</si>
  <si>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</si>
  <si>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</si>
  <si>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</si>
  <si>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</si>
  <si>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</si>
  <si>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</si>
  <si>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</si>
  <si>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</si>
  <si>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</si>
  <si>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</si>
  <si>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</si>
  <si>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</si>
  <si>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</si>
  <si>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</si>
  <si>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</si>
  <si>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</si>
  <si>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</si>
  <si>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</si>
  <si>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</si>
  <si>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</si>
  <si>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</si>
  <si>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</si>
  <si>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</si>
  <si>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</si>
  <si>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</si>
  <si>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</si>
  <si>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</si>
  <si>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</si>
  <si>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</si>
  <si>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</si>
  <si>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</si>
  <si>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</si>
  <si>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</si>
  <si>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</si>
  <si>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</si>
  <si>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</si>
  <si>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</si>
  <si>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</si>
  <si>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</si>
  <si>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</si>
  <si>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</si>
  <si>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</si>
  <si>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</si>
  <si>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</si>
  <si>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</si>
  <si>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</si>
  <si>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</si>
  <si>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</si>
  <si>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</si>
  <si>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</si>
  <si>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</si>
  <si>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</si>
  <si>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</si>
  <si>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</si>
  <si>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</si>
  <si>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</si>
  <si>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</si>
  <si>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</si>
  <si>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</si>
  <si>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</si>
  <si>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</si>
  <si>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</si>
  <si>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</si>
  <si>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</si>
  <si>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</si>
  <si>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</si>
  <si>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</si>
  <si>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</si>
  <si>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</si>
  <si>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</si>
  <si>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</si>
  <si>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</si>
  <si>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</si>
  <si>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</si>
  <si>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</si>
  <si>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</si>
  <si>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</si>
  <si>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</si>
  <si>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</si>
  <si>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</si>
  <si>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</si>
  <si>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</si>
  <si>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</si>
  <si>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</si>
  <si>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</si>
  <si>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</si>
  <si>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</si>
  <si>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</si>
  <si>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</si>
  <si>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</si>
  <si>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</si>
  <si>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</si>
  <si>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</si>
  <si>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</si>
  <si>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</si>
  <si>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</si>
  <si>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</si>
  <si>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</si>
  <si>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</si>
  <si>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</si>
  <si>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</si>
  <si>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</si>
  <si>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</si>
  <si>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</si>
  <si>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</si>
  <si>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</si>
  <si>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</si>
  <si>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</si>
  <si>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</si>
  <si>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</si>
  <si>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</si>
  <si>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</si>
  <si>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</si>
  <si>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</si>
  <si>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</si>
  <si>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</si>
  <si>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</si>
  <si>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</si>
  <si>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</si>
  <si>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</si>
  <si>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</si>
  <si>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</si>
  <si>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</si>
  <si>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</si>
  <si>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</si>
  <si>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</si>
  <si>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</si>
  <si>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</si>
  <si>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</si>
  <si>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</si>
  <si>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</si>
  <si>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</si>
  <si>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</si>
  <si>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</si>
  <si>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</si>
  <si>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</si>
  <si>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</si>
  <si>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</si>
  <si>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</si>
  <si>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</si>
  <si>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</si>
  <si>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</si>
  <si>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</si>
  <si>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</si>
  <si>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</si>
  <si>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</si>
  <si>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</si>
  <si>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</si>
  <si>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</si>
  <si>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</si>
  <si>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</si>
  <si>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</si>
  <si>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</si>
  <si>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</si>
  <si>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</si>
  <si>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</si>
  <si>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</si>
  <si>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</si>
  <si>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</si>
  <si>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</si>
  <si>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</si>
  <si>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</si>
  <si>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</si>
  <si>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</si>
  <si>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</si>
  <si>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</si>
  <si>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</si>
  <si>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</si>
  <si>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</si>
  <si>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</si>
  <si>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</si>
  <si>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</si>
  <si>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</si>
  <si>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</si>
  <si>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</si>
  <si>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</si>
  <si>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</si>
  <si>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</si>
  <si>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</si>
  <si>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</si>
  <si>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</si>
  <si>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</si>
  <si>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</si>
  <si>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</si>
  <si>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</si>
  <si>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</si>
  <si>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</si>
  <si>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</si>
  <si>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</si>
  <si>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</si>
  <si>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</si>
  <si>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</si>
  <si>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</si>
  <si>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</si>
  <si>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</si>
  <si>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</si>
  <si>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</si>
  <si>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</si>
  <si>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</si>
  <si>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</si>
  <si>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</si>
  <si>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</si>
  <si>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</si>
  <si>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</si>
  <si>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</si>
  <si>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</si>
  <si>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</si>
  <si>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</si>
  <si>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</si>
  <si>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</si>
  <si>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</si>
  <si>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</si>
  <si>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</si>
  <si>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</si>
  <si>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</si>
  <si>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</si>
  <si>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</si>
  <si>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</si>
  <si>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</si>
  <si>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</si>
  <si>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</si>
  <si>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</si>
  <si>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</si>
  <si>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</si>
  <si>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</si>
  <si>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</si>
  <si>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</si>
  <si>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</si>
  <si>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</si>
  <si>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</si>
  <si>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</si>
  <si>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</si>
  <si>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</si>
  <si>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</si>
  <si>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</si>
  <si>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</si>
  <si>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</si>
  <si>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</si>
  <si>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</si>
  <si>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</si>
  <si>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</si>
  <si>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</si>
  <si>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</si>
  <si>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</si>
  <si>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</si>
  <si>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</si>
  <si>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</si>
  <si>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</si>
  <si>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</si>
  <si>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</si>
  <si>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</si>
  <si>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</si>
  <si>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</si>
  <si>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</si>
  <si>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</si>
  <si>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</si>
  <si>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</si>
  <si>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</si>
  <si>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</si>
  <si>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</si>
  <si>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</si>
  <si>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</si>
  <si>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</si>
  <si>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</si>
  <si>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</si>
  <si>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</si>
  <si>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</si>
  <si>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</si>
  <si>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</si>
  <si>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</si>
  <si>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</si>
  <si>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</si>
  <si>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</si>
  <si>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</si>
  <si>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</si>
  <si>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</si>
  <si>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</si>
  <si>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</si>
  <si>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</si>
  <si>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</si>
  <si>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</si>
  <si>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</si>
  <si>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</si>
  <si>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</si>
  <si>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</si>
  <si>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</si>
  <si>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</si>
  <si>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</si>
  <si>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</si>
  <si>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</si>
  <si>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</si>
  <si>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</si>
  <si>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</si>
  <si>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</si>
  <si>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</si>
  <si>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</si>
  <si>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</si>
  <si>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</si>
  <si>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</si>
  <si>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</si>
  <si>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</si>
  <si>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</si>
  <si>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</si>
  <si>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</si>
  <si>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</si>
  <si>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</si>
  <si>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</si>
  <si>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</si>
  <si>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</si>
  <si>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</si>
  <si>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</si>
  <si>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</si>
  <si>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</si>
  <si>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</si>
  <si>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</si>
  <si>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</si>
  <si>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</si>
  <si>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</si>
  <si>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</si>
  <si>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</si>
  <si>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</si>
  <si>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</si>
  <si>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</si>
  <si>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</si>
  <si>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</si>
  <si>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</si>
  <si>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</si>
  <si>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</si>
  <si>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</si>
  <si>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</si>
  <si>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</si>
  <si>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</si>
  <si>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</si>
  <si>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</si>
  <si>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</si>
  <si>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</si>
  <si>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</si>
  <si>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</si>
  <si>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</si>
  <si>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</si>
  <si>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</si>
  <si>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</si>
  <si>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</si>
  <si>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</si>
  <si>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</si>
  <si>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</si>
  <si>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</si>
  <si>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</si>
  <si>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</si>
  <si>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</si>
  <si>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</si>
  <si>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</si>
  <si>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</si>
  <si>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</si>
  <si>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</si>
  <si>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</si>
  <si>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</si>
  <si>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</si>
  <si>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</si>
  <si>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</si>
  <si>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</si>
  <si>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</si>
  <si>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</si>
  <si>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</si>
  <si>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</si>
  <si>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</si>
  <si>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</si>
  <si>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</si>
  <si>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</si>
  <si>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</si>
  <si>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</si>
  <si>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</si>
  <si>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</si>
  <si>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</si>
  <si>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</si>
  <si>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</si>
  <si>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</si>
  <si>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</si>
  <si>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</si>
  <si>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</si>
  <si>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</si>
  <si>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</si>
  <si>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</si>
  <si>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</si>
  <si>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</si>
  <si>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</si>
  <si>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</si>
  <si>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</si>
  <si>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</si>
  <si>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</si>
  <si>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</si>
  <si>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</si>
  <si>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</si>
  <si>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</si>
  <si>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</si>
  <si>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</si>
  <si>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</si>
  <si>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</si>
  <si>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</si>
  <si>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</si>
  <si>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</si>
  <si>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</si>
  <si>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</si>
  <si>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</si>
  <si>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</si>
  <si>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</si>
  <si>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</si>
  <si>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</si>
  <si>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</si>
  <si>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</si>
  <si>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</si>
  <si>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</si>
  <si>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</si>
  <si>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</si>
  <si>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</si>
  <si>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</si>
  <si>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</si>
  <si>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</si>
  <si>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</si>
  <si>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</si>
  <si>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</si>
  <si>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</si>
  <si>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</si>
  <si>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</si>
  <si>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</si>
  <si>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</si>
  <si>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</si>
  <si>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</si>
  <si>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</si>
  <si>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</si>
  <si>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</si>
  <si>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</si>
  <si>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</si>
  <si>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</si>
  <si>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</si>
  <si>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</si>
  <si>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</si>
  <si>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</si>
  <si>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</si>
  <si>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</si>
  <si>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</si>
  <si>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</si>
  <si>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</si>
  <si>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</si>
  <si>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</si>
  <si>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</si>
  <si>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</si>
  <si>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</si>
  <si>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</si>
  <si>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</si>
  <si>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</si>
  <si>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</si>
  <si>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</si>
  <si>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</si>
  <si>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</si>
  <si>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</si>
  <si>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</si>
  <si>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</si>
  <si>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</si>
  <si>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</si>
  <si>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</si>
  <si>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</si>
  <si>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</si>
  <si>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</si>
  <si>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</si>
  <si>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</si>
  <si>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</si>
  <si>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</si>
  <si>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</si>
  <si>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</si>
  <si>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</si>
  <si>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</si>
  <si>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</si>
  <si>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</si>
  <si>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</si>
  <si>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</si>
  <si>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</si>
  <si>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</si>
  <si>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</si>
  <si>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</si>
  <si>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</si>
  <si>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</si>
  <si>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</si>
  <si>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</si>
  <si>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</si>
  <si>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</si>
  <si>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</si>
  <si>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</si>
  <si>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</si>
  <si>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</si>
  <si>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</si>
  <si>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</si>
  <si>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</si>
  <si>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</si>
  <si>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</si>
  <si>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</si>
  <si>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</si>
  <si>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</si>
  <si>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</si>
  <si>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</si>
  <si>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</si>
  <si>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</si>
  <si>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</si>
  <si>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</si>
  <si>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</si>
  <si>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</si>
  <si>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</si>
  <si>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</si>
  <si>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</si>
  <si>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</si>
  <si>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</si>
  <si>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</si>
  <si>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</si>
  <si>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</si>
  <si>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</si>
  <si>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</si>
  <si>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</si>
  <si>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</si>
  <si>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</si>
  <si>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</si>
  <si>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</si>
  <si>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</si>
  <si>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</si>
  <si>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</si>
  <si>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</si>
  <si>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</si>
  <si>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</si>
  <si>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</si>
  <si>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</si>
  <si>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</si>
  <si>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</si>
  <si>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</si>
  <si>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</si>
  <si>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</si>
  <si>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</si>
  <si>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</si>
  <si>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</si>
  <si>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</si>
  <si>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</si>
  <si>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</si>
  <si>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</si>
  <si>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</si>
  <si>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</si>
  <si>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</si>
  <si>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</si>
  <si>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</si>
  <si>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</si>
  <si>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</si>
  <si>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</si>
  <si>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</si>
  <si>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</si>
  <si>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</si>
  <si>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</si>
  <si>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</si>
  <si>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</si>
  <si>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</si>
  <si>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</si>
  <si>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</si>
  <si>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</si>
  <si>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</si>
  <si>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</si>
  <si>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</si>
  <si>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</si>
  <si>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</si>
  <si>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</si>
  <si>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</si>
  <si>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</si>
  <si>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</si>
  <si>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</si>
  <si>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</si>
  <si>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</si>
  <si>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</si>
  <si>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</si>
  <si>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</si>
  <si>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</si>
  <si>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</si>
  <si>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</si>
  <si>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</si>
  <si>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</si>
  <si>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</si>
  <si>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</si>
  <si>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</si>
  <si>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</si>
  <si>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</si>
  <si>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</si>
  <si>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</si>
  <si>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</si>
  <si>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</si>
  <si>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</si>
  <si>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</si>
  <si>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</si>
  <si>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</si>
  <si>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</si>
  <si>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</si>
  <si>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</si>
  <si>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</si>
  <si>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</si>
  <si>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</si>
  <si>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</si>
  <si>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</si>
  <si>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</si>
  <si>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</si>
  <si>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</si>
  <si>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</si>
  <si>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</si>
  <si>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</si>
  <si>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</si>
  <si>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</si>
  <si>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</si>
  <si>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</si>
  <si>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</si>
  <si>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</si>
  <si>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</si>
  <si>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</si>
  <si>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</si>
  <si>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</si>
  <si>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</si>
  <si>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</si>
  <si>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</si>
  <si>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</si>
  <si>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</si>
  <si>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</si>
  <si>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</si>
  <si>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</si>
  <si>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</si>
  <si>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</si>
  <si>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</si>
  <si>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</si>
  <si>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</si>
  <si>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</si>
  <si>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</si>
  <si>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</si>
  <si>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</si>
  <si>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</si>
  <si>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</si>
  <si>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</si>
  <si>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</si>
  <si>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</si>
  <si>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</si>
  <si>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</si>
  <si>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</si>
  <si>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</si>
  <si>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</si>
  <si>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</si>
  <si>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</si>
  <si>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</si>
  <si>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</si>
  <si>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</si>
  <si>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</si>
  <si>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</si>
  <si>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</si>
  <si>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</si>
  <si>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</si>
  <si>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</si>
  <si>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</si>
  <si>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</si>
  <si>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</si>
  <si>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</si>
  <si>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</si>
  <si>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</si>
  <si>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</si>
  <si>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</si>
  <si>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</si>
  <si>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</si>
  <si>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</si>
  <si>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</si>
  <si>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</si>
  <si>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</si>
  <si>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</si>
  <si>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</si>
  <si>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</si>
  <si>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</si>
  <si>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</si>
  <si>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</si>
  <si>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</si>
  <si>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</si>
  <si>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</si>
  <si>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</si>
  <si>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</si>
  <si>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</si>
  <si>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</si>
  <si>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</si>
  <si>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</si>
  <si>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</si>
  <si>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</si>
  <si>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</si>
  <si>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</si>
  <si>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</si>
  <si>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</si>
  <si>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</si>
  <si>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</si>
  <si>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</si>
  <si>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</si>
  <si>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</si>
  <si>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</si>
  <si>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</si>
  <si>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</si>
  <si>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</si>
  <si>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</si>
  <si>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</si>
  <si>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</si>
  <si>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</si>
  <si>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</si>
  <si>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</si>
  <si>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</si>
  <si>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</si>
  <si>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</si>
  <si>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</si>
  <si>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</si>
  <si>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</si>
  <si>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</si>
  <si>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</si>
  <si>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</si>
  <si>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</si>
  <si>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</si>
  <si>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</si>
  <si>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</si>
  <si>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</si>
  <si>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</si>
  <si>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</si>
  <si>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</si>
  <si>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</si>
  <si>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</si>
  <si>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</si>
  <si>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</si>
  <si>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</si>
  <si>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</si>
  <si>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</si>
  <si>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</si>
  <si>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</si>
  <si>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</si>
  <si>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</si>
  <si>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</si>
  <si>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</si>
  <si>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</si>
  <si>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</si>
  <si>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</si>
  <si>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</si>
  <si>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</si>
  <si>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</si>
  <si>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</si>
  <si>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</si>
  <si>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</si>
  <si>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</si>
  <si>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</si>
  <si>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</si>
  <si>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</si>
  <si>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</si>
  <si>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</si>
  <si>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</si>
  <si>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</si>
  <si>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</si>
  <si>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</si>
  <si>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</si>
  <si>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</si>
  <si>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</si>
  <si>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</si>
  <si>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</si>
  <si>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</si>
  <si>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</si>
  <si>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</si>
  <si>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</si>
  <si>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</si>
  <si>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</si>
  <si>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</si>
  <si>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</si>
  <si>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</si>
  <si>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</si>
  <si>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</si>
  <si>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</si>
  <si>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</si>
  <si>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</si>
  <si>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</si>
  <si>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</si>
  <si>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</si>
  <si>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</si>
  <si>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</si>
  <si>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</si>
  <si>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</si>
  <si>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</si>
  <si>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</si>
  <si>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</si>
  <si>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</si>
  <si>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</si>
  <si>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</si>
  <si>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</si>
  <si>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</si>
  <si>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</si>
  <si>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</si>
  <si>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</si>
  <si>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</si>
  <si>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</si>
  <si>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</si>
  <si>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</si>
  <si>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</si>
  <si>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</si>
  <si>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</si>
  <si>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</si>
  <si>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</si>
  <si>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</si>
  <si>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</si>
  <si>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</si>
  <si>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</si>
  <si>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</si>
  <si>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</si>
  <si>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</si>
  <si>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</si>
  <si>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</si>
  <si>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</si>
  <si>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</si>
  <si>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</si>
  <si>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</si>
  <si>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</si>
  <si>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</si>
  <si>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</si>
  <si>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</si>
  <si>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</si>
  <si>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</si>
  <si>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</si>
  <si>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</si>
  <si>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</si>
  <si>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</si>
  <si>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</si>
  <si>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</si>
  <si>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</si>
  <si>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</si>
  <si>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</si>
  <si>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</si>
  <si>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</si>
  <si>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</si>
  <si>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</si>
  <si>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</si>
  <si>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</si>
  <si>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</si>
  <si>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</si>
  <si>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</si>
  <si>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</si>
  <si>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</si>
  <si>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</si>
  <si>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</si>
  <si>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</si>
  <si>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</si>
  <si>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</si>
  <si>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</si>
  <si>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</si>
  <si>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</si>
  <si>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</si>
  <si>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</si>
  <si>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</si>
  <si>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</si>
  <si>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</si>
  <si>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</si>
  <si>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</si>
  <si>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</si>
  <si>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</si>
  <si>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</si>
  <si>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</si>
  <si>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</si>
  <si>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</si>
  <si>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</si>
  <si>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</si>
  <si>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</si>
  <si>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</si>
  <si>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</si>
  <si>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</si>
  <si>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</si>
  <si>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</si>
  <si>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</si>
  <si>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</si>
  <si>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</si>
  <si>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</si>
  <si>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</si>
  <si>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</si>
  <si>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</si>
  <si>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</si>
  <si>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</si>
  <si>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</si>
  <si>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</si>
  <si>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</si>
  <si>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</si>
  <si>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</si>
  <si>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</si>
  <si>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</si>
  <si>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</si>
  <si>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</si>
  <si>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</si>
  <si>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</si>
  <si>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</si>
  <si>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</si>
  <si>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</si>
  <si>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</si>
  <si>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</si>
  <si>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</si>
  <si>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</si>
  <si>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</si>
  <si>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</si>
  <si>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</si>
  <si>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</si>
  <si>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</si>
  <si>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</si>
  <si>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</si>
  <si>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</si>
  <si>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</si>
  <si>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</si>
  <si>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</si>
  <si>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</si>
  <si>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</si>
  <si>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</si>
  <si>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</si>
  <si>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</si>
  <si>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</si>
  <si>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</si>
  <si>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</si>
  <si>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</si>
  <si>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</si>
  <si>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</si>
  <si>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</si>
  <si>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</si>
  <si>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</si>
  <si>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</si>
  <si>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</si>
  <si>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</si>
  <si>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</si>
  <si>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</si>
  <si>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</si>
  <si>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</si>
  <si>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</si>
  <si>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</si>
  <si>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</si>
  <si>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</si>
  <si>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</si>
  <si>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</si>
  <si>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</si>
  <si>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</si>
  <si>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</si>
  <si>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</si>
  <si>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</si>
  <si>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</si>
  <si>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</si>
  <si>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</si>
  <si>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</si>
  <si>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</si>
  <si>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</si>
  <si>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</si>
  <si>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</si>
  <si>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</si>
  <si>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</si>
  <si>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</si>
  <si>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</si>
  <si>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</si>
  <si>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</si>
  <si>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</si>
  <si>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</si>
  <si>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</si>
  <si>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</si>
  <si>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</si>
  <si>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</si>
  <si>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</si>
  <si>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</si>
  <si>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</si>
  <si>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</si>
  <si>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</si>
  <si>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</si>
  <si>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</si>
  <si>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</si>
  <si>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</si>
  <si>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</si>
  <si>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</si>
  <si>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</si>
  <si>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</si>
  <si>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</si>
  <si>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</si>
  <si>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</si>
  <si>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</si>
  <si>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</si>
  <si>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</si>
  <si>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</si>
  <si>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</si>
  <si>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</si>
  <si>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</si>
  <si>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</si>
  <si>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</si>
  <si>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</si>
  <si>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</si>
  <si>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</si>
  <si>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</si>
  <si>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</si>
  <si>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</si>
  <si>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</si>
  <si>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</si>
  <si>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</si>
  <si>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</si>
  <si>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</si>
  <si>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</si>
  <si>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</si>
  <si>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</si>
  <si>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</si>
  <si>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</si>
  <si>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</si>
  <si>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</si>
  <si>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</si>
  <si>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</si>
  <si>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</si>
  <si>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</si>
  <si>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</si>
  <si>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</si>
  <si>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</si>
  <si>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</si>
  <si>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</si>
  <si>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</si>
  <si>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</si>
  <si>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</si>
  <si>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</si>
  <si>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</si>
  <si>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</si>
  <si>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</si>
  <si>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</si>
  <si>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</si>
  <si>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</si>
  <si>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</si>
  <si>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</si>
  <si>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</si>
  <si>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</si>
  <si>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</si>
  <si>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</si>
  <si>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</si>
  <si>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</si>
  <si>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</si>
  <si>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</si>
  <si>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</si>
  <si>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</si>
  <si>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</si>
  <si>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</si>
  <si>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</si>
  <si>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</si>
  <si>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</si>
  <si>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</si>
  <si>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</si>
  <si>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</si>
  <si>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</si>
  <si>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</si>
  <si>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</si>
  <si>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</si>
  <si>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</si>
  <si>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</si>
  <si>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</si>
  <si>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</si>
  <si>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</si>
  <si>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</si>
  <si>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</si>
  <si>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</si>
  <si>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</si>
  <si>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</si>
  <si>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</si>
  <si>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</si>
  <si>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</si>
  <si>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</si>
  <si>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</si>
  <si>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</si>
  <si>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</si>
  <si>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</si>
  <si>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</si>
  <si>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</si>
  <si>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</si>
  <si>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</si>
  <si>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</si>
  <si>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</si>
  <si>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</si>
  <si>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</si>
  <si>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</si>
  <si>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</si>
  <si>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</si>
  <si>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</si>
  <si>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</si>
  <si>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</si>
  <si>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</si>
  <si>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</si>
  <si>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</si>
  <si>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</si>
  <si>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</si>
  <si>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</si>
  <si>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</si>
  <si>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</si>
  <si>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</si>
  <si>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</si>
  <si>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</si>
  <si>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</si>
  <si>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</si>
  <si>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</si>
  <si>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</si>
  <si>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</si>
  <si>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</si>
  <si>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</si>
  <si>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</si>
  <si>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</si>
  <si>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</si>
  <si>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</si>
  <si>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</si>
  <si>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</si>
  <si>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</si>
  <si>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</si>
  <si>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</si>
  <si>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</si>
  <si>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</si>
  <si>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</si>
  <si>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</si>
  <si>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</si>
  <si>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</si>
  <si>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</si>
  <si>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</si>
  <si>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</si>
  <si>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</si>
  <si>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</si>
  <si>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</si>
  <si>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</si>
  <si>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</si>
  <si>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</si>
  <si>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</si>
  <si>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</si>
  <si>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</si>
  <si>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</si>
  <si>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</si>
  <si>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</si>
  <si>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</si>
  <si>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</si>
  <si>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</si>
  <si>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</si>
  <si>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</si>
  <si>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</si>
  <si>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</si>
  <si>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</si>
  <si>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</si>
  <si>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</si>
  <si>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</si>
  <si>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</si>
  <si>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</si>
  <si>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</si>
  <si>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</si>
  <si>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</si>
  <si>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</si>
  <si>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</si>
  <si>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</si>
  <si>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</si>
  <si>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</si>
  <si>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</si>
  <si>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</si>
  <si>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</si>
  <si>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</si>
  <si>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</si>
  <si>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</si>
  <si>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</si>
  <si>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</si>
  <si>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</si>
  <si>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</si>
  <si>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</si>
  <si>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</si>
  <si>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</si>
  <si>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</si>
  <si>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</si>
  <si>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</si>
  <si>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</si>
  <si>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</si>
  <si>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</si>
  <si>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</si>
  <si>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</si>
  <si>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</si>
  <si>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</si>
  <si>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</si>
  <si>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</si>
  <si>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</si>
  <si>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</si>
  <si>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</si>
  <si>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</si>
  <si>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</si>
  <si>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</si>
  <si>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</si>
  <si>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</si>
  <si>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</si>
  <si>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</si>
  <si>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</si>
  <si>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</si>
  <si>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</si>
  <si>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</si>
  <si>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</si>
  <si>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</si>
  <si>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</si>
  <si>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</si>
  <si>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</si>
  <si>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</si>
  <si>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</si>
  <si>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</si>
  <si>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</si>
  <si>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</si>
  <si>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</si>
  <si>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</si>
  <si>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</si>
  <si>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</si>
  <si>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</si>
  <si>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</si>
  <si>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</si>
  <si>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</si>
  <si>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</si>
  <si>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</si>
  <si>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</si>
  <si>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</si>
  <si>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</si>
  <si>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</si>
  <si>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</si>
  <si>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</si>
  <si>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</si>
  <si>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</si>
  <si>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</si>
  <si>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</si>
  <si>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</si>
  <si>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</si>
  <si>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</si>
  <si>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</si>
  <si>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</si>
  <si>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</si>
  <si>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</si>
  <si>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</si>
  <si>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</si>
  <si>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</si>
  <si>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</si>
  <si>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</si>
  <si>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</si>
  <si>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</si>
  <si>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</si>
  <si>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</si>
  <si>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</si>
  <si>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</si>
  <si>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</si>
  <si>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</si>
  <si>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</si>
  <si>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</si>
  <si>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</si>
  <si>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</si>
  <si>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</si>
  <si>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</si>
  <si>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</si>
  <si>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</si>
  <si>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</si>
  <si>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</si>
  <si>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</si>
  <si>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</si>
  <si>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</si>
  <si>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</si>
  <si>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</si>
  <si>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</si>
  <si>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</si>
  <si>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</si>
  <si>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</si>
  <si>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</si>
  <si>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</si>
  <si>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</si>
  <si>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</si>
  <si>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</si>
  <si>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</si>
  <si>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</si>
  <si>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</si>
  <si>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</si>
  <si>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</si>
  <si>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</si>
  <si>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</si>
  <si>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</si>
  <si>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</si>
  <si>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</si>
  <si>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</si>
  <si>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</si>
  <si>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</si>
  <si>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</si>
  <si>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</si>
  <si>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</si>
  <si>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</si>
  <si>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</si>
  <si>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</si>
  <si>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</si>
  <si>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</si>
  <si>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</si>
  <si>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</si>
  <si>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</si>
  <si>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</si>
  <si>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</si>
  <si>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</si>
  <si>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</si>
  <si>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</si>
  <si>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</si>
  <si>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</si>
  <si>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</si>
  <si>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</si>
  <si>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</si>
  <si>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</si>
  <si>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</si>
  <si>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</si>
  <si>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</si>
  <si>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</si>
  <si>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</si>
  <si>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</si>
  <si>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</si>
  <si>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</si>
  <si>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</si>
  <si>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</si>
  <si>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</si>
  <si>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</si>
  <si>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</si>
  <si>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</si>
  <si>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</si>
  <si>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</si>
  <si>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</si>
  <si>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</si>
  <si>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</si>
  <si>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</si>
  <si>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</si>
  <si>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</si>
  <si>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</si>
  <si>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</si>
  <si>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</si>
  <si>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</si>
  <si>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</si>
  <si>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</si>
  <si>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</si>
  <si>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</si>
  <si>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</si>
  <si>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</si>
  <si>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</si>
  <si>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</si>
  <si>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</si>
  <si>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</si>
  <si>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</si>
  <si>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</si>
  <si>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</si>
  <si>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</si>
  <si>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</si>
  <si>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</si>
  <si>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</si>
  <si>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</si>
  <si>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</si>
  <si>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</si>
  <si>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</si>
  <si>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</si>
  <si>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</si>
  <si>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</si>
  <si>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</si>
  <si>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</si>
  <si>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</si>
  <si>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</si>
  <si>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</si>
  <si>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</si>
  <si>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</si>
  <si>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</si>
  <si>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</si>
  <si>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</si>
  <si>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</si>
  <si>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</si>
  <si>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</si>
  <si>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</si>
  <si>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</si>
  <si>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</si>
  <si>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</si>
  <si>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</si>
  <si>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</si>
  <si>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</si>
  <si>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</si>
  <si>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</si>
  <si>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</si>
  <si>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</si>
  <si>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</si>
  <si>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</si>
  <si>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</si>
  <si>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</si>
  <si>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</si>
  <si>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</si>
  <si>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</si>
  <si>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</si>
  <si>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</si>
  <si>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</si>
  <si>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</si>
  <si>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</si>
  <si>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</si>
  <si>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</si>
  <si>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</si>
  <si>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</si>
  <si>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</si>
  <si>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</si>
  <si>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</si>
  <si>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</si>
  <si>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</si>
  <si>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</si>
  <si>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</si>
  <si>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</si>
  <si>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</si>
  <si>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</si>
  <si>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</si>
  <si>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</si>
  <si>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</si>
  <si>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</si>
  <si>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</si>
  <si>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</si>
  <si>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</si>
  <si>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</si>
  <si>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</si>
  <si>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</si>
  <si>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</si>
  <si>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</si>
  <si>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</si>
  <si>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</si>
  <si>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</si>
  <si>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</si>
  <si>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</si>
  <si>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</si>
  <si>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</si>
  <si>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</si>
  <si>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</si>
  <si>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</si>
  <si>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</si>
  <si>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</si>
  <si>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</si>
  <si>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</si>
  <si>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</si>
  <si>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</si>
  <si>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</si>
  <si>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</si>
  <si>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</si>
  <si>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</si>
  <si>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</si>
  <si>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</si>
  <si>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</si>
  <si>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</si>
  <si>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</si>
  <si>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</si>
  <si>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</si>
  <si>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</si>
  <si>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</si>
  <si>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</si>
  <si>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</si>
  <si>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</si>
  <si>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</si>
  <si>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</si>
  <si>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</si>
  <si>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</si>
  <si>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</si>
  <si>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</si>
  <si>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</si>
  <si>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</si>
  <si>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</si>
  <si>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</si>
  <si>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</si>
  <si>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</si>
  <si>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</si>
  <si>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</si>
  <si>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</si>
  <si>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</si>
  <si>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</si>
  <si>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</si>
  <si>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</si>
  <si>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</si>
  <si>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</si>
  <si>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</si>
  <si>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</si>
  <si>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</si>
  <si>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</si>
  <si>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</si>
  <si>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</si>
  <si>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</si>
  <si>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</si>
  <si>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</si>
  <si>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</si>
  <si>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</si>
  <si>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</si>
  <si>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</si>
  <si>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</si>
  <si>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</si>
  <si>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</si>
  <si>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</si>
  <si>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</si>
  <si>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</si>
  <si>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</si>
  <si>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</si>
  <si>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</si>
  <si>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</si>
  <si>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</si>
  <si>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</si>
  <si>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</si>
  <si>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</si>
  <si>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</si>
  <si>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</si>
  <si>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</si>
  <si>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</si>
  <si>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</si>
  <si>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</si>
  <si>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</si>
  <si>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</si>
  <si>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</si>
  <si>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</si>
  <si>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</si>
  <si>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</si>
  <si>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</si>
  <si>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</si>
  <si>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</si>
  <si>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</si>
  <si>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</si>
  <si>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</si>
  <si>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</si>
  <si>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</si>
  <si>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</si>
  <si>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</si>
  <si>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</si>
  <si>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</si>
  <si>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</si>
  <si>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</si>
  <si>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</si>
  <si>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</si>
  <si>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</si>
  <si>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</si>
  <si>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</si>
  <si>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</si>
  <si>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</si>
  <si>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</si>
  <si>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</si>
  <si>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</si>
  <si>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</si>
  <si>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</si>
  <si>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</si>
  <si>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</si>
  <si>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</si>
  <si>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</si>
  <si>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</si>
  <si>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</si>
  <si>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</si>
  <si>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</si>
  <si>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</si>
  <si>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</si>
  <si>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</si>
  <si>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</si>
  <si>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</si>
  <si>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</si>
  <si>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</si>
  <si>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</si>
  <si>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</si>
  <si>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</si>
  <si>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</si>
  <si>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</si>
  <si>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</si>
  <si>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</si>
  <si>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</si>
  <si>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</si>
  <si>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</si>
  <si>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</si>
  <si>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</si>
  <si>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</si>
  <si>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</si>
  <si>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</si>
  <si>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</si>
  <si>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</si>
  <si>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</si>
  <si>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</si>
  <si>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</si>
  <si>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</si>
  <si>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</si>
  <si>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</si>
  <si>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</si>
  <si>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</si>
  <si>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</si>
  <si>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</si>
  <si>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</si>
  <si>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</si>
  <si>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</si>
  <si>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</si>
  <si>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</si>
  <si>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</si>
  <si>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</si>
  <si>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</si>
  <si>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</si>
  <si>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</si>
  <si>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</si>
  <si>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</si>
  <si>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</si>
  <si>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</si>
  <si>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</si>
  <si>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</si>
  <si>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</si>
  <si>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</si>
  <si>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</si>
  <si>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</si>
  <si>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</si>
  <si>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</si>
  <si>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</si>
  <si>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</si>
  <si>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</si>
  <si>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</si>
  <si>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</si>
  <si>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</si>
  <si>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</si>
  <si>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</si>
  <si>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</si>
  <si>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</si>
  <si>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</si>
  <si>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</si>
  <si>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</si>
  <si>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</si>
  <si>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</si>
  <si>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</si>
  <si>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</si>
  <si>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</si>
  <si>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</si>
  <si>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</si>
  <si>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</si>
  <si>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</si>
  <si>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</si>
  <si>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</si>
  <si>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</si>
  <si>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</si>
  <si>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</si>
  <si>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</si>
  <si>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</si>
  <si>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</si>
  <si>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</si>
  <si>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</si>
  <si>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</si>
  <si>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</si>
  <si>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</si>
  <si>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</si>
  <si>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</si>
  <si>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</si>
  <si>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</si>
  <si>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</si>
  <si>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</si>
  <si>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</si>
  <si>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</si>
  <si>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</si>
  <si>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</si>
  <si>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</si>
  <si>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</si>
  <si>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</si>
  <si>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</si>
  <si>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</si>
  <si>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</si>
  <si>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</si>
  <si>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</si>
  <si>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</si>
  <si>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</si>
  <si>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</si>
  <si>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</si>
  <si>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</si>
  <si>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</si>
  <si>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</si>
  <si>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</si>
  <si>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</si>
  <si>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</si>
  <si>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</si>
  <si>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</si>
  <si>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</si>
  <si>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</si>
  <si>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</si>
  <si>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</si>
  <si>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</si>
  <si>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</si>
  <si>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</si>
  <si>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</si>
  <si>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</si>
  <si>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</si>
  <si>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</si>
  <si>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</si>
  <si>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</si>
  <si>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</si>
  <si>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</si>
  <si>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</si>
  <si>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</si>
  <si>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</si>
  <si>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</si>
  <si>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</si>
  <si>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</si>
  <si>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</si>
  <si>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</si>
  <si>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</si>
  <si>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</si>
  <si>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</si>
  <si>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</si>
  <si>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</si>
  <si>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</si>
  <si>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</si>
  <si>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</si>
  <si>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</si>
  <si>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</si>
  <si>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</si>
  <si>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</si>
  <si>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</si>
  <si>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</si>
  <si>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</si>
  <si>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</si>
  <si>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</si>
  <si>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</si>
  <si>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</si>
  <si>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</si>
  <si>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</si>
  <si>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</si>
  <si>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</si>
  <si>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</si>
  <si>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</si>
  <si>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</si>
  <si>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</si>
  <si>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</si>
  <si>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</si>
  <si>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</si>
  <si>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</si>
  <si>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</si>
  <si>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</si>
  <si>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</si>
  <si>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</si>
  <si>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</si>
  <si>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</si>
  <si>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</si>
  <si>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</si>
  <si>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</si>
  <si>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</si>
  <si>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</si>
  <si>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</si>
  <si>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</si>
  <si>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</si>
  <si>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</si>
  <si>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</si>
  <si>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</si>
  <si>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</si>
  <si>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</si>
  <si>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</si>
  <si>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</si>
  <si>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</si>
  <si>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</si>
  <si>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</si>
  <si>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</si>
  <si>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</si>
  <si>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</si>
  <si>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</si>
  <si>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</si>
  <si>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</si>
  <si>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</si>
  <si>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</si>
  <si>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</si>
  <si>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</si>
  <si>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</si>
  <si>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</si>
  <si>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</si>
  <si>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</si>
  <si>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</si>
  <si>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</si>
  <si>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</si>
  <si>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</si>
  <si>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</si>
  <si>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</si>
  <si>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</si>
  <si>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</si>
  <si>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</si>
  <si>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</si>
  <si>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</si>
  <si>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</si>
  <si>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</si>
  <si>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</si>
  <si>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</si>
  <si>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</si>
  <si>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</si>
  <si>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</si>
  <si>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</si>
  <si>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</si>
  <si>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</si>
  <si>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</si>
  <si>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</si>
  <si>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</si>
  <si>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</si>
  <si>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</si>
  <si>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</si>
  <si>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</si>
  <si>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</si>
  <si>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</si>
  <si>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</si>
  <si>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</si>
  <si>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</si>
  <si>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</si>
  <si>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</si>
  <si>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</si>
  <si>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</si>
  <si>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</si>
  <si>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</si>
  <si>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</si>
  <si>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</si>
  <si>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</si>
  <si>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</si>
  <si>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</si>
  <si>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</si>
  <si>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</si>
  <si>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</si>
  <si>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</si>
  <si>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</si>
  <si>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</si>
  <si>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</si>
  <si>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</si>
  <si>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</si>
  <si>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</si>
  <si>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</si>
  <si>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</si>
  <si>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</si>
  <si>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</si>
  <si>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</si>
  <si>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</si>
  <si>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</si>
  <si>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</si>
  <si>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</si>
  <si>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</si>
  <si>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</si>
  <si>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</si>
  <si>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</si>
  <si>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</si>
  <si>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</si>
  <si>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</si>
  <si>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</si>
  <si>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</si>
  <si>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</si>
  <si>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</si>
  <si>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</si>
  <si>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</si>
  <si>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</si>
  <si>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</si>
  <si>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</si>
  <si>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</si>
  <si>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</si>
  <si>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</si>
  <si>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</si>
  <si>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</si>
  <si>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</si>
  <si>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</si>
  <si>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</si>
  <si>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</si>
  <si>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</si>
  <si>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</si>
  <si>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</si>
  <si>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</si>
  <si>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</si>
  <si>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</si>
  <si>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</si>
  <si>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</si>
  <si>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</si>
  <si>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</si>
  <si>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</si>
  <si>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</si>
  <si>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</si>
  <si>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</si>
  <si>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</si>
  <si>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</si>
  <si>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</si>
  <si>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</si>
  <si>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</si>
  <si>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</si>
  <si>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</si>
  <si>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</si>
  <si>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</si>
  <si>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</si>
  <si>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</si>
  <si>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</si>
  <si>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</si>
  <si>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</si>
  <si>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</si>
  <si>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</si>
  <si>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</si>
  <si>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</si>
  <si>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</si>
  <si>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</si>
  <si>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</si>
  <si>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</si>
  <si>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</si>
  <si>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</si>
  <si>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</si>
  <si>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</si>
  <si>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</si>
  <si>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</si>
  <si>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</si>
  <si>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</si>
  <si>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</si>
  <si>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</si>
  <si>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</si>
  <si>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</si>
  <si>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</si>
  <si>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</si>
  <si>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</si>
  <si>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</si>
  <si>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</si>
  <si>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</si>
  <si>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</si>
  <si>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</si>
  <si>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</si>
  <si>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</si>
  <si>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</si>
  <si>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</si>
  <si>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</si>
  <si>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</si>
  <si>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</si>
  <si>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</si>
  <si>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</si>
  <si>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</si>
  <si>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</si>
  <si>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</si>
  <si>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</si>
  <si>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</si>
  <si>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</si>
  <si>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</si>
  <si>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</si>
  <si>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</si>
  <si>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</si>
  <si>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</si>
  <si>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</si>
  <si>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</si>
  <si>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</si>
  <si>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</si>
  <si>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</si>
  <si>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</si>
  <si>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</si>
  <si>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</si>
  <si>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</si>
  <si>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</si>
  <si>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</si>
  <si>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</si>
  <si>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</si>
  <si>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</si>
  <si>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</si>
  <si>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</si>
  <si>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</si>
  <si>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</si>
  <si>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</si>
  <si>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</si>
  <si>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</si>
  <si>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</si>
  <si>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</si>
  <si>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</si>
  <si>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</si>
  <si>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</si>
  <si>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</si>
  <si>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</si>
  <si>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</si>
  <si>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</si>
  <si>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</si>
  <si>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</si>
  <si>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</si>
  <si>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</si>
  <si>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</si>
  <si>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</si>
  <si>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</si>
  <si>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</si>
  <si>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</si>
  <si>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</si>
  <si>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</si>
  <si>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</si>
  <si>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</si>
  <si>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</si>
  <si>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</si>
  <si>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</si>
  <si>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</si>
  <si>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</si>
  <si>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</si>
  <si>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</si>
  <si>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</si>
  <si>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</si>
  <si>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</si>
  <si>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</si>
  <si>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</si>
  <si>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</si>
  <si>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</si>
  <si>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</si>
  <si>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</si>
  <si>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</si>
  <si>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</si>
  <si>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</si>
  <si>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</si>
  <si>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</si>
  <si>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</si>
  <si>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</si>
  <si>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</si>
  <si>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</si>
  <si>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</si>
  <si>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</si>
  <si>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</si>
  <si>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</si>
  <si>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</si>
  <si>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</si>
  <si>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</si>
  <si>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</si>
  <si>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</si>
  <si>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</si>
  <si>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</si>
  <si>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</si>
  <si>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</si>
  <si>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</si>
  <si>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</si>
  <si>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</si>
  <si>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</si>
  <si>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</si>
  <si>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</si>
  <si>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</si>
  <si>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</si>
  <si>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</si>
  <si>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</si>
  <si>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</si>
  <si>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</si>
  <si>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</si>
  <si>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</si>
  <si>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</si>
  <si>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</si>
  <si>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</si>
  <si>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</si>
  <si>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</si>
  <si>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</si>
  <si>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</si>
  <si>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</si>
  <si>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</si>
  <si>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</si>
  <si>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</si>
  <si>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</si>
  <si>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</si>
  <si>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</si>
  <si>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</si>
  <si>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</si>
  <si>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</si>
  <si>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</si>
  <si>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</si>
  <si>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</si>
  <si>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</si>
  <si>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</si>
  <si>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</si>
  <si>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</si>
  <si>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</si>
  <si>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</si>
  <si>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</si>
  <si>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</si>
  <si>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</si>
  <si>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</si>
  <si>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</si>
  <si>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</si>
  <si>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</si>
  <si>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</si>
  <si>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</si>
  <si>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</si>
  <si>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</si>
  <si>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</si>
  <si>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</si>
  <si>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</si>
  <si>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</si>
  <si>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</si>
  <si>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</si>
  <si>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</si>
  <si>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</si>
  <si>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</si>
  <si>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</si>
  <si>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</si>
  <si>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</si>
  <si>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</si>
  <si>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</si>
  <si>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</si>
  <si>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</si>
  <si>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</si>
  <si>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</si>
  <si>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</si>
  <si>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</si>
  <si>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</si>
  <si>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</si>
  <si>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</si>
  <si>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</si>
  <si>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</si>
  <si>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</si>
  <si>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</si>
  <si>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</si>
  <si>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</si>
  <si>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</si>
  <si>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</si>
  <si>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</si>
  <si>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</si>
  <si>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</si>
  <si>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</si>
  <si>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</si>
  <si>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</si>
  <si>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</si>
  <si>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</si>
  <si>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</si>
  <si>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</si>
  <si>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</si>
  <si>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</si>
  <si>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</si>
  <si>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</si>
  <si>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</si>
  <si>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</si>
  <si>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</si>
  <si>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</si>
  <si>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</si>
  <si>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</si>
  <si>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</si>
  <si>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</si>
  <si>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</si>
  <si>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</si>
  <si>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</si>
  <si>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</si>
  <si>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</si>
  <si>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</si>
  <si>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</si>
  <si>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</si>
  <si>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</si>
  <si>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</si>
  <si>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</si>
  <si>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</si>
  <si>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</si>
  <si>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</si>
  <si>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</si>
  <si>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</si>
  <si>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</si>
  <si>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</si>
  <si>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</si>
  <si>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</si>
  <si>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</si>
  <si>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</si>
  <si>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</si>
  <si>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</si>
  <si>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</si>
  <si>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</si>
  <si>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</si>
  <si>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</si>
  <si>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</si>
  <si>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</si>
  <si>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</si>
  <si>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</si>
  <si>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</si>
  <si>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</si>
  <si>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</si>
  <si>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</si>
  <si>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</si>
  <si>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</si>
  <si>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</si>
  <si>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</si>
  <si>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</si>
  <si>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</si>
  <si>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</si>
  <si>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</si>
  <si>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</si>
  <si>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</si>
  <si>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</si>
  <si>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</si>
  <si>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</si>
  <si>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</si>
  <si>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</si>
  <si>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</si>
  <si>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</si>
  <si>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</si>
  <si>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</si>
  <si>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</si>
  <si>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</si>
  <si>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</si>
  <si>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</si>
  <si>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</si>
  <si>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</si>
  <si>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</si>
  <si>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</si>
  <si>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</si>
  <si>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</si>
  <si>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</si>
  <si>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</si>
  <si>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</si>
  <si>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</si>
  <si>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</si>
  <si>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</si>
  <si>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</si>
  <si>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</si>
  <si>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</si>
  <si>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</si>
  <si>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</si>
  <si>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</si>
  <si>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</si>
  <si>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</si>
  <si>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</si>
  <si>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</si>
  <si>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</si>
  <si>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</si>
  <si>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</si>
  <si>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</si>
  <si>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</si>
  <si>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</si>
  <si>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</si>
  <si>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</si>
  <si>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</si>
  <si>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</si>
  <si>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</si>
  <si>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</si>
  <si>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</si>
  <si>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</si>
  <si>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</si>
  <si>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</si>
  <si>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</si>
  <si>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</si>
  <si>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</si>
  <si>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</si>
  <si>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</si>
  <si>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</si>
  <si>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</si>
  <si>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</si>
  <si>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</si>
  <si>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</si>
  <si>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</si>
  <si>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</si>
  <si>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</si>
  <si>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</si>
  <si>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</si>
  <si>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</si>
  <si>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</si>
  <si>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</si>
  <si>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</si>
  <si>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</si>
  <si>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</si>
  <si>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</si>
  <si>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</si>
  <si>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</si>
  <si>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</si>
  <si>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</si>
  <si>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</si>
  <si>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</si>
  <si>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</si>
  <si>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</si>
  <si>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</si>
  <si>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</si>
  <si>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</si>
  <si>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</si>
  <si>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</si>
  <si>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</si>
  <si>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</si>
  <si>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</si>
  <si>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</si>
  <si>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</si>
  <si>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</si>
  <si>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</si>
  <si>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</si>
  <si>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</si>
  <si>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</si>
  <si>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</si>
  <si>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</si>
  <si>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</si>
  <si>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</si>
  <si>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</si>
  <si>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</si>
  <si>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</si>
  <si>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</si>
  <si>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</si>
  <si>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</si>
  <si>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</si>
  <si>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</si>
  <si>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</si>
  <si>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</si>
  <si>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</si>
  <si>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</si>
  <si>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</si>
  <si>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</si>
  <si>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</si>
  <si>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</si>
  <si>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</si>
  <si>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</si>
  <si>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</si>
  <si>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</si>
  <si>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</si>
  <si>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</si>
  <si>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</si>
  <si>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</si>
  <si>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</si>
  <si>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</si>
  <si>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</si>
  <si>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</si>
  <si>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</si>
  <si>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</si>
  <si>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</si>
  <si>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</si>
  <si>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</si>
  <si>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</si>
  <si>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</si>
  <si>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</si>
  <si>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</si>
  <si>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</si>
  <si>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</si>
  <si>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</si>
  <si>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</si>
  <si>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</si>
  <si>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</si>
  <si>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</si>
  <si>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</si>
  <si>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</si>
  <si>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</si>
  <si>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</si>
  <si>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</si>
  <si>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</si>
  <si>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</si>
  <si>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</si>
  <si>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</si>
  <si>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</si>
  <si>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</si>
  <si>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</si>
  <si>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</si>
  <si>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</si>
  <si>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</si>
  <si>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</si>
  <si>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</si>
  <si>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</si>
  <si>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</si>
  <si>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</si>
  <si>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</si>
  <si>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</si>
  <si>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</si>
  <si>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</si>
  <si>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</si>
  <si>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</si>
  <si>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</si>
  <si>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</si>
  <si>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</si>
  <si>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</si>
  <si>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</si>
  <si>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</si>
  <si>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</si>
  <si>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</si>
  <si>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</si>
  <si>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</si>
  <si>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</si>
  <si>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</si>
  <si>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</si>
  <si>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</si>
  <si>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</si>
  <si>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</si>
  <si>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</si>
  <si>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</si>
  <si>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</si>
  <si>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</si>
  <si>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</si>
  <si>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</si>
  <si>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</si>
  <si>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</si>
  <si>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</si>
  <si>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</si>
  <si>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</si>
  <si>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</si>
  <si>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</si>
  <si>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</si>
  <si>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</si>
  <si>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</si>
  <si>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</si>
  <si>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</si>
  <si>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</si>
  <si>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</si>
  <si>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</si>
  <si>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</si>
  <si>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</si>
  <si>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</si>
  <si>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</si>
  <si>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</si>
  <si>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</si>
  <si>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</si>
  <si>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</si>
  <si>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</si>
  <si>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</si>
  <si>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</si>
  <si>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</si>
  <si>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</si>
  <si>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</si>
  <si>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</si>
  <si>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</si>
  <si>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</si>
  <si>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</si>
  <si>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</si>
  <si>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</si>
  <si>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</si>
  <si>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</si>
  <si>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</si>
  <si>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</si>
  <si>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</si>
  <si>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</si>
  <si>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</si>
  <si>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</si>
  <si>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</si>
  <si>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</si>
  <si>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</si>
  <si>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</si>
  <si>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</si>
  <si>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</si>
  <si>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</si>
  <si>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</si>
  <si>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</si>
  <si>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</si>
  <si>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</si>
  <si>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</si>
  <si>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</si>
  <si>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</si>
  <si>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</si>
  <si>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</si>
  <si>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</si>
  <si>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</si>
  <si>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</si>
  <si>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</si>
  <si>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</si>
  <si>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</si>
  <si>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</si>
  <si>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</si>
  <si>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</si>
  <si>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</si>
  <si>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</si>
  <si>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</si>
  <si>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</si>
  <si>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</si>
  <si>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</si>
  <si>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</si>
  <si>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</si>
  <si>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</si>
  <si>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</si>
  <si>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</si>
  <si>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</si>
  <si>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</si>
  <si>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</si>
  <si>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</si>
  <si>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</si>
  <si>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</si>
  <si>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</si>
  <si>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</si>
  <si>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</si>
  <si>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</si>
  <si>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</si>
  <si>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</si>
  <si>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</si>
  <si>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</si>
  <si>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</si>
  <si>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</si>
  <si>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</si>
  <si>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</si>
  <si>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</si>
  <si>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</si>
  <si>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</si>
  <si>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</si>
  <si>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</si>
  <si>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</si>
  <si>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</si>
  <si>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</si>
  <si>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</si>
  <si>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</si>
  <si>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</si>
  <si>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</si>
  <si>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</si>
  <si>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</si>
  <si>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</si>
  <si>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</si>
  <si>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</si>
  <si>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</si>
  <si>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</si>
  <si>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</si>
  <si>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</si>
  <si>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</si>
  <si>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</si>
  <si>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</si>
  <si>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</si>
  <si>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</si>
  <si>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</si>
  <si>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</si>
  <si>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</si>
  <si>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</si>
  <si>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</si>
  <si>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</si>
  <si>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</si>
  <si>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</si>
  <si>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</si>
  <si>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</si>
  <si>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</si>
  <si>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</si>
  <si>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</si>
  <si>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</si>
  <si>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</si>
  <si>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</si>
  <si>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</si>
  <si>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</si>
  <si>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</si>
  <si>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</si>
  <si>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</si>
  <si>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</si>
  <si>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</si>
  <si>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</si>
  <si>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</si>
  <si>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</si>
  <si>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</si>
  <si>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</si>
  <si>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</si>
  <si>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</si>
  <si>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</si>
  <si>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</si>
  <si>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</si>
  <si>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</si>
  <si>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</si>
  <si>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</si>
  <si>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</si>
  <si>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</si>
  <si>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</si>
  <si>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</si>
  <si>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</si>
  <si>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</si>
  <si>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</si>
  <si>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</si>
  <si>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</si>
  <si>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</si>
  <si>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</si>
  <si>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</si>
  <si>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</si>
  <si>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</si>
  <si>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</si>
  <si>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</si>
  <si>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</si>
  <si>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</si>
  <si>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</si>
  <si>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</si>
  <si>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</si>
  <si>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</si>
  <si>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</si>
  <si>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</si>
  <si>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</si>
  <si>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</si>
  <si>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</si>
  <si>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</si>
  <si>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</si>
  <si>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</si>
  <si>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</si>
  <si>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</si>
  <si>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</si>
  <si>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</si>
  <si>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</si>
  <si>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</si>
  <si>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</si>
  <si>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</si>
  <si>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</si>
  <si>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</si>
  <si>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</si>
  <si>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</si>
  <si>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</si>
  <si>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</si>
  <si>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</si>
  <si>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</si>
  <si>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</si>
  <si>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</si>
  <si>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</si>
  <si>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</si>
  <si>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</si>
  <si>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</si>
  <si>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</si>
  <si>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</si>
  <si>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</si>
  <si>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</si>
  <si>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</si>
  <si>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</si>
  <si>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</si>
  <si>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</si>
  <si>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</si>
  <si>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</si>
  <si>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</si>
  <si>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</si>
  <si>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</si>
  <si>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</si>
  <si>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</si>
  <si>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</si>
  <si>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</si>
  <si>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</si>
  <si>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</si>
  <si>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</si>
  <si>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</si>
  <si>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</si>
  <si>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</si>
  <si>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</si>
  <si>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</si>
  <si>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</si>
  <si>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</si>
  <si>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</si>
  <si>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</si>
  <si>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</si>
  <si>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</si>
  <si>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</si>
  <si>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</si>
  <si>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</si>
  <si>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</si>
  <si>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</si>
  <si>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</si>
  <si>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</si>
  <si>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</si>
  <si>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</si>
  <si>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</si>
  <si>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</si>
  <si>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</si>
  <si>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</si>
  <si>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</si>
  <si>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</si>
  <si>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</si>
  <si>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</si>
  <si>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</si>
  <si>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</si>
  <si>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</si>
  <si>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</si>
  <si>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</si>
  <si>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</si>
  <si>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</si>
  <si>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</si>
  <si>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</si>
  <si>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</si>
  <si>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</si>
  <si>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</si>
  <si>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</si>
  <si>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</si>
  <si>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</si>
  <si>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</si>
  <si>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</si>
  <si>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</si>
  <si>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</si>
  <si>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</si>
  <si>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</si>
  <si>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</si>
  <si>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</si>
  <si>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</si>
  <si>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</si>
  <si>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</si>
  <si>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</si>
  <si>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</si>
  <si>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</si>
  <si>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</si>
  <si>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</si>
  <si>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</si>
  <si>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</si>
  <si>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</si>
  <si>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</si>
  <si>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</si>
  <si>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</si>
  <si>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</si>
  <si>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</si>
  <si>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</si>
  <si>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</si>
  <si>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</si>
  <si>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</si>
  <si>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</si>
  <si>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</si>
  <si>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</si>
  <si>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</si>
  <si>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</si>
  <si>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</si>
  <si>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</si>
  <si>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</si>
  <si>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</si>
  <si>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</si>
  <si>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</si>
  <si>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</si>
  <si>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</si>
  <si>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</si>
  <si>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</si>
  <si>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</si>
  <si>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</si>
  <si>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</si>
  <si>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</si>
  <si>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</si>
  <si>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</si>
  <si>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</si>
  <si>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</si>
  <si>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</si>
  <si>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</si>
  <si>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</si>
  <si>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</si>
  <si>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</si>
  <si>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</si>
  <si>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</si>
  <si>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</si>
  <si>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</si>
  <si>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</si>
  <si>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</si>
  <si>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</si>
  <si>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</si>
  <si>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</si>
  <si>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</si>
  <si>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</si>
  <si>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</si>
  <si>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</si>
  <si>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</si>
  <si>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</si>
  <si>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</si>
  <si>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</si>
  <si>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</si>
  <si>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</si>
  <si>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</si>
  <si>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</si>
  <si>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</si>
  <si>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</si>
  <si>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</si>
  <si>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</si>
  <si>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</si>
  <si>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</si>
  <si>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</si>
  <si>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</si>
  <si>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</si>
  <si>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</si>
  <si>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</si>
  <si>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</si>
  <si>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</si>
  <si>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</si>
  <si>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</si>
  <si>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</si>
  <si>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</si>
  <si>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</si>
  <si>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</si>
  <si>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</si>
  <si>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</si>
  <si>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</si>
  <si>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</si>
  <si>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</si>
  <si>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</si>
  <si>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</si>
  <si>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</si>
  <si>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</si>
  <si>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</si>
  <si>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</si>
  <si>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</si>
  <si>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</si>
  <si>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</si>
  <si>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</si>
  <si>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</si>
  <si>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</si>
  <si>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</si>
  <si>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</si>
  <si>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</si>
  <si>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</si>
  <si>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</si>
  <si>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</si>
  <si>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</si>
  <si>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</si>
  <si>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</si>
  <si>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</si>
  <si>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</si>
  <si>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</si>
  <si>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</si>
  <si>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</si>
  <si>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</si>
  <si>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</si>
  <si>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</si>
  <si>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</si>
  <si>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</si>
  <si>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</si>
  <si>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</si>
  <si>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</si>
  <si>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</si>
  <si>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</si>
  <si>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</si>
  <si>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</si>
  <si>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</si>
  <si>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</si>
  <si>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</si>
  <si>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</si>
  <si>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</si>
  <si>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</si>
  <si>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</si>
  <si>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</si>
  <si>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</si>
  <si>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</si>
  <si>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</si>
  <si>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</si>
  <si>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</si>
  <si>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</si>
  <si>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</si>
  <si>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</si>
  <si>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</si>
  <si>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</si>
  <si>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</si>
  <si>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</si>
  <si>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</si>
  <si>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</si>
  <si>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</si>
  <si>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</si>
  <si>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</si>
  <si>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</si>
  <si>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</si>
  <si>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</si>
  <si>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</si>
  <si>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</si>
  <si>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</si>
  <si>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</si>
  <si>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</si>
  <si>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</si>
  <si>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</si>
  <si>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</si>
  <si>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</si>
  <si>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</si>
  <si>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</si>
  <si>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</si>
  <si>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</si>
  <si>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</si>
  <si>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</si>
  <si>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</si>
  <si>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</si>
  <si>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</si>
  <si>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</si>
  <si>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</si>
  <si>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</si>
  <si>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</si>
  <si>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</si>
  <si>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</si>
  <si>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</si>
  <si>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</si>
  <si>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</si>
  <si>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</si>
  <si>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</si>
  <si>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</si>
  <si>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</si>
  <si>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</si>
  <si>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</si>
  <si>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</si>
  <si>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</si>
  <si>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</si>
  <si>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</si>
  <si>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</si>
  <si>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</si>
  <si>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</si>
  <si>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</si>
  <si>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</si>
  <si>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</si>
  <si>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</si>
  <si>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</si>
  <si>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</si>
  <si>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</si>
  <si>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</si>
  <si>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</si>
  <si>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</si>
  <si>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</si>
  <si>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</si>
  <si>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</si>
  <si>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</si>
  <si>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</si>
  <si>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</si>
  <si>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</si>
  <si>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</si>
  <si>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</si>
  <si>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</si>
  <si>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</si>
  <si>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</si>
  <si>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</si>
  <si>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</si>
  <si>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</si>
  <si>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</si>
  <si>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</si>
  <si>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</si>
  <si>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</si>
  <si>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</si>
  <si>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</si>
  <si>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</si>
  <si>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</si>
  <si>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</si>
  <si>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</si>
  <si>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</si>
  <si>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</si>
  <si>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</si>
  <si>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</si>
  <si>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</si>
  <si>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</si>
  <si>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</si>
  <si>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</si>
  <si>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</si>
  <si>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</si>
  <si>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</si>
  <si>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</si>
  <si>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</si>
  <si>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</si>
  <si>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</si>
  <si>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</si>
  <si>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</si>
  <si>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</si>
  <si>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</si>
  <si>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</si>
  <si>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</si>
  <si>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</si>
  <si>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</si>
  <si>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</si>
  <si>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</si>
  <si>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</si>
  <si>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</si>
  <si>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</si>
  <si>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</si>
  <si>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</si>
  <si>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</si>
  <si>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</si>
  <si>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</si>
  <si>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</si>
  <si>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</si>
  <si>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</si>
  <si>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</si>
  <si>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</si>
  <si>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</si>
  <si>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</si>
  <si>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</si>
  <si>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</si>
  <si>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</si>
  <si>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</si>
  <si>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</si>
  <si>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</si>
  <si>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</si>
  <si>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</si>
  <si>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</si>
  <si>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</si>
  <si>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</si>
  <si>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</si>
  <si>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</si>
  <si>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</si>
  <si>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</si>
  <si>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</si>
  <si>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</si>
  <si>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</si>
  <si>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</si>
  <si>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</si>
  <si>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</si>
  <si>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</si>
  <si>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</si>
  <si>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</si>
  <si>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</si>
  <si>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</si>
  <si>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</si>
  <si>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</si>
  <si>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</si>
  <si>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</si>
  <si>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</si>
  <si>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</si>
  <si>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</si>
  <si>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</si>
  <si>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</si>
  <si>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</si>
  <si>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</si>
  <si>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</si>
  <si>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</si>
  <si>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</si>
  <si>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</si>
  <si>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</si>
  <si>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</si>
  <si>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</si>
  <si>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</si>
  <si>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</si>
  <si>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</si>
  <si>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</si>
  <si>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</si>
  <si>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</si>
  <si>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</si>
  <si>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</si>
  <si>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</si>
  <si>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</si>
  <si>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</si>
  <si>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</si>
  <si>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</si>
  <si>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</si>
  <si>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</si>
  <si>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</si>
  <si>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</si>
  <si>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</si>
  <si>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</si>
  <si>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</si>
  <si>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</si>
  <si>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</si>
  <si>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</si>
  <si>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</si>
  <si>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</si>
  <si>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</si>
  <si>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</si>
  <si>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</si>
  <si>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</si>
  <si>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</si>
  <si>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</si>
  <si>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</si>
  <si>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</si>
  <si>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</si>
  <si>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</si>
  <si>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</si>
  <si>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</si>
  <si>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</si>
  <si>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</si>
  <si>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</si>
  <si>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</si>
  <si>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</si>
  <si>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</si>
  <si>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</si>
  <si>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</si>
  <si>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</si>
  <si>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</si>
  <si>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</si>
  <si>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</si>
  <si>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</si>
  <si>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</si>
  <si>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</si>
  <si>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</si>
  <si>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</si>
  <si>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</si>
  <si>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</si>
  <si>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</si>
  <si>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</si>
  <si>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</si>
  <si>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</si>
  <si>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</si>
  <si>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</si>
  <si>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</si>
  <si>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</si>
  <si>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</si>
  <si>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</si>
  <si>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</si>
  <si>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</si>
  <si>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</si>
  <si>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</si>
  <si>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</si>
  <si>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</si>
  <si>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</si>
  <si>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</si>
  <si>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</si>
  <si>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</si>
  <si>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</si>
  <si>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</si>
  <si>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</si>
  <si>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</si>
  <si>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</si>
  <si>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</si>
  <si>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</si>
  <si>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</si>
  <si>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</si>
  <si>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</si>
  <si>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</si>
  <si>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</si>
  <si>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</si>
  <si>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</si>
  <si>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</si>
  <si>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</si>
  <si>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</si>
  <si>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</si>
  <si>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</si>
  <si>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</si>
  <si>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</si>
  <si>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</si>
  <si>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</si>
  <si>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</si>
  <si>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</si>
  <si>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</si>
  <si>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</si>
  <si>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</si>
  <si>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</si>
  <si>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</si>
  <si>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</si>
  <si>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</si>
  <si>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</si>
  <si>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</si>
  <si>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</si>
  <si>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</si>
  <si>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</si>
  <si>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</si>
  <si>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</si>
  <si>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</si>
  <si>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</si>
  <si>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</si>
  <si>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</si>
  <si>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</si>
  <si>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</si>
  <si>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</si>
  <si>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</si>
  <si>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</si>
  <si>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</si>
  <si>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</si>
  <si>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</si>
  <si>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</si>
  <si>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</si>
  <si>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</si>
  <si>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</si>
  <si>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</si>
  <si>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</si>
  <si>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</si>
  <si>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</si>
  <si>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</si>
  <si>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</si>
  <si>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</si>
  <si>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</si>
  <si>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</si>
  <si>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</si>
  <si>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</si>
  <si>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</si>
  <si>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</si>
  <si>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</si>
  <si>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</si>
  <si>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</si>
  <si>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</si>
  <si>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</si>
  <si>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</si>
  <si>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</si>
  <si>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</si>
  <si>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</si>
  <si>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</si>
  <si>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</si>
  <si>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</si>
  <si>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</si>
  <si>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</si>
  <si>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</si>
  <si>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</si>
  <si>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</si>
  <si>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</si>
  <si>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</si>
  <si>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</si>
  <si>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</si>
  <si>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</si>
  <si>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</si>
  <si>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</si>
  <si>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</si>
  <si>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</si>
  <si>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</si>
  <si>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</si>
  <si>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</si>
  <si>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</si>
  <si>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</si>
  <si>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</si>
  <si>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</si>
  <si>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</si>
  <si>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</si>
  <si>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</si>
  <si>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</si>
  <si>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</si>
  <si>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</si>
  <si>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</si>
  <si>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</si>
  <si>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</si>
  <si>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</si>
  <si>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</si>
  <si>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</si>
  <si>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</si>
  <si>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</si>
  <si>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</si>
  <si>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</si>
  <si>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</si>
  <si>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</si>
  <si>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</si>
  <si>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</si>
  <si>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</si>
  <si>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</si>
  <si>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</si>
  <si>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</si>
  <si>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</si>
  <si>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</si>
  <si>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</si>
  <si>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</si>
  <si>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</si>
  <si>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</si>
  <si>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</si>
  <si>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</si>
  <si>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</si>
  <si>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</si>
  <si>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</si>
  <si>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</si>
  <si>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</si>
  <si>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</si>
  <si>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</si>
  <si>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</si>
  <si>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</si>
  <si>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</si>
  <si>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</si>
  <si>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</si>
  <si>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</si>
  <si>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</si>
  <si>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</si>
  <si>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</si>
  <si>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</si>
  <si>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</si>
  <si>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</si>
  <si>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</si>
  <si>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</si>
  <si>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</si>
  <si>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</si>
  <si>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</si>
  <si>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</si>
  <si>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</si>
  <si>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</si>
  <si>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</si>
  <si>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</si>
  <si>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</si>
  <si>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</si>
  <si>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</si>
  <si>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</si>
  <si>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</si>
  <si>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</si>
  <si>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</si>
  <si>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</si>
  <si>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</si>
  <si>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</si>
  <si>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</si>
  <si>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</si>
  <si>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</si>
  <si>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</si>
  <si>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</si>
  <si>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</si>
  <si>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</si>
  <si>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</si>
  <si>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</si>
  <si>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</si>
  <si>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</si>
  <si>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</si>
  <si>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</si>
  <si>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</si>
  <si>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</si>
  <si>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</si>
  <si>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</si>
  <si>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</si>
  <si>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</si>
  <si>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</si>
  <si>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</si>
  <si>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</si>
  <si>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</si>
  <si>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</si>
  <si>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</si>
  <si>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</si>
  <si>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</si>
  <si>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</si>
  <si>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</si>
  <si>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</si>
  <si>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</si>
  <si>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</si>
  <si>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</si>
  <si>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</si>
  <si>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</si>
  <si>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</si>
  <si>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</si>
  <si>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</si>
  <si>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</si>
  <si>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</si>
  <si>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</si>
  <si>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</si>
  <si>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</si>
  <si>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</si>
  <si>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</si>
  <si>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</si>
  <si>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</si>
  <si>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</si>
  <si>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</si>
  <si>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</si>
  <si>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</si>
  <si>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</si>
  <si>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</si>
  <si>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</si>
  <si>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</si>
  <si>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</si>
  <si>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</si>
  <si>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</si>
  <si>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</si>
  <si>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</si>
  <si>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</si>
  <si>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</si>
  <si>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</si>
  <si>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</si>
  <si>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</si>
  <si>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</si>
  <si>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</si>
  <si>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</si>
  <si>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</si>
  <si>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</si>
  <si>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</si>
  <si>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</si>
  <si>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</si>
  <si>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</si>
  <si>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</si>
  <si>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</si>
  <si>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</si>
  <si>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</si>
  <si>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</si>
  <si>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</si>
  <si>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</si>
  <si>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</si>
  <si>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</si>
  <si>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</si>
  <si>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</si>
  <si>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</si>
  <si>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</si>
  <si>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</si>
  <si>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</si>
  <si>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</si>
  <si>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</si>
  <si>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</si>
  <si>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</si>
  <si>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</si>
  <si>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</si>
  <si>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</si>
  <si>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</si>
  <si>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</si>
  <si>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</si>
  <si>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</si>
  <si>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</si>
  <si>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</si>
  <si>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</si>
  <si>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</si>
  <si>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</si>
  <si>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</si>
  <si>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</si>
  <si>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</si>
  <si>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</si>
  <si>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</si>
  <si>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</si>
  <si>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</si>
  <si>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</si>
  <si>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</si>
  <si>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</si>
  <si>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</si>
  <si>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</si>
  <si>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</si>
  <si>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</si>
  <si>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</si>
  <si>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</si>
  <si>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</si>
  <si>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</si>
  <si>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</si>
  <si>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</si>
  <si>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</si>
  <si>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</si>
  <si>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</si>
  <si>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</si>
  <si>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</si>
  <si>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</si>
  <si>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</si>
  <si>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</si>
  <si>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</si>
  <si>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</si>
  <si>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</si>
  <si>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</si>
  <si>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</si>
  <si>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</si>
  <si>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</si>
  <si>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</si>
  <si>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</si>
  <si>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</si>
  <si>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</si>
  <si>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</si>
  <si>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</si>
  <si>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</si>
  <si>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</si>
  <si>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</si>
  <si>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</si>
  <si>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</si>
  <si>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</si>
  <si>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</si>
  <si>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</si>
  <si>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</si>
  <si>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</si>
  <si>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</si>
  <si>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</si>
  <si>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</si>
  <si>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</si>
  <si>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</si>
  <si>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</si>
  <si>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</si>
  <si>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</si>
  <si>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</si>
  <si>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</si>
  <si>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</si>
  <si>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</si>
  <si>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</si>
  <si>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</si>
  <si>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</si>
  <si>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</si>
  <si>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</si>
  <si>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</si>
  <si>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</si>
  <si>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</si>
  <si>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</si>
  <si>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</si>
  <si>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</si>
  <si>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</si>
  <si>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</si>
  <si>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</si>
  <si>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</si>
  <si>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</si>
  <si>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</si>
  <si>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</si>
  <si>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</si>
  <si>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</si>
  <si>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</si>
  <si>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</si>
  <si>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</si>
  <si>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</si>
  <si>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</si>
  <si>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</si>
  <si>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</si>
  <si>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</si>
  <si>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</si>
  <si>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</si>
  <si>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</si>
  <si>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</si>
  <si>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</si>
  <si>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</si>
  <si>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</si>
  <si>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</si>
  <si>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</si>
  <si>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</si>
  <si>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</si>
  <si>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</si>
  <si>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</si>
  <si>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</si>
  <si>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</si>
  <si>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</si>
  <si>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</si>
  <si>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</si>
  <si>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</si>
  <si>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</si>
  <si>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</si>
  <si>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</si>
  <si>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</si>
  <si>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</si>
  <si>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</si>
  <si>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</si>
  <si>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</si>
  <si>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</si>
  <si>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</si>
  <si>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</si>
  <si>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</si>
  <si>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</si>
  <si>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</si>
  <si>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</si>
  <si>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</si>
  <si>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</si>
  <si>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</si>
  <si>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</si>
  <si>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</si>
  <si>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</si>
  <si>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</si>
  <si>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</si>
  <si>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</si>
  <si>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</si>
  <si>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</si>
  <si>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</si>
  <si>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</si>
  <si>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</si>
  <si>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</si>
  <si>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</si>
  <si>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</si>
  <si>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</si>
  <si>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</si>
  <si>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</si>
  <si>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</si>
  <si>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</si>
  <si>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</si>
  <si>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</si>
  <si>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</si>
  <si>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</si>
  <si>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</si>
  <si>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</si>
  <si>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</si>
  <si>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</si>
  <si>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</si>
  <si>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</si>
  <si>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</si>
  <si>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</si>
  <si>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</si>
  <si>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</si>
  <si>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</si>
  <si>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</si>
  <si>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</si>
  <si>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</si>
  <si>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</si>
  <si>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</si>
  <si>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</si>
  <si>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</si>
  <si>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</si>
  <si>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</si>
  <si>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</si>
  <si>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</si>
  <si>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</si>
  <si>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</si>
  <si>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</si>
  <si>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</si>
  <si>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</si>
  <si>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</si>
  <si>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</si>
  <si>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</si>
  <si>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</si>
  <si>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</si>
  <si>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</si>
  <si>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</si>
  <si>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</si>
  <si>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</si>
  <si>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</si>
  <si>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</si>
  <si>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</si>
  <si>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</si>
  <si>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</si>
  <si>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</si>
  <si>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</si>
  <si>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</si>
  <si>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</si>
  <si>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</si>
  <si>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</si>
  <si>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</si>
  <si>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</si>
  <si>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</si>
  <si>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</si>
  <si>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</si>
  <si>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</si>
  <si>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</si>
  <si>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</si>
  <si>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</si>
  <si>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</si>
  <si>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</si>
  <si>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</si>
  <si>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</si>
  <si>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</si>
  <si>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</si>
  <si>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</si>
  <si>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</si>
  <si>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</si>
  <si>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</si>
  <si>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</si>
  <si>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</si>
  <si>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</si>
  <si>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</si>
  <si>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</si>
  <si>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</si>
  <si>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</si>
  <si>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</si>
  <si>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</si>
  <si>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</si>
  <si>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</si>
  <si>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</si>
  <si>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</si>
  <si>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</si>
  <si>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</si>
  <si>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</si>
  <si>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</si>
  <si>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</si>
  <si>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</si>
  <si>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</si>
  <si>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</si>
  <si>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</si>
  <si>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</si>
  <si>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</si>
  <si>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</si>
  <si>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</si>
  <si>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</si>
  <si>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</si>
  <si>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</si>
  <si>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</si>
  <si>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</si>
  <si>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</si>
  <si>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</si>
  <si>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</si>
  <si>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</si>
  <si>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</si>
  <si>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</si>
  <si>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</si>
  <si>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</si>
  <si>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</si>
  <si>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</si>
  <si>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</si>
  <si>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</si>
  <si>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</si>
  <si>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</si>
  <si>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</si>
  <si>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</si>
  <si>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</si>
  <si>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</si>
  <si>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</si>
  <si>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</si>
  <si>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</si>
  <si>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</si>
  <si>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</si>
  <si>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</si>
  <si>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</si>
  <si>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</si>
  <si>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</si>
  <si>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</si>
  <si>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</si>
  <si>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</si>
  <si>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</si>
  <si>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</si>
  <si>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</si>
  <si>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</si>
  <si>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</si>
  <si>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</si>
  <si>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</si>
  <si>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</si>
  <si>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</si>
  <si>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</si>
  <si>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</si>
  <si>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</si>
  <si>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</si>
  <si>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</si>
  <si>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</si>
  <si>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</si>
  <si>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</si>
  <si>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</si>
  <si>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</si>
  <si>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</si>
  <si>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</si>
  <si>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</si>
  <si>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</si>
  <si>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</si>
  <si>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</si>
  <si>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</si>
  <si>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</si>
  <si>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</si>
  <si>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</si>
  <si>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</si>
  <si>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</si>
  <si>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</si>
  <si>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</si>
  <si>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</si>
  <si>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</si>
  <si>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</si>
  <si>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</si>
  <si>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</si>
  <si>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</si>
  <si>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</si>
  <si>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</si>
  <si>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</si>
  <si>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</si>
  <si>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</si>
  <si>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</si>
  <si>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</si>
  <si>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</si>
  <si>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</si>
  <si>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</si>
  <si>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</si>
  <si>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</si>
  <si>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</si>
  <si>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</si>
  <si>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</si>
  <si>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</si>
  <si>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</si>
  <si>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</si>
  <si>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</si>
  <si>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</si>
  <si>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</si>
  <si>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</si>
  <si>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</si>
  <si>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</si>
  <si>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</si>
  <si>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</si>
  <si>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</si>
  <si>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</si>
  <si>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</si>
  <si>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</si>
  <si>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</si>
  <si>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</si>
  <si>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</si>
  <si>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</si>
  <si>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</si>
  <si>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</si>
  <si>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</si>
  <si>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</si>
  <si>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</si>
  <si>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</si>
  <si>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</si>
  <si>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</si>
  <si>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</si>
  <si>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</si>
  <si>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</si>
  <si>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</si>
  <si>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</si>
  <si>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</si>
  <si>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</si>
  <si>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</si>
  <si>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</si>
  <si>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</si>
  <si>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</si>
  <si>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</si>
  <si>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</si>
  <si>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</si>
  <si>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</si>
  <si>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</si>
  <si>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</si>
  <si>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</si>
  <si>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</si>
  <si>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</si>
  <si>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</si>
  <si>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</si>
  <si>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</si>
  <si>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</si>
  <si>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</si>
  <si>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</si>
  <si>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</si>
  <si>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</si>
  <si>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</si>
  <si>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</si>
  <si>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</si>
  <si>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</si>
  <si>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</si>
  <si>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</si>
  <si>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</si>
  <si>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</si>
  <si>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</si>
  <si>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</si>
  <si>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</si>
  <si>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</si>
  <si>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</si>
  <si>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</si>
  <si>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</si>
  <si>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</si>
  <si>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</si>
  <si>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</si>
  <si>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</si>
  <si>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</si>
  <si>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</si>
  <si>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</si>
  <si>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</si>
  <si>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</si>
  <si>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</si>
  <si>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</si>
  <si>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</si>
  <si>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</si>
  <si>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</si>
  <si>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</si>
  <si>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</si>
  <si>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</si>
  <si>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</si>
  <si>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</si>
  <si>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</si>
  <si>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</si>
  <si>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</si>
  <si>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</si>
  <si>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</si>
  <si>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</si>
  <si>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</si>
  <si>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</si>
  <si>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</si>
  <si>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</si>
  <si>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</si>
  <si>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</si>
  <si>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</si>
  <si>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</si>
  <si>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</si>
  <si>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</si>
  <si>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</si>
  <si>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</si>
  <si>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</si>
  <si>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</si>
  <si>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</si>
  <si>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</si>
  <si>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</si>
  <si>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</si>
  <si>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</si>
  <si>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</si>
  <si>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</si>
  <si>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</si>
  <si>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</si>
  <si>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</si>
  <si>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</si>
  <si>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</si>
  <si>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</si>
  <si>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</si>
  <si>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</si>
  <si>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</si>
  <si>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</si>
  <si>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</si>
  <si>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</si>
  <si>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</si>
  <si>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</si>
  <si>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</si>
  <si>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</si>
  <si>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</si>
  <si>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</si>
  <si>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</si>
  <si>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</si>
  <si>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</si>
  <si>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</si>
  <si>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</si>
  <si>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</si>
  <si>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</si>
  <si>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</si>
  <si>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</si>
  <si>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</si>
  <si>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</si>
  <si>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</si>
  <si>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</si>
  <si>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</si>
  <si>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</si>
  <si>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</si>
  <si>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</si>
  <si>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</si>
  <si>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</si>
  <si>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</si>
  <si>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</si>
  <si>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</si>
  <si>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</si>
  <si>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</si>
  <si>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</si>
  <si>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</si>
  <si>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</si>
  <si>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</si>
  <si>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</si>
  <si>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</si>
  <si>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</si>
  <si>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</si>
  <si>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</si>
  <si>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</si>
  <si>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</si>
  <si>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</si>
  <si>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</si>
  <si>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</si>
  <si>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</si>
  <si>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</si>
  <si>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</si>
  <si>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</si>
  <si>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</si>
  <si>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</si>
  <si>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</si>
  <si>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</si>
  <si>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</si>
  <si>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</si>
  <si>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</si>
  <si>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</si>
  <si>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</si>
  <si>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</si>
  <si>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</si>
  <si>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</si>
  <si>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</si>
  <si>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</si>
  <si>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</si>
  <si>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</si>
  <si>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</si>
  <si>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</si>
  <si>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</si>
  <si>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</si>
  <si>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</si>
  <si>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</si>
  <si>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</si>
  <si>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</si>
  <si>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</si>
  <si>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</si>
  <si>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</si>
  <si>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</si>
  <si>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</si>
  <si>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</si>
  <si>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</si>
  <si>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</si>
  <si>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</si>
  <si>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</si>
  <si>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</si>
  <si>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</si>
  <si>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</si>
  <si>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</si>
  <si>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</si>
  <si>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</si>
  <si>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</si>
  <si>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</si>
  <si>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</si>
  <si>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</si>
  <si>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</si>
  <si>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</si>
  <si>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</si>
  <si>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</si>
  <si>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</si>
  <si>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</si>
  <si>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</si>
  <si>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</si>
  <si>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</si>
  <si>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</si>
  <si>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</si>
  <si>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</si>
  <si>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</si>
  <si>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</si>
  <si>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</si>
  <si>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</si>
  <si>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</si>
  <si>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</si>
  <si>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</si>
  <si>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</si>
  <si>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</si>
  <si>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</si>
  <si>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</si>
  <si>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</si>
  <si>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</si>
  <si>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</si>
  <si>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</si>
  <si>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</si>
  <si>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</si>
  <si>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</si>
  <si>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</si>
  <si>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</si>
  <si>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</si>
  <si>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</si>
  <si>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</si>
  <si>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</si>
  <si>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</si>
  <si>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</si>
  <si>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</si>
  <si>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</si>
  <si>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</si>
  <si>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</si>
  <si>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</si>
  <si>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</si>
  <si>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</si>
  <si>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</si>
  <si>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</si>
  <si>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</si>
  <si>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</si>
  <si>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</si>
  <si>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</si>
  <si>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</si>
  <si>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</si>
  <si>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</si>
  <si>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</si>
  <si>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</si>
  <si>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</si>
  <si>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</si>
  <si>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</si>
  <si>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</si>
  <si>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</si>
  <si>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</si>
  <si>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</si>
  <si>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</si>
  <si>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</si>
  <si>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</si>
  <si>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</si>
  <si>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</si>
  <si>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</si>
  <si>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</si>
  <si>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</si>
  <si>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</si>
  <si>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</si>
  <si>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</si>
  <si>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</si>
  <si>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</si>
  <si>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</si>
  <si>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</si>
  <si>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</si>
  <si>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</si>
  <si>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</si>
  <si>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</si>
  <si>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</si>
  <si>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</si>
  <si>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</si>
  <si>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</si>
  <si>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</si>
  <si>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</si>
  <si>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</si>
  <si>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</si>
  <si>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</si>
  <si>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</si>
  <si>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</si>
  <si>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</si>
  <si>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</si>
  <si>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</si>
  <si>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</si>
  <si>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</si>
  <si>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</si>
  <si>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</si>
  <si>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</si>
  <si>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</si>
  <si>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</si>
  <si>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</si>
  <si>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</si>
  <si>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</si>
  <si>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</si>
  <si>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</si>
  <si>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</si>
  <si>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</si>
  <si>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</si>
  <si>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</si>
  <si>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</si>
  <si>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</si>
  <si>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</si>
  <si>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</si>
  <si>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</si>
  <si>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</si>
  <si>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</si>
  <si>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</si>
  <si>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</si>
  <si>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</si>
  <si>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</si>
  <si>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</si>
  <si>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</si>
  <si>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</si>
  <si>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</si>
  <si>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</si>
  <si>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</si>
  <si>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</si>
  <si>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</si>
  <si>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</si>
  <si>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</si>
  <si>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</si>
  <si>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</si>
  <si>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</si>
  <si>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</si>
  <si>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</si>
  <si>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</si>
  <si>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</si>
  <si>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</si>
  <si>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</si>
  <si>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</si>
  <si>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</si>
  <si>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</si>
  <si>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</si>
  <si>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</si>
  <si>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</si>
  <si>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</si>
  <si>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</si>
  <si>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</si>
  <si>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</si>
  <si>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</si>
  <si>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</si>
  <si>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</si>
  <si>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</si>
  <si>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</si>
  <si>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</si>
  <si>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</si>
  <si>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</si>
  <si>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</si>
  <si>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</si>
  <si>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</si>
  <si>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</si>
  <si>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</si>
  <si>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</si>
  <si>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</si>
  <si>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</si>
  <si>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</si>
  <si>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</si>
  <si>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</si>
  <si>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</si>
  <si>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</si>
  <si>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</si>
  <si>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</si>
  <si>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</si>
  <si>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</si>
  <si>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</si>
  <si>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</si>
  <si>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</si>
  <si>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</si>
  <si>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</si>
  <si>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</si>
  <si>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</si>
  <si>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</si>
  <si>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</si>
  <si>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</si>
  <si>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</si>
  <si>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</si>
  <si>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</si>
  <si>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</si>
  <si>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</si>
  <si>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</si>
  <si>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</si>
  <si>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</si>
  <si>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</si>
  <si>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</si>
  <si>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</si>
  <si>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</si>
  <si>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</si>
  <si>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</si>
  <si>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</si>
  <si>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</si>
  <si>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</si>
  <si>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</si>
  <si>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</si>
  <si>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</si>
  <si>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</si>
  <si>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</si>
  <si>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</si>
  <si>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</si>
  <si>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</si>
  <si>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</si>
  <si>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</si>
  <si>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</si>
  <si>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</si>
  <si>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</si>
  <si>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</si>
  <si>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</si>
  <si>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</si>
  <si>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</si>
  <si>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</si>
  <si>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</si>
  <si>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</si>
  <si>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</si>
  <si>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</si>
  <si>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</si>
  <si>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</si>
  <si>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</si>
  <si>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</si>
  <si>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</si>
  <si>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</si>
  <si>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</si>
  <si>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</si>
  <si>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</si>
  <si>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</si>
  <si>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</si>
  <si>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</si>
  <si>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</si>
  <si>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</si>
  <si>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</si>
  <si>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</si>
  <si>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</si>
  <si>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</si>
  <si>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</si>
  <si>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</si>
  <si>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</si>
  <si>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</si>
  <si>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</si>
  <si>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</si>
  <si>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</si>
  <si>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</si>
  <si>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</si>
  <si>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</si>
  <si>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</si>
  <si>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</si>
  <si>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</si>
  <si>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</si>
  <si>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</si>
  <si>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</si>
  <si>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</si>
  <si>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</si>
  <si>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</si>
  <si>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</si>
  <si>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</si>
  <si>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</si>
  <si>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</si>
  <si>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</si>
  <si>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</si>
  <si>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</si>
  <si>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</si>
  <si>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</si>
  <si>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</si>
  <si>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</si>
  <si>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</si>
  <si>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</si>
  <si>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</si>
  <si>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</si>
  <si>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</si>
  <si>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</si>
  <si>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</si>
  <si>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</si>
  <si>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</si>
  <si>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</si>
  <si>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</si>
  <si>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</si>
  <si>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</si>
  <si>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</si>
  <si>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</si>
  <si>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</si>
  <si>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</si>
  <si>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</si>
  <si>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</si>
  <si>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</si>
  <si>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</si>
  <si>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</si>
  <si>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</si>
  <si>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</si>
  <si>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</si>
  <si>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</si>
  <si>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</si>
  <si>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</si>
  <si>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</si>
  <si>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</si>
  <si>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</si>
  <si>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</si>
  <si>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</si>
  <si>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</si>
  <si>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</si>
  <si>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</si>
  <si>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</si>
  <si>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</si>
  <si>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</si>
  <si>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</si>
  <si>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</si>
  <si>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</si>
  <si>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</si>
  <si>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</si>
  <si>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</si>
  <si>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</si>
  <si>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</si>
  <si>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</si>
  <si>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</si>
  <si>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</si>
  <si>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</si>
  <si>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</si>
  <si>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</si>
  <si>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</si>
  <si>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</si>
  <si>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</si>
  <si>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</si>
  <si>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</si>
  <si>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</si>
  <si>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</si>
  <si>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</si>
  <si>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</si>
  <si>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</si>
  <si>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</si>
  <si>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</si>
  <si>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</si>
  <si>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</si>
  <si>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</si>
  <si>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</si>
  <si>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</si>
  <si>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</si>
  <si>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</si>
  <si>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</si>
  <si>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</si>
  <si>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</si>
  <si>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</si>
  <si>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</si>
  <si>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</si>
  <si>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</si>
  <si>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</si>
  <si>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</si>
  <si>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</si>
  <si>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</si>
  <si>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</si>
  <si>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</si>
  <si>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</si>
  <si>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</si>
  <si>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</si>
  <si>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</si>
  <si>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</si>
  <si>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</si>
  <si>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</si>
  <si>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</si>
  <si>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</si>
  <si>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</si>
  <si>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</si>
  <si>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</si>
  <si>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</si>
  <si>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</si>
  <si>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</si>
  <si>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</si>
  <si>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</si>
  <si>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</si>
  <si>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</si>
  <si>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</si>
  <si>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</si>
  <si>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</si>
  <si>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</si>
  <si>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</si>
  <si>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</si>
  <si>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</si>
  <si>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</si>
  <si>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</si>
  <si>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</si>
  <si>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</si>
  <si>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</si>
  <si>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</si>
  <si>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</si>
  <si>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</si>
  <si>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</si>
  <si>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</si>
  <si>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</si>
  <si>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</si>
  <si>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</si>
  <si>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</si>
  <si>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</si>
  <si>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</si>
  <si>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</si>
  <si>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</si>
  <si>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</si>
  <si>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</si>
  <si>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</si>
  <si>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</si>
  <si>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</si>
  <si>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</si>
  <si>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</si>
  <si>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</si>
  <si>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</si>
  <si>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</si>
  <si>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</si>
  <si>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</si>
  <si>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</si>
  <si>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</si>
  <si>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</si>
  <si>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</si>
  <si>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</si>
  <si>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</si>
  <si>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</si>
  <si>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</si>
  <si>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</si>
  <si>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</si>
  <si>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</si>
  <si>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</si>
  <si>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</si>
  <si>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</si>
  <si>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</si>
  <si>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</si>
  <si>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</si>
  <si>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</si>
  <si>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</si>
  <si>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</si>
  <si>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</si>
  <si>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</si>
  <si>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</si>
  <si>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</si>
  <si>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</si>
  <si>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</si>
  <si>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</si>
  <si>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</si>
  <si>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</si>
  <si>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</si>
  <si>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</si>
  <si>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</si>
  <si>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</si>
  <si>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</si>
  <si>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</si>
  <si>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</si>
  <si>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</si>
  <si>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</si>
  <si>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</si>
  <si>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</si>
  <si>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</si>
  <si>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</si>
  <si>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</si>
  <si>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</si>
  <si>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</si>
  <si>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</si>
  <si>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</si>
  <si>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</si>
  <si>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</si>
  <si>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</si>
  <si>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</si>
  <si>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</si>
  <si>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</si>
  <si>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</si>
  <si>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</si>
  <si>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</si>
  <si>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</si>
  <si>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</si>
  <si>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</si>
  <si>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</si>
  <si>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</si>
  <si>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</si>
  <si>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</si>
  <si>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</si>
  <si>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</si>
  <si>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</si>
  <si>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</si>
  <si>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</si>
  <si>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</si>
  <si>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</si>
  <si>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</si>
  <si>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</si>
  <si>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</si>
  <si>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</si>
  <si>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</si>
  <si>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</si>
  <si>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</si>
  <si>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</si>
  <si>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</si>
  <si>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</si>
  <si>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</si>
  <si>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</si>
  <si>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</si>
  <si>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</si>
  <si>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</si>
  <si>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</si>
  <si>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</si>
  <si>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</si>
  <si>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</si>
  <si>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</si>
  <si>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</si>
  <si>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</si>
  <si>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</si>
  <si>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</si>
  <si>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</si>
  <si>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</si>
  <si>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</si>
  <si>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</si>
  <si>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</si>
  <si>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</si>
  <si>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</si>
  <si>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</si>
  <si>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</si>
  <si>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</si>
  <si>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</si>
  <si>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</si>
  <si>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</si>
  <si>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</si>
  <si>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</si>
  <si>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</si>
  <si>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</si>
  <si>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</si>
  <si>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</si>
  <si>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</si>
  <si>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</si>
  <si>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</si>
  <si>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</si>
  <si>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</si>
  <si>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</si>
  <si>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</si>
  <si>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</si>
  <si>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</si>
  <si>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</si>
  <si>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</si>
  <si>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</si>
  <si>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</si>
  <si>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</si>
  <si>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</si>
  <si>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</si>
  <si>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</si>
  <si>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</si>
  <si>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</si>
  <si>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</si>
  <si>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</si>
  <si>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</si>
  <si>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</si>
  <si>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</si>
  <si>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</si>
  <si>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</si>
  <si>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</si>
  <si>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</si>
  <si>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</si>
  <si>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</si>
  <si>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</si>
  <si>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</si>
  <si>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</si>
  <si>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</si>
  <si>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</si>
  <si>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</si>
  <si>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</si>
  <si>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</si>
  <si>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</si>
  <si>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</si>
  <si>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</si>
  <si>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</si>
  <si>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</si>
  <si>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</si>
  <si>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</si>
  <si>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</si>
  <si>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</si>
  <si>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</si>
  <si>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</si>
  <si>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</si>
  <si>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</si>
  <si>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</si>
  <si>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</si>
  <si>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</si>
  <si>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</si>
  <si>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</si>
  <si>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</si>
  <si>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</si>
  <si>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</si>
  <si>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</si>
  <si>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</si>
  <si>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</si>
  <si>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</si>
  <si>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</si>
  <si>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</si>
  <si>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</si>
  <si>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</si>
  <si>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</si>
  <si>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</si>
  <si>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</si>
  <si>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</si>
  <si>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</si>
  <si>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</si>
  <si>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</si>
  <si>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</si>
  <si>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</si>
  <si>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</si>
  <si>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</si>
  <si>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</si>
  <si>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</si>
  <si>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</si>
  <si>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</si>
  <si>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</si>
  <si>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</si>
  <si>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</si>
  <si>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</si>
  <si>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</si>
  <si>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</si>
  <si>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</si>
  <si>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</si>
  <si>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</si>
  <si>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</si>
  <si>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</si>
  <si>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</si>
  <si>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</si>
  <si>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</si>
  <si>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</si>
  <si>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</si>
  <si>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</si>
  <si>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</si>
  <si>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</si>
  <si>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</si>
  <si>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</si>
  <si>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</si>
  <si>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</si>
  <si>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</si>
  <si>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</si>
  <si>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</si>
  <si>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</si>
  <si>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</si>
  <si>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</si>
  <si>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</si>
  <si>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</si>
  <si>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</si>
  <si>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</si>
  <si>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</si>
  <si>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</si>
  <si>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</si>
  <si>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</si>
  <si>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</si>
  <si>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</si>
  <si>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</si>
  <si>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</si>
  <si>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</si>
  <si>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</si>
  <si>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</si>
  <si>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</si>
  <si>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</si>
  <si>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</si>
  <si>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</si>
  <si>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</si>
  <si>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</si>
  <si>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</si>
  <si>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</si>
  <si>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</si>
  <si>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</si>
  <si>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</si>
  <si>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</si>
  <si>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</si>
  <si>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</si>
  <si>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</si>
  <si>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</si>
  <si>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</si>
  <si>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</si>
  <si>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</si>
  <si>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</si>
  <si>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</si>
  <si>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</si>
  <si>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</si>
  <si>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</si>
  <si>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</si>
  <si>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</si>
  <si>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</si>
  <si>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</si>
  <si>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</si>
  <si>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</si>
  <si>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</si>
  <si>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</si>
  <si>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</si>
  <si>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</si>
  <si>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</si>
  <si>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</si>
  <si>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</si>
  <si>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</si>
  <si>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</si>
  <si>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</si>
  <si>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</si>
  <si>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</si>
  <si>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</si>
  <si>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</si>
  <si>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</si>
  <si>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</si>
  <si>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</si>
  <si>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</si>
  <si>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</si>
  <si>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</si>
  <si>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</si>
  <si>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</si>
  <si>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</si>
  <si>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</si>
  <si>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</si>
  <si>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</si>
  <si>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</si>
  <si>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</si>
  <si>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</si>
  <si>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</si>
  <si>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</si>
  <si>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</si>
  <si>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</si>
  <si>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</si>
  <si>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</si>
  <si>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</si>
  <si>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</si>
  <si>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</si>
  <si>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</si>
  <si>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</si>
  <si>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</si>
  <si>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</si>
  <si>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</si>
  <si>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</si>
  <si>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</si>
  <si>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</si>
  <si>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</si>
  <si>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</si>
  <si>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</si>
  <si>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</si>
  <si>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</si>
  <si>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</si>
  <si>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</si>
  <si>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</si>
  <si>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</si>
  <si>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</si>
  <si>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</si>
  <si>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</si>
  <si>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</si>
  <si>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</si>
  <si>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</si>
  <si>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</si>
  <si>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</si>
  <si>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</si>
  <si>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</si>
  <si>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</si>
  <si>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</si>
  <si>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</si>
  <si>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</si>
  <si>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</si>
  <si>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</si>
  <si>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</si>
  <si>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</si>
  <si>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</si>
  <si>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</si>
  <si>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</si>
  <si>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</si>
  <si>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</si>
  <si>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</si>
  <si>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</si>
  <si>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</si>
  <si>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</si>
  <si>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</si>
  <si>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</si>
  <si>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</si>
  <si>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</si>
  <si>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</si>
  <si>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</si>
  <si>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</si>
  <si>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</si>
  <si>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</si>
  <si>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</si>
  <si>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</si>
  <si>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</si>
  <si>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</si>
  <si>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</si>
  <si>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</si>
  <si>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</si>
  <si>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</si>
  <si>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</si>
  <si>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</si>
  <si>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</si>
  <si>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</si>
  <si>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</si>
  <si>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</si>
  <si>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</si>
  <si>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</si>
  <si>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</si>
  <si>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</si>
  <si>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</si>
  <si>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</si>
  <si>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</si>
  <si>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</si>
  <si>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</si>
  <si>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</si>
  <si>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</si>
  <si>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</si>
  <si>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</si>
  <si>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</si>
  <si>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</si>
  <si>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</si>
  <si>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</si>
  <si>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</si>
  <si>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</si>
  <si>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</si>
  <si>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</si>
  <si>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</si>
  <si>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</si>
  <si>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</si>
  <si>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</si>
  <si>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</si>
  <si>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</si>
  <si>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</si>
  <si>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</si>
  <si>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</si>
  <si>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</si>
  <si>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</si>
  <si>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</si>
  <si>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</si>
  <si>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</si>
  <si>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</si>
  <si>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</si>
  <si>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</si>
  <si>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</si>
  <si>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</si>
  <si>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</si>
  <si>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</si>
  <si>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</si>
  <si>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</si>
  <si>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</si>
  <si>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</si>
  <si>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</si>
  <si>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</si>
  <si>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</si>
  <si>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</si>
  <si>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</si>
  <si>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</si>
  <si>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</si>
  <si>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</si>
  <si>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</si>
  <si>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</si>
  <si>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</si>
  <si>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</si>
  <si>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</si>
  <si>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</si>
  <si>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</si>
  <si>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</si>
  <si>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</si>
  <si>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</si>
  <si>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</si>
  <si>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</si>
  <si>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</si>
  <si>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</si>
  <si>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</si>
  <si>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</si>
  <si>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</si>
  <si>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</si>
  <si>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</si>
  <si>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</si>
  <si>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</si>
  <si>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</si>
  <si>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</si>
  <si>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</si>
  <si>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</si>
  <si>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</si>
  <si>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</si>
  <si>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</si>
  <si>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</si>
  <si>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</si>
  <si>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</si>
  <si>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</si>
  <si>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</si>
  <si>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</si>
  <si>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</si>
  <si>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</si>
  <si>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</si>
  <si>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</si>
  <si>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</si>
  <si>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</si>
  <si>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</si>
  <si>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</si>
  <si>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</si>
  <si>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</si>
  <si>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</si>
  <si>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</si>
  <si>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</si>
  <si>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</si>
  <si>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</si>
  <si>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</si>
  <si>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</si>
  <si>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</si>
  <si>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</si>
  <si>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</si>
  <si>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</si>
  <si>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</si>
  <si>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</si>
  <si>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</si>
  <si>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</si>
  <si>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</si>
  <si>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</si>
  <si>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</si>
  <si>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</si>
  <si>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</si>
  <si>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</si>
  <si>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</si>
  <si>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</si>
  <si>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</si>
  <si>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</si>
  <si>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</si>
  <si>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</si>
  <si>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</si>
  <si>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</si>
  <si>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</si>
  <si>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</si>
  <si>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</si>
  <si>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</si>
  <si>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</si>
  <si>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</si>
  <si>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</si>
  <si>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</si>
  <si>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</si>
  <si>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</si>
  <si>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</si>
  <si>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</si>
  <si>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</si>
  <si>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</si>
  <si>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</si>
  <si>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</si>
  <si>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</si>
  <si>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</si>
  <si>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</si>
  <si>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</si>
  <si>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</si>
  <si>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</si>
  <si>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</si>
  <si>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</si>
  <si>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</si>
  <si>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</si>
  <si>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</si>
  <si>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</si>
  <si>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</si>
  <si>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</si>
  <si>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</si>
  <si>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</si>
  <si>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</si>
  <si>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</si>
  <si>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</si>
  <si>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</si>
  <si>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</si>
  <si>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</si>
  <si>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</si>
  <si>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</si>
  <si>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</si>
  <si>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</si>
  <si>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</si>
  <si>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</si>
  <si>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</si>
  <si>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</si>
  <si>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</si>
  <si>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</si>
  <si>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</si>
  <si>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</si>
  <si>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</si>
  <si>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</si>
  <si>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</si>
  <si>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</si>
  <si>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</si>
  <si>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</si>
  <si>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</si>
  <si>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</si>
  <si>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</si>
  <si>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</si>
  <si>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</si>
  <si>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</si>
  <si>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</si>
  <si>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</si>
  <si>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</si>
  <si>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</si>
  <si>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</si>
  <si>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</si>
  <si>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</si>
  <si>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</si>
  <si>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</si>
  <si>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</si>
  <si>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</si>
  <si>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</si>
  <si>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</si>
  <si>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</si>
  <si>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</si>
  <si>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</si>
  <si>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</si>
  <si>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</si>
  <si>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</si>
  <si>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</si>
  <si>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</si>
  <si>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</si>
  <si>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</si>
  <si>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</si>
  <si>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</si>
  <si>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</si>
  <si>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</si>
  <si>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</si>
  <si>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</si>
  <si>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</si>
  <si>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</si>
  <si>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</si>
  <si>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</si>
  <si>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</si>
  <si>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</si>
  <si>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</si>
  <si>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</si>
  <si>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</si>
  <si>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</si>
  <si>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</si>
  <si>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</si>
  <si>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</si>
  <si>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</si>
  <si>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</si>
  <si>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</si>
  <si>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</si>
  <si>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</si>
  <si>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</si>
  <si>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</si>
  <si>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</si>
  <si>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</si>
  <si>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</si>
  <si>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</si>
  <si>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</si>
  <si>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</si>
  <si>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</si>
  <si>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</si>
  <si>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</si>
  <si>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</si>
  <si>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</si>
  <si>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</si>
  <si>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</si>
  <si>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</si>
  <si>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</si>
  <si>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</si>
  <si>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</si>
  <si>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</si>
  <si>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</si>
  <si>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</si>
  <si>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</si>
  <si>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</si>
  <si>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</si>
  <si>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</si>
  <si>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</si>
  <si>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</si>
  <si>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</si>
  <si>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</si>
  <si>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</si>
  <si>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</si>
  <si>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</si>
  <si>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</si>
  <si>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</si>
  <si>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</si>
  <si>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</si>
  <si>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</si>
  <si>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</si>
  <si>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</si>
  <si>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</si>
  <si>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</si>
  <si>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</si>
  <si>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</si>
  <si>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</si>
  <si>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</si>
  <si>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</si>
  <si>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</si>
  <si>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</si>
  <si>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</si>
  <si>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</si>
  <si>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</si>
  <si>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</si>
  <si>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</si>
  <si>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</si>
  <si>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</si>
  <si>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</si>
  <si>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</si>
  <si>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</si>
  <si>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</si>
  <si>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</si>
  <si>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</si>
  <si>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</si>
  <si>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</si>
  <si>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</si>
  <si>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</si>
  <si>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</si>
  <si>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</si>
  <si>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</si>
  <si>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</si>
  <si>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</si>
  <si>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</si>
  <si>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</si>
  <si>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</si>
  <si>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</si>
  <si>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</si>
  <si>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</si>
  <si>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</si>
  <si>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</si>
  <si>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</si>
  <si>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</si>
  <si>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</si>
  <si>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</si>
  <si>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</si>
  <si>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</si>
  <si>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</si>
  <si>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</si>
  <si>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</si>
  <si>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</si>
  <si>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</si>
  <si>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</si>
  <si>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</si>
  <si>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</si>
  <si>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</si>
  <si>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</si>
  <si>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</si>
  <si>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</si>
  <si>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</si>
  <si>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</si>
  <si>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</si>
  <si>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</si>
  <si>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</si>
  <si>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</si>
  <si>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</si>
  <si>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</si>
  <si>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</si>
  <si>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</si>
  <si>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</si>
  <si>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</si>
  <si>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</si>
  <si>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</si>
  <si>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</si>
  <si>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</si>
  <si>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</si>
  <si>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</si>
  <si>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</si>
  <si>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</si>
  <si>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</si>
  <si>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</si>
  <si>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</si>
  <si>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</si>
  <si>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</si>
  <si>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</si>
  <si>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</si>
  <si>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</si>
  <si>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</si>
  <si>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</si>
  <si>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</si>
  <si>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</si>
  <si>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</si>
  <si>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</si>
  <si>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</si>
  <si>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</si>
  <si>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</si>
  <si>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</si>
  <si>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</si>
  <si>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</si>
  <si>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</si>
  <si>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</si>
  <si>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</si>
  <si>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</si>
  <si>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</si>
  <si>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</si>
  <si>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</si>
  <si>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</si>
  <si>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</si>
  <si>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</si>
  <si>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</si>
  <si>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</si>
  <si>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</si>
  <si>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</si>
  <si>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</si>
  <si>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</si>
  <si>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</si>
  <si>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</si>
  <si>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</si>
  <si>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</si>
  <si>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</si>
  <si>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</si>
  <si>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</si>
  <si>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</si>
  <si>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</si>
  <si>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</si>
  <si>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</si>
  <si>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</si>
  <si>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</si>
  <si>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</si>
  <si>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</si>
  <si>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</si>
  <si>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</si>
  <si>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</si>
  <si>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</si>
  <si>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</si>
  <si>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</si>
  <si>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</si>
  <si>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</si>
  <si>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</si>
  <si>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</si>
  <si>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</si>
  <si>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</si>
  <si>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</si>
  <si>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</si>
  <si>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</si>
  <si>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</si>
  <si>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</si>
  <si>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</si>
  <si>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</si>
  <si>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</si>
  <si>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</si>
  <si>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</si>
  <si>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</si>
  <si>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</si>
  <si>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</si>
  <si>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</si>
  <si>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</si>
  <si>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</si>
  <si>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</si>
  <si>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</si>
  <si>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</si>
  <si>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</si>
  <si>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</si>
  <si>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</si>
  <si>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</si>
  <si>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</si>
  <si>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</si>
  <si>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</si>
  <si>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</si>
  <si>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</si>
  <si>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</si>
  <si>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</si>
  <si>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</si>
  <si>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</si>
  <si>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</si>
  <si>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</si>
  <si>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</si>
  <si>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</si>
  <si>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</si>
  <si>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</si>
  <si>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</si>
  <si>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</si>
  <si>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</si>
  <si>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</si>
  <si>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</si>
  <si>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</si>
  <si>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</si>
  <si>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</si>
  <si>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</si>
  <si>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</si>
  <si>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</si>
  <si>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</si>
  <si>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</si>
  <si>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</si>
  <si>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</si>
  <si>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</si>
  <si>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</si>
  <si>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</si>
  <si>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</si>
  <si>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</si>
  <si>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</si>
  <si>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</si>
  <si>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</si>
  <si>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</si>
  <si>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</si>
  <si>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</si>
  <si>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</si>
  <si>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</si>
  <si>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</si>
  <si>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</si>
  <si>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</si>
  <si>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</si>
  <si>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</si>
  <si>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</si>
  <si>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</si>
  <si>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</si>
  <si>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</si>
  <si>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</si>
  <si>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</si>
  <si>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</si>
  <si>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</si>
  <si>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</si>
  <si>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</si>
  <si>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</si>
  <si>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</si>
  <si>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</si>
  <si>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</si>
  <si>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</si>
  <si>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</si>
  <si>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</si>
  <si>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</si>
  <si>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</si>
  <si>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</si>
  <si>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</si>
  <si>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</si>
  <si>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</si>
  <si>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</si>
  <si>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</si>
  <si>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</si>
  <si>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</si>
  <si>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</si>
  <si>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</si>
  <si>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</si>
  <si>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</si>
  <si>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</si>
  <si>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</si>
  <si>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</si>
  <si>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</si>
  <si>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</si>
  <si>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</si>
  <si>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</si>
  <si>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</si>
  <si>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</si>
  <si>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</si>
  <si>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</si>
  <si>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</si>
  <si>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</si>
  <si>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</si>
  <si>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</si>
  <si>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</si>
  <si>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</si>
  <si>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</si>
  <si>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</si>
  <si>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</si>
  <si>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</si>
  <si>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</si>
  <si>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</si>
  <si>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</si>
  <si>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</si>
  <si>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</si>
  <si>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</si>
  <si>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</si>
  <si>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</si>
  <si>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</si>
  <si>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</si>
  <si>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</si>
  <si>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</si>
  <si>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</si>
  <si>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</si>
  <si>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</si>
  <si>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</si>
  <si>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</si>
  <si>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</si>
  <si>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</si>
  <si>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</si>
  <si>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</si>
  <si>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</si>
  <si>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</si>
  <si>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</si>
  <si>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</si>
  <si>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</si>
  <si>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</si>
  <si>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</si>
  <si>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</si>
  <si>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</si>
  <si>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</si>
  <si>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</si>
  <si>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</si>
  <si>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</si>
  <si>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</si>
  <si>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</si>
  <si>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</si>
  <si>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</si>
  <si>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</si>
  <si>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</si>
  <si>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</si>
  <si>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</si>
  <si>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</si>
  <si>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</si>
  <si>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</si>
  <si>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</si>
  <si>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</si>
  <si>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</si>
  <si>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</si>
  <si>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</si>
  <si>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</si>
  <si>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</si>
  <si>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</si>
  <si>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</si>
  <si>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</si>
  <si>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</si>
  <si>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</si>
  <si>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</si>
  <si>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</si>
  <si>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</si>
  <si>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</si>
  <si>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</si>
  <si>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</si>
  <si>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</si>
  <si>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</si>
  <si>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</si>
  <si>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</si>
  <si>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</si>
  <si>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</si>
  <si>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</si>
  <si>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</si>
  <si>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</si>
  <si>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</si>
  <si>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</si>
  <si>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</si>
  <si>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</si>
  <si>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</si>
  <si>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</si>
  <si>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</si>
  <si>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</si>
  <si>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</si>
  <si>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</si>
  <si>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</si>
  <si>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</si>
  <si>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</si>
  <si>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</si>
  <si>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</si>
  <si>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</si>
  <si>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</si>
  <si>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</si>
  <si>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</si>
  <si>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</si>
  <si>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</si>
  <si>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</si>
  <si>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</si>
  <si>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</si>
  <si>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</si>
  <si>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</si>
  <si>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</si>
  <si>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</si>
  <si>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</si>
  <si>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</si>
  <si>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</si>
  <si>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</si>
  <si>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</si>
  <si>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</si>
  <si>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</si>
  <si>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</si>
  <si>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</si>
  <si>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</si>
  <si>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</si>
  <si>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</si>
  <si>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</si>
  <si>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</si>
  <si>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</si>
  <si>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</si>
  <si>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</si>
  <si>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</si>
  <si>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</si>
  <si>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</si>
  <si>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</si>
  <si>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</si>
  <si>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</si>
  <si>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</si>
  <si>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</si>
  <si>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</si>
  <si>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</si>
  <si>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</si>
  <si>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</si>
  <si>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</si>
  <si>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</si>
  <si>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</si>
  <si>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</si>
  <si>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</si>
  <si>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</si>
  <si>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</si>
  <si>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</si>
  <si>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</si>
  <si>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</si>
  <si>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</si>
  <si>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</si>
  <si>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</si>
  <si>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</si>
  <si>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</si>
  <si>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</si>
  <si>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</si>
  <si>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</si>
  <si>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</si>
  <si>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</si>
  <si>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</si>
  <si>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</si>
  <si>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</si>
  <si>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</si>
  <si>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</si>
  <si>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</si>
  <si>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</si>
  <si>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</si>
  <si>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</si>
  <si>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</si>
  <si>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</si>
  <si>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</si>
  <si>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</si>
  <si>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</si>
  <si>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</si>
  <si>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</si>
  <si>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</si>
  <si>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</si>
  <si>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</si>
  <si>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</si>
  <si>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</si>
  <si>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</si>
  <si>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</si>
  <si>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</si>
  <si>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</si>
  <si>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</si>
  <si>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</si>
  <si>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</si>
  <si>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</si>
  <si>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</si>
  <si>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</si>
  <si>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</si>
  <si>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</si>
  <si>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</si>
  <si>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</si>
  <si>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</si>
  <si>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</si>
  <si>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</si>
  <si>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</si>
  <si>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</si>
  <si>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</si>
  <si>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</si>
  <si>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</si>
  <si>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</si>
  <si>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</si>
  <si>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</si>
  <si>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</si>
  <si>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</si>
  <si>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</si>
  <si>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</si>
  <si>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</si>
  <si>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</si>
  <si>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</si>
  <si>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</si>
  <si>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</si>
  <si>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</si>
  <si>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</si>
  <si>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</si>
  <si>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</si>
  <si>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</si>
  <si>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</si>
  <si>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</si>
  <si>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</si>
  <si>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</si>
  <si>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</si>
  <si>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</si>
  <si>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</si>
  <si>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</si>
  <si>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</si>
  <si>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</si>
  <si>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</si>
  <si>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</si>
  <si>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</si>
  <si>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</si>
  <si>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</si>
  <si>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</si>
  <si>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</si>
  <si>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</si>
  <si>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</si>
  <si>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</si>
  <si>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</si>
  <si>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</si>
  <si>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</si>
  <si>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</si>
  <si>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</si>
  <si>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</si>
  <si>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</si>
  <si>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</si>
  <si>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</si>
  <si>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</si>
  <si>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</si>
  <si>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</si>
  <si>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</si>
  <si>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</si>
  <si>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</si>
  <si>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</si>
  <si>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</si>
  <si>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</si>
  <si>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</si>
  <si>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</si>
  <si>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</si>
  <si>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</si>
  <si>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</si>
  <si>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</si>
  <si>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</si>
  <si>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</si>
  <si>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</si>
  <si>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</si>
  <si>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</si>
  <si>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</si>
  <si>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</si>
  <si>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</si>
  <si>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</si>
  <si>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</si>
  <si>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</si>
  <si>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</si>
  <si>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</si>
  <si>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</si>
  <si>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</si>
  <si>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</si>
  <si>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</si>
  <si>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</si>
  <si>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</si>
  <si>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</si>
  <si>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</si>
  <si>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</si>
  <si>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</si>
  <si>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</si>
  <si>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</si>
  <si>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</si>
  <si>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</si>
  <si>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</si>
  <si>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</si>
  <si>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</si>
  <si>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</si>
  <si>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</si>
  <si>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</si>
  <si>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</si>
  <si>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</si>
  <si>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</si>
  <si>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</si>
  <si>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</si>
  <si>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</si>
  <si>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</si>
  <si>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</si>
  <si>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</si>
  <si>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</si>
  <si>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</si>
  <si>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</si>
  <si>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</si>
  <si>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</si>
  <si>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</si>
  <si>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</si>
  <si>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</si>
  <si>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</si>
  <si>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</si>
  <si>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</si>
  <si>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</si>
  <si>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</si>
  <si>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</si>
  <si>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</si>
  <si>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</si>
  <si>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</si>
  <si>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</si>
  <si>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</si>
  <si>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</si>
  <si>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</si>
  <si>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</si>
  <si>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</si>
  <si>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</si>
  <si>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</si>
  <si>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</si>
  <si>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</si>
  <si>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</si>
  <si>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</si>
  <si>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</si>
  <si>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</si>
  <si>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</si>
  <si>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</si>
  <si>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</si>
  <si>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</si>
  <si>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</si>
  <si>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</si>
  <si>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</si>
  <si>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</si>
  <si>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</si>
  <si>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</si>
  <si>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</si>
  <si>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</si>
  <si>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</si>
  <si>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</si>
  <si>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</si>
  <si>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</si>
  <si>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</si>
  <si>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</si>
  <si>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</si>
  <si>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</si>
  <si>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</si>
  <si>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</si>
  <si>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</si>
  <si>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</si>
  <si>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</si>
  <si>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</si>
  <si>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</si>
  <si>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</si>
  <si>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</si>
  <si>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</si>
  <si>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</si>
  <si>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</si>
  <si>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</si>
  <si>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</si>
  <si>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</si>
  <si>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</si>
  <si>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</si>
  <si>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</si>
  <si>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</si>
  <si>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</si>
  <si>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</si>
  <si>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</si>
  <si>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</si>
  <si>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</si>
  <si>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</si>
  <si>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</si>
  <si>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</si>
  <si>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</si>
  <si>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</si>
  <si>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</si>
  <si>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</si>
  <si>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</si>
  <si>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</si>
  <si>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</si>
  <si>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</si>
  <si>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</si>
  <si>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</si>
  <si>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</si>
  <si>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</si>
  <si>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</si>
  <si>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</si>
  <si>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</si>
  <si>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</si>
  <si>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</si>
  <si>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</si>
  <si>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</si>
  <si>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</si>
  <si>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</si>
  <si>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</si>
  <si>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</si>
  <si>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</si>
  <si>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</si>
  <si>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</si>
  <si>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</si>
  <si>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</si>
  <si>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</si>
  <si>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</si>
  <si>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</si>
  <si>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</si>
  <si>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</si>
  <si>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</si>
  <si>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</si>
  <si>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</si>
  <si>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</si>
  <si>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</si>
  <si>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</si>
  <si>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</si>
  <si>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</si>
  <si>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</si>
  <si>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</si>
  <si>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</si>
  <si>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</si>
  <si>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</si>
  <si>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</si>
  <si>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</si>
  <si>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</si>
  <si>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</si>
  <si>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</si>
  <si>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</si>
  <si>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</si>
  <si>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</si>
  <si>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</si>
  <si>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</si>
  <si>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</si>
  <si>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</si>
  <si>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</si>
  <si>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</si>
  <si>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</si>
  <si>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</si>
  <si>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</si>
  <si>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</si>
  <si>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</si>
  <si>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</si>
  <si>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</si>
  <si>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</si>
  <si>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</si>
  <si>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</si>
  <si>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</si>
  <si>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</si>
  <si>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</si>
  <si>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</si>
  <si>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</si>
  <si>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</si>
  <si>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</si>
  <si>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</si>
  <si>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</si>
  <si>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</si>
  <si>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</si>
  <si>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</si>
  <si>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</si>
  <si>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</si>
  <si>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</si>
  <si>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</si>
  <si>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</si>
  <si>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</si>
  <si>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</si>
  <si>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</si>
  <si>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</si>
  <si>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</si>
  <si>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</si>
  <si>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</si>
  <si>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</si>
  <si>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</si>
  <si>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</si>
  <si>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</si>
  <si>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</si>
  <si>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</si>
  <si>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</si>
  <si>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</si>
  <si>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</si>
  <si>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</si>
  <si>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</si>
  <si>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</si>
  <si>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</si>
  <si>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</si>
  <si>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</si>
  <si>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</si>
  <si>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</si>
  <si>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</si>
  <si>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</si>
  <si>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</si>
  <si>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</si>
  <si>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</si>
  <si>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</si>
  <si>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</si>
  <si>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</si>
  <si>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</si>
  <si>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</si>
  <si>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</si>
  <si>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</si>
  <si>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</si>
  <si>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</si>
  <si>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</si>
  <si>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</si>
  <si>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</si>
  <si>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</si>
  <si>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</si>
  <si>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</si>
  <si>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</si>
  <si>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</si>
  <si>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</si>
  <si>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</si>
  <si>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</si>
  <si>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</si>
  <si>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</si>
  <si>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</si>
  <si>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</si>
  <si>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</si>
  <si>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</si>
  <si>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</si>
  <si>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</si>
  <si>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</si>
  <si>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</si>
  <si>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</si>
  <si>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</si>
  <si>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</si>
  <si>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</si>
  <si>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</si>
  <si>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</si>
  <si>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</si>
  <si>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</si>
  <si>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</si>
  <si>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</si>
  <si>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</si>
  <si>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</si>
  <si>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</si>
  <si>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</si>
  <si>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</si>
  <si>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</si>
  <si>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</si>
  <si>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</si>
  <si>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</si>
  <si>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</si>
  <si>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</si>
  <si>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</si>
  <si>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</si>
  <si>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</si>
  <si>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</si>
  <si>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</si>
  <si>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</si>
  <si>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</si>
  <si>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</si>
  <si>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</si>
  <si>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</si>
  <si>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</si>
  <si>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</si>
  <si>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</si>
  <si>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</si>
  <si>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</si>
  <si>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</si>
  <si>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</si>
  <si>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</si>
  <si>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</si>
  <si>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</si>
  <si>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</si>
  <si>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</si>
  <si>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</si>
  <si>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</si>
  <si>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</si>
  <si>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</si>
  <si>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</si>
  <si>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</si>
  <si>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</si>
  <si>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</si>
  <si>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</si>
  <si>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</si>
  <si>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</si>
  <si>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</si>
  <si>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</si>
  <si>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</si>
  <si>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</si>
  <si>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</si>
  <si>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</si>
  <si>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</si>
  <si>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</si>
  <si>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</si>
  <si>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</si>
  <si>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</si>
  <si>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</si>
  <si>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</si>
  <si>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</si>
  <si>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</si>
  <si>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</si>
  <si>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</si>
  <si>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</si>
  <si>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</si>
  <si>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</si>
  <si>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</si>
  <si>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</si>
  <si>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</si>
  <si>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</si>
  <si>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</si>
  <si>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</si>
  <si>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</si>
  <si>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</si>
  <si>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</si>
  <si>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</si>
  <si>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</si>
  <si>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</si>
  <si>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</si>
  <si>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</si>
  <si>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</si>
  <si>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</si>
  <si>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</si>
  <si>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</si>
  <si>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</si>
  <si>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</si>
  <si>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</si>
  <si>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</si>
  <si>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</si>
  <si>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</si>
  <si>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</si>
  <si>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</si>
  <si>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</si>
  <si>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</si>
  <si>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</si>
  <si>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</si>
  <si>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</si>
  <si>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</si>
  <si>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</si>
  <si>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</si>
  <si>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</si>
  <si>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</si>
  <si>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</si>
  <si>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</si>
  <si>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</si>
  <si>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</si>
  <si>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</si>
  <si>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</si>
  <si>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</si>
  <si>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</si>
  <si>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</si>
  <si>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</si>
  <si>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</si>
  <si>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</si>
  <si>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</si>
  <si>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</si>
  <si>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</si>
  <si>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</si>
  <si>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</si>
  <si>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</si>
  <si>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</si>
  <si>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</si>
  <si>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</si>
  <si>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</si>
  <si>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</si>
  <si>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</si>
  <si>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</si>
  <si>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</si>
  <si>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</si>
  <si>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</si>
  <si>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</si>
  <si>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</si>
  <si>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</si>
  <si>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</si>
  <si>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</si>
  <si>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</si>
  <si>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</si>
  <si>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</si>
  <si>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</si>
  <si>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</si>
  <si>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</si>
  <si>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</si>
  <si>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</si>
  <si>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</si>
  <si>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</si>
  <si>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</si>
  <si>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</si>
  <si>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</si>
  <si>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</si>
  <si>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</si>
  <si>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</si>
  <si>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</si>
  <si>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</si>
  <si>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</si>
  <si>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</si>
  <si>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</si>
  <si>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</si>
  <si>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</si>
  <si>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</si>
  <si>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</si>
  <si>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</si>
  <si>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</si>
  <si>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</si>
  <si>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</si>
  <si>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</si>
  <si>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</si>
  <si>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</si>
  <si>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</si>
  <si>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</si>
  <si>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</si>
  <si>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</si>
  <si>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</si>
  <si>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</si>
  <si>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</si>
  <si>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</si>
  <si>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</si>
  <si>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</si>
  <si>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</si>
  <si>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</si>
  <si>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</si>
  <si>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</si>
  <si>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</si>
  <si>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</si>
  <si>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</si>
  <si>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</si>
  <si>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</si>
  <si>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</si>
  <si>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</si>
  <si>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</si>
  <si>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</si>
  <si>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</si>
  <si>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</si>
  <si>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</si>
  <si>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</si>
  <si>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</si>
  <si>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</si>
  <si>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</si>
  <si>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</si>
  <si>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</si>
  <si>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</si>
  <si>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</si>
  <si>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</si>
  <si>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</si>
  <si>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</si>
  <si>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</si>
  <si>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</si>
  <si>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</si>
  <si>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</si>
  <si>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</si>
  <si>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</si>
  <si>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</si>
  <si>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</si>
  <si>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</si>
  <si>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</si>
  <si>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</si>
  <si>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</si>
  <si>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</si>
  <si>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</si>
  <si>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</si>
  <si>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</si>
  <si>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</si>
  <si>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</si>
  <si>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</si>
  <si>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</si>
  <si>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</si>
  <si>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</si>
  <si>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</si>
  <si>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</si>
  <si>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</si>
  <si>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</si>
  <si>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</si>
  <si>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</si>
  <si>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</si>
  <si>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</si>
  <si>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</si>
  <si>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</si>
  <si>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</si>
  <si>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</si>
  <si>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</si>
  <si>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</si>
  <si>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</si>
  <si>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</si>
  <si>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</si>
  <si>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</si>
  <si>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</si>
  <si>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</si>
  <si>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</si>
  <si>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</si>
  <si>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</si>
  <si>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</si>
  <si>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</si>
  <si>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</si>
  <si>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</si>
  <si>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</si>
  <si>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</si>
  <si>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</si>
  <si>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</si>
  <si>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</si>
  <si>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</si>
  <si>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</si>
  <si>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</si>
  <si>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</si>
  <si>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</si>
  <si>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</si>
  <si>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</si>
  <si>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</si>
  <si>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</si>
  <si>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</si>
  <si>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</si>
  <si>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</si>
  <si>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</si>
  <si>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</si>
  <si>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</si>
  <si>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</si>
  <si>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</si>
  <si>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</si>
  <si>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</si>
  <si>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</si>
  <si>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</si>
  <si>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</si>
  <si>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</si>
  <si>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</si>
  <si>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</si>
  <si>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</si>
  <si>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</si>
  <si>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</si>
  <si>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</si>
  <si>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</si>
  <si>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</si>
  <si>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</si>
  <si>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</si>
  <si>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</si>
  <si>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</si>
  <si>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</si>
  <si>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</si>
  <si>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</si>
  <si>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</si>
  <si>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</si>
  <si>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</si>
  <si>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</si>
  <si>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</si>
  <si>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</si>
  <si>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</si>
  <si>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</si>
  <si>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</si>
  <si>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</si>
  <si>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</si>
  <si>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</si>
  <si>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</si>
  <si>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</si>
  <si>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</si>
  <si>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</si>
  <si>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</si>
  <si>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</si>
  <si>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</si>
  <si>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</si>
  <si>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</si>
  <si>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</si>
  <si>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</si>
  <si>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</si>
  <si>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</si>
  <si>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</si>
  <si>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</si>
  <si>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</si>
  <si>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</si>
  <si>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</si>
  <si>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</si>
  <si>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</si>
  <si>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</si>
  <si>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</si>
  <si>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</si>
  <si>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</si>
  <si>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</si>
  <si>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</si>
  <si>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</si>
  <si>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</si>
  <si>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</si>
  <si>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</si>
  <si>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</si>
  <si>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</si>
  <si>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</si>
  <si>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</si>
  <si>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</si>
  <si>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</si>
  <si>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</si>
  <si>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</si>
  <si>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</si>
  <si>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</si>
  <si>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</si>
  <si>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</si>
  <si>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</si>
  <si>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</si>
  <si>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</si>
  <si>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</si>
  <si>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</si>
  <si>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</si>
  <si>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</si>
  <si>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</si>
  <si>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</si>
  <si>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</si>
  <si>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</si>
  <si>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</si>
  <si>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</si>
  <si>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</si>
  <si>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</si>
  <si>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</si>
  <si>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</si>
  <si>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</si>
  <si>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</si>
  <si>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</si>
  <si>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</si>
  <si>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</si>
  <si>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</si>
  <si>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</si>
  <si>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</si>
  <si>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</si>
  <si>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</si>
  <si>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</si>
  <si>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</si>
  <si>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</si>
  <si>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</si>
  <si>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</si>
  <si>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</si>
  <si>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</si>
  <si>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</si>
  <si>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</si>
  <si>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</si>
  <si>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</si>
  <si>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</si>
  <si>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</si>
  <si>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</si>
  <si>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</si>
  <si>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</si>
  <si>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</si>
  <si>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</si>
  <si>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</si>
  <si>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</si>
  <si>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</si>
  <si>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</si>
  <si>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</si>
  <si>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</si>
  <si>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</si>
  <si>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</si>
  <si>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</si>
  <si>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</si>
  <si>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</si>
  <si>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</si>
  <si>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</si>
  <si>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</si>
  <si>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</si>
  <si>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</si>
  <si>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</si>
  <si>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</si>
  <si>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</si>
  <si>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</si>
  <si>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</si>
  <si>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</si>
  <si>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</si>
  <si>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</si>
  <si>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</si>
  <si>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</si>
  <si>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</si>
  <si>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</si>
  <si>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</si>
  <si>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</si>
  <si>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</si>
  <si>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</si>
  <si>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</si>
  <si>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</si>
  <si>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</si>
  <si>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</si>
  <si>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</si>
  <si>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</si>
  <si>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</si>
  <si>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</si>
  <si>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</si>
  <si>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</si>
  <si>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</si>
  <si>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</si>
  <si>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</si>
  <si>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</si>
  <si>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</si>
  <si>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</si>
  <si>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</si>
  <si>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</si>
  <si>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</si>
  <si>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</si>
  <si>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</si>
  <si>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</si>
  <si>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</si>
  <si>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</si>
  <si>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</si>
  <si>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</si>
  <si>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</si>
  <si>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</si>
  <si>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</si>
  <si>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</si>
  <si>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</si>
  <si>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</si>
  <si>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</si>
  <si>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</si>
  <si>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</si>
  <si>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</si>
  <si>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</si>
  <si>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</si>
  <si>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</si>
  <si>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</si>
  <si>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</si>
  <si>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</si>
  <si>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</si>
  <si>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</si>
  <si>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</si>
  <si>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</si>
  <si>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</si>
  <si>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</si>
  <si>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</si>
  <si>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</si>
  <si>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</si>
  <si>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</si>
  <si>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</si>
  <si>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</si>
  <si>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</si>
  <si>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</si>
  <si>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</si>
  <si>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</si>
  <si>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</si>
  <si>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</si>
  <si>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</si>
  <si>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</si>
  <si>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</si>
  <si>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</si>
  <si>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</si>
  <si>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</si>
  <si>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</si>
  <si>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</si>
  <si>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</si>
  <si>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</si>
  <si>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</si>
  <si>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</si>
  <si>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</si>
  <si>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</si>
  <si>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</si>
  <si>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</si>
  <si>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</si>
  <si>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</si>
  <si>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</si>
  <si>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</si>
  <si>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</si>
  <si>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</si>
  <si>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</si>
  <si>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</si>
  <si>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</si>
  <si>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</si>
  <si>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</si>
  <si>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</si>
  <si>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</si>
  <si>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</si>
  <si>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</si>
  <si>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</si>
  <si>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</si>
  <si>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</si>
  <si>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</si>
  <si>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</si>
  <si>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</si>
  <si>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</si>
  <si>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</si>
  <si>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</si>
  <si>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</si>
  <si>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</si>
  <si>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</si>
  <si>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</si>
  <si>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</si>
  <si>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</si>
  <si>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</si>
  <si>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</si>
  <si>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</si>
  <si>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</si>
  <si>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</si>
  <si>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</si>
  <si>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</si>
  <si>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</si>
  <si>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</si>
  <si>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</si>
  <si>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</si>
  <si>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</si>
  <si>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</si>
  <si>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</si>
  <si>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</si>
  <si>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</si>
  <si>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</si>
  <si>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</si>
  <si>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</si>
  <si>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</si>
  <si>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</si>
  <si>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</si>
  <si>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</si>
  <si>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</si>
  <si>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</si>
  <si>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</si>
  <si>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</si>
  <si>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</si>
  <si>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</si>
  <si>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</si>
  <si>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</si>
  <si>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</si>
  <si>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</si>
  <si>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</si>
  <si>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</si>
  <si>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</si>
  <si>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</si>
  <si>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</si>
  <si>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</si>
  <si>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</si>
  <si>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</si>
  <si>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</si>
  <si>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</si>
  <si>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</si>
  <si>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</si>
  <si>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</si>
  <si>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</si>
  <si>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</si>
  <si>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</si>
  <si>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</si>
  <si>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</si>
  <si>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</si>
  <si>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</si>
  <si>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</si>
  <si>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</si>
  <si>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</si>
  <si>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</si>
  <si>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</si>
  <si>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</si>
  <si>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</si>
  <si>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</si>
  <si>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</si>
  <si>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</si>
  <si>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</si>
  <si>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</si>
  <si>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</si>
  <si>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</si>
  <si>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</si>
  <si>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</si>
  <si>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</si>
  <si>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</si>
  <si>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</si>
  <si>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</si>
  <si>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</si>
  <si>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</si>
  <si>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</si>
  <si>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</si>
  <si>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</si>
  <si>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</si>
  <si>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</si>
  <si>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</si>
  <si>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</si>
  <si>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</si>
  <si>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</si>
  <si>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</si>
  <si>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</si>
  <si>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</si>
  <si>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</si>
  <si>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</si>
  <si>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</si>
  <si>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</si>
  <si>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</si>
  <si>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</si>
  <si>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</si>
  <si>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</si>
  <si>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</si>
  <si>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</si>
  <si>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</si>
  <si>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</si>
  <si>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</si>
  <si>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</si>
  <si>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</si>
  <si>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</si>
  <si>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</si>
  <si>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</si>
  <si>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</si>
  <si>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</si>
  <si>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</si>
  <si>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</si>
  <si>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</si>
  <si>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</si>
  <si>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</si>
  <si>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</si>
  <si>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</si>
  <si>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</si>
  <si>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</si>
  <si>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</si>
  <si>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</si>
  <si>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</si>
  <si>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</si>
  <si>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</si>
  <si>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</si>
  <si>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</si>
  <si>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</si>
  <si>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</si>
  <si>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</si>
  <si>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</si>
  <si>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</si>
  <si>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</si>
  <si>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</si>
  <si>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</si>
  <si>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</si>
  <si>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</si>
  <si>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</si>
  <si>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</si>
  <si>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</si>
  <si>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</si>
  <si>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</si>
  <si>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</si>
  <si>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</si>
  <si>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</si>
  <si>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</si>
  <si>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</si>
  <si>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</si>
  <si>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</si>
  <si>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</si>
  <si>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</si>
  <si>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</si>
  <si>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</si>
  <si>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</si>
  <si>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</si>
  <si>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</si>
  <si>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</si>
  <si>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</si>
  <si>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</si>
  <si>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</si>
  <si>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</si>
  <si>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</si>
  <si>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</si>
  <si>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</si>
  <si>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</si>
  <si>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</si>
  <si>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</si>
  <si>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</si>
  <si>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</si>
  <si>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</si>
  <si>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</si>
  <si>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</si>
  <si>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</si>
  <si>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</si>
  <si>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</si>
  <si>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</si>
  <si>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</si>
  <si>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</si>
  <si>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</si>
  <si>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</si>
  <si>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</si>
  <si>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</si>
  <si>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</si>
  <si>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</si>
  <si>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</si>
  <si>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</si>
  <si>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</si>
  <si>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</si>
  <si>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</si>
  <si>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</si>
  <si>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</si>
  <si>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</si>
  <si>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</si>
  <si>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</si>
  <si>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</si>
  <si>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</si>
  <si>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</si>
  <si>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</si>
  <si>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</si>
  <si>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</si>
  <si>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</si>
  <si>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</si>
  <si>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</si>
  <si>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</si>
  <si>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</si>
  <si>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</si>
  <si>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</si>
  <si>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</si>
  <si>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</si>
  <si>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</si>
  <si>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</si>
  <si>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</si>
  <si>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</si>
  <si>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</si>
  <si>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</si>
  <si>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</si>
  <si>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</si>
  <si>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</si>
  <si>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</si>
  <si>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</si>
  <si>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</si>
  <si>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</si>
  <si>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</si>
  <si>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</si>
  <si>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</si>
  <si>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</si>
  <si>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</si>
  <si>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</si>
  <si>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</si>
  <si>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</si>
  <si>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</si>
  <si>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</si>
  <si>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</si>
  <si>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</si>
  <si>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</si>
  <si>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</si>
  <si>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</si>
  <si>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</si>
  <si>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</si>
  <si>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</si>
  <si>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</si>
  <si>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</si>
  <si>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</si>
  <si>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</si>
  <si>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</si>
  <si>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</si>
  <si>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</si>
  <si>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</si>
  <si>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</si>
  <si>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</si>
  <si>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</si>
  <si>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</si>
  <si>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</si>
  <si>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</si>
  <si>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</si>
  <si>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</si>
  <si>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</si>
  <si>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</si>
  <si>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</si>
  <si>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</si>
  <si>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</si>
  <si>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</si>
  <si>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</si>
  <si>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</si>
  <si>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</si>
  <si>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</si>
  <si>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</si>
  <si>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</si>
  <si>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</si>
  <si>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</si>
  <si>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</si>
  <si>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</si>
  <si>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</si>
  <si>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</si>
  <si>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</si>
  <si>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</si>
  <si>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</si>
  <si>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</si>
  <si>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</si>
  <si>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</si>
  <si>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</si>
  <si>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</si>
  <si>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</si>
  <si>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</si>
  <si>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</si>
  <si>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</si>
  <si>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</si>
  <si>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</si>
  <si>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</si>
  <si>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</si>
  <si>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</si>
  <si>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</si>
  <si>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</si>
  <si>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</si>
  <si>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</si>
  <si>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</si>
  <si>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</si>
  <si>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</si>
  <si>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</si>
  <si>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</si>
  <si>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</si>
  <si>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</si>
  <si>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</si>
  <si>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</si>
  <si>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</si>
  <si>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</si>
  <si>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</si>
  <si>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</si>
  <si>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</si>
  <si>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</si>
  <si>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</si>
  <si>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</si>
  <si>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</si>
  <si>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</si>
  <si>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</si>
  <si>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</si>
  <si>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</si>
  <si>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</si>
  <si>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</si>
  <si>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</si>
  <si>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</si>
  <si>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</si>
  <si>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</si>
  <si>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</si>
  <si>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</si>
  <si>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</si>
  <si>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</si>
  <si>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</si>
  <si>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</si>
  <si>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</si>
  <si>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</si>
  <si>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</si>
  <si>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</si>
  <si>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</si>
  <si>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</si>
  <si>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</si>
  <si>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</si>
  <si>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</si>
  <si>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</si>
  <si>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</si>
  <si>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</si>
  <si>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</si>
  <si>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</si>
  <si>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</si>
  <si>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</si>
  <si>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</si>
  <si>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</si>
  <si>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</si>
  <si>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</si>
  <si>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</si>
  <si>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</si>
  <si>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</si>
  <si>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</si>
  <si>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</si>
  <si>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</si>
  <si>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</si>
  <si>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</si>
  <si>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</si>
  <si>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</si>
  <si>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</si>
  <si>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</si>
  <si>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</si>
  <si>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</si>
  <si>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</si>
  <si>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</si>
  <si>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</si>
  <si>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</si>
  <si>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</si>
  <si>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</si>
  <si>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</si>
  <si>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</si>
  <si>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</si>
  <si>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</si>
  <si>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</si>
  <si>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</si>
  <si>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</si>
  <si>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</si>
  <si>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</si>
  <si>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</si>
  <si>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</si>
  <si>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</si>
  <si>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</si>
  <si>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</si>
  <si>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</si>
  <si>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</si>
  <si>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</si>
  <si>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</si>
  <si>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</si>
  <si>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</si>
  <si>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</si>
  <si>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</si>
  <si>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</si>
  <si>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</si>
  <si>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</si>
  <si>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</si>
  <si>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</si>
  <si>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</si>
  <si>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</si>
  <si>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</si>
  <si>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</si>
  <si>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</si>
  <si>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</si>
  <si>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</si>
  <si>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</si>
  <si>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</si>
  <si>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</si>
  <si>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</si>
  <si>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</si>
  <si>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</si>
  <si>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</si>
  <si>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</si>
  <si>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</si>
  <si>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</si>
  <si>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</si>
  <si>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</si>
  <si>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</si>
  <si>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</si>
  <si>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</si>
  <si>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</si>
  <si>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</si>
  <si>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</si>
  <si>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</si>
  <si>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</si>
  <si>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</si>
  <si>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</si>
  <si>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</si>
  <si>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</si>
  <si>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</si>
  <si>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</si>
  <si>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</si>
  <si>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</si>
  <si>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</si>
  <si>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</si>
  <si>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</si>
  <si>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</si>
  <si>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</si>
  <si>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</si>
  <si>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</si>
  <si>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</si>
  <si>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</si>
  <si>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</si>
  <si>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</si>
  <si>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</si>
  <si>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</si>
  <si>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</si>
  <si>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</si>
  <si>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</si>
  <si>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</si>
  <si>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</si>
  <si>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</si>
  <si>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</si>
  <si>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</si>
  <si>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</si>
  <si>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</si>
  <si>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</si>
  <si>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</si>
  <si>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</si>
  <si>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</si>
  <si>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</si>
  <si>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</si>
  <si>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</si>
  <si>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</si>
  <si>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</si>
  <si>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</si>
  <si>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</si>
  <si>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</si>
  <si>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</si>
  <si>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</si>
  <si>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</si>
  <si>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</si>
  <si>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</si>
  <si>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</si>
  <si>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</si>
  <si>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</si>
  <si>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</si>
  <si>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</si>
  <si>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</si>
  <si>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</si>
  <si>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</si>
  <si>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</si>
  <si>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</si>
  <si>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</si>
  <si>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</si>
  <si>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</si>
  <si>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</si>
  <si>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</si>
  <si>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</si>
  <si>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</si>
  <si>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</si>
  <si>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</si>
  <si>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</si>
  <si>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</si>
  <si>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</si>
  <si>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</si>
  <si>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</si>
  <si>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</si>
  <si>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</si>
  <si>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</si>
  <si>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</si>
  <si>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</si>
  <si>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</si>
  <si>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</si>
  <si>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</si>
  <si>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</si>
  <si>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</si>
  <si>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</si>
  <si>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</si>
  <si>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</si>
  <si>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</si>
  <si>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</si>
  <si>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</si>
  <si>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</si>
  <si>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</si>
  <si>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</si>
  <si>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</si>
  <si>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</si>
  <si>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</si>
  <si>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</si>
  <si>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</si>
  <si>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</si>
  <si>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</si>
  <si>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</si>
  <si>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</si>
  <si>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</si>
  <si>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</si>
  <si>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</si>
  <si>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</si>
  <si>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</si>
  <si>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</si>
  <si>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</si>
  <si>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</si>
  <si>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</si>
  <si>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</si>
  <si>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</si>
  <si>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</si>
  <si>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</si>
  <si>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</si>
  <si>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</si>
  <si>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</si>
  <si>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</si>
  <si>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</si>
  <si>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</si>
  <si>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</si>
  <si>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</si>
  <si>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</si>
  <si>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</si>
  <si>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</si>
  <si>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</si>
  <si>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</si>
  <si>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</si>
  <si>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</si>
  <si>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</si>
  <si>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</si>
  <si>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</si>
  <si>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</si>
  <si>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</si>
  <si>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</si>
  <si>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</si>
  <si>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</si>
  <si>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</si>
  <si>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</si>
  <si>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</si>
  <si>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</si>
  <si>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</si>
  <si>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</si>
  <si>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</si>
  <si>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</si>
  <si>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</si>
  <si>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</si>
  <si>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</si>
  <si>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</si>
  <si>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</si>
  <si>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</si>
  <si>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</si>
  <si>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</si>
  <si>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</si>
  <si>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</si>
  <si>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</si>
  <si>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</si>
  <si>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</si>
  <si>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</si>
  <si>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</si>
  <si>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</si>
  <si>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</si>
  <si>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</si>
  <si>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</si>
  <si>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</si>
  <si>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</si>
  <si>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</si>
  <si>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</si>
  <si>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</si>
  <si>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</si>
  <si>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</si>
  <si>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</si>
  <si>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</si>
  <si>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</si>
  <si>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</si>
  <si>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</si>
  <si>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</si>
  <si>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</si>
  <si>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</si>
  <si>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</si>
  <si>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</si>
  <si>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</si>
  <si>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</si>
  <si>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</si>
  <si>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</si>
  <si>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</si>
  <si>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</si>
  <si>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</si>
  <si>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</si>
  <si>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</si>
  <si>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</si>
  <si>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</si>
  <si>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</si>
  <si>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</si>
  <si>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</si>
  <si>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</si>
  <si>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</si>
  <si>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</si>
  <si>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</si>
  <si>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</si>
  <si>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</si>
  <si>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</si>
  <si>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</si>
  <si>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</si>
  <si>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</si>
  <si>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</si>
  <si>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</si>
  <si>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</si>
  <si>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</si>
  <si>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</si>
  <si>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</si>
  <si>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</si>
  <si>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</si>
  <si>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</si>
  <si>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</si>
  <si>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</si>
  <si>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</si>
  <si>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</si>
  <si>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</si>
  <si>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</si>
  <si>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</si>
  <si>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</si>
  <si>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</si>
  <si>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</si>
  <si>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</si>
  <si>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</si>
  <si>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</si>
  <si>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</si>
  <si>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</si>
  <si>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</si>
  <si>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</si>
  <si>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</si>
  <si>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</si>
  <si>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</si>
  <si>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</si>
  <si>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</si>
  <si>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</si>
  <si>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</si>
  <si>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</si>
  <si>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</si>
  <si>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</si>
  <si>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</si>
  <si>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</si>
  <si>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</si>
  <si>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</si>
  <si>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</si>
  <si>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</si>
  <si>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</si>
  <si>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</si>
  <si>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</si>
  <si>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</si>
  <si>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</si>
  <si>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</si>
  <si>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</si>
  <si>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</si>
  <si>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</si>
  <si>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</si>
  <si>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</si>
  <si>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</si>
  <si>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</si>
  <si>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</si>
  <si>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</si>
  <si>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</si>
  <si>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</si>
  <si>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</si>
  <si>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</si>
  <si>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</si>
  <si>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</si>
  <si>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</si>
  <si>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</si>
  <si>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</si>
  <si>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</si>
  <si>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</si>
  <si>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</si>
  <si>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</si>
  <si>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</si>
  <si>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</si>
  <si>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</si>
  <si>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</si>
  <si>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</si>
  <si>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</si>
  <si>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</si>
  <si>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</si>
  <si>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</si>
  <si>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</si>
  <si>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</si>
  <si>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</si>
  <si>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</si>
  <si>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</si>
  <si>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</si>
  <si>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</si>
  <si>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</si>
  <si>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</si>
  <si>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</si>
  <si>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</si>
  <si>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</si>
  <si>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</si>
  <si>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</si>
  <si>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</si>
  <si>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</si>
  <si>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</si>
  <si>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</si>
  <si>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</si>
  <si>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</si>
  <si>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</si>
  <si>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</si>
  <si>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</si>
  <si>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</si>
  <si>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</si>
  <si>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</si>
  <si>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</si>
  <si>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</si>
  <si>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</si>
  <si>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</si>
  <si>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</si>
  <si>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</si>
  <si>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</si>
  <si>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</si>
  <si>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</si>
  <si>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</si>
  <si>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</si>
  <si>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</si>
  <si>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</si>
  <si>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</si>
  <si>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</si>
  <si>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</si>
  <si>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</si>
  <si>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</si>
  <si>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</si>
  <si>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</si>
  <si>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</si>
  <si>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</si>
  <si>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</si>
  <si>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</si>
  <si>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</si>
  <si>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</si>
  <si>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</si>
  <si>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</si>
  <si>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</si>
  <si>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</si>
  <si>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</si>
  <si>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</si>
  <si>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</si>
  <si>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</si>
  <si>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</si>
  <si>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</si>
  <si>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</si>
  <si>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</si>
  <si>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</si>
  <si>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</si>
  <si>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</si>
  <si>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</si>
  <si>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</si>
  <si>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</si>
  <si>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</si>
  <si>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</si>
  <si>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</si>
  <si>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</si>
  <si>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</si>
  <si>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</si>
  <si>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</si>
  <si>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</si>
  <si>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</si>
  <si>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</si>
  <si>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</si>
  <si>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</si>
  <si>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</si>
  <si>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</si>
  <si>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</si>
  <si>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</si>
  <si>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</si>
  <si>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</si>
  <si>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</si>
  <si>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</si>
  <si>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</si>
  <si>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</si>
  <si>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</si>
  <si>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</si>
  <si>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</si>
  <si>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</si>
  <si>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</si>
  <si>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</si>
  <si>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</si>
  <si>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</si>
  <si>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</si>
  <si>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</si>
  <si>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</si>
  <si>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</si>
  <si>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</si>
  <si>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</si>
  <si>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</si>
  <si>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</si>
  <si>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</si>
  <si>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</si>
  <si>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</si>
  <si>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</si>
  <si>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</si>
  <si>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</si>
  <si>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</si>
  <si>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</si>
  <si>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</si>
  <si>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</si>
  <si>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</si>
  <si>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</si>
  <si>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</si>
  <si>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</si>
  <si>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</si>
  <si>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</si>
  <si>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</si>
  <si>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</si>
  <si>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</si>
  <si>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</si>
  <si>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</si>
  <si>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</si>
  <si>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</si>
  <si>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</si>
  <si>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</si>
  <si>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</si>
  <si>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</si>
  <si>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</si>
  <si>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</si>
  <si>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</si>
  <si>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</si>
  <si>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</si>
  <si>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</si>
  <si>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</si>
  <si>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</si>
  <si>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</si>
  <si>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</si>
  <si>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</si>
  <si>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</si>
  <si>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</si>
  <si>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</si>
  <si>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</si>
  <si>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</si>
  <si>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</si>
  <si>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</si>
  <si>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</si>
  <si>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</si>
  <si>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</si>
  <si>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</si>
  <si>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</si>
  <si>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</si>
  <si>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</si>
  <si>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</si>
  <si>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</si>
  <si>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</si>
  <si>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</si>
  <si>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</si>
  <si>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</si>
  <si>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</si>
  <si>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</si>
  <si>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</si>
  <si>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</si>
  <si>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</si>
  <si>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</si>
  <si>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</si>
  <si>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</si>
  <si>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</si>
  <si>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</si>
  <si>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</si>
  <si>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</si>
  <si>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</si>
  <si>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</si>
  <si>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</si>
  <si>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</si>
  <si>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</si>
  <si>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</si>
  <si>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</si>
  <si>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</si>
  <si>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</si>
  <si>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</si>
  <si>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</si>
  <si>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</si>
  <si>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</si>
  <si>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</si>
  <si>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</si>
  <si>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</si>
  <si>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</si>
  <si>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</si>
  <si>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</si>
  <si>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</si>
  <si>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</si>
  <si>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</si>
  <si>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</si>
  <si>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</si>
  <si>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</si>
  <si>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</si>
  <si>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</si>
  <si>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</si>
  <si>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</si>
  <si>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</si>
  <si>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</si>
  <si>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</si>
  <si>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</si>
  <si>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</si>
  <si>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</si>
  <si>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</si>
  <si>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</si>
  <si>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</si>
  <si>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</si>
  <si>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</si>
  <si>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</si>
  <si>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</si>
  <si>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</si>
  <si>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</si>
  <si>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</si>
  <si>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</si>
  <si>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</si>
  <si>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</si>
  <si>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</si>
  <si>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</si>
  <si>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</si>
  <si>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</si>
  <si>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</si>
  <si>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</si>
  <si>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</si>
  <si>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</si>
  <si>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</si>
  <si>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</si>
  <si>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</si>
  <si>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</si>
  <si>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</si>
  <si>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</si>
  <si>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</si>
  <si>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</si>
  <si>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</si>
  <si>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</si>
  <si>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</si>
  <si>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</si>
  <si>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</si>
  <si>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</si>
  <si>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</si>
  <si>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</si>
  <si>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</si>
  <si>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</si>
  <si>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</si>
  <si>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</si>
  <si>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</si>
  <si>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</si>
  <si>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</si>
  <si>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</si>
  <si>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</si>
  <si>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</si>
  <si>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</si>
  <si>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</si>
  <si>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</si>
  <si>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</si>
  <si>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</si>
  <si>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</si>
  <si>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</si>
  <si>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</si>
  <si>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</si>
  <si>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</si>
  <si>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</si>
  <si>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</si>
  <si>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</si>
  <si>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</si>
  <si>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</si>
  <si>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</si>
  <si>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</si>
  <si>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</si>
  <si>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</si>
  <si>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</si>
  <si>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</si>
  <si>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</si>
  <si>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</si>
  <si>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</si>
  <si>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</si>
  <si>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</si>
  <si>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</si>
  <si>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</si>
  <si>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</si>
  <si>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</si>
  <si>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</si>
  <si>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</si>
  <si>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</si>
  <si>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</si>
  <si>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</si>
  <si>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</si>
  <si>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</si>
  <si>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</si>
  <si>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</si>
  <si>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</si>
  <si>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</si>
  <si>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</si>
  <si>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</si>
  <si>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</si>
  <si>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</si>
  <si>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</si>
  <si>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</si>
  <si>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</si>
  <si>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</si>
  <si>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</si>
  <si>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</si>
  <si>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</si>
  <si>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</si>
  <si>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</si>
  <si>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</si>
  <si>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</si>
  <si>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</si>
  <si>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</si>
  <si>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</si>
  <si>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</si>
  <si>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</si>
  <si>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</si>
  <si>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</si>
  <si>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</si>
  <si>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</si>
  <si>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</si>
  <si>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</si>
  <si>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</si>
  <si>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</si>
  <si>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</si>
  <si>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</si>
  <si>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</si>
  <si>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</si>
  <si>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</si>
  <si>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</si>
  <si>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</si>
  <si>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</si>
  <si>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</si>
  <si>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</si>
  <si>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</si>
  <si>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</si>
  <si>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</si>
  <si>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</si>
  <si>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</si>
  <si>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</si>
  <si>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</si>
  <si>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</si>
  <si>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</si>
  <si>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</si>
  <si>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</si>
  <si>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</si>
  <si>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</si>
  <si>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</si>
  <si>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</si>
  <si>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</si>
  <si>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</si>
  <si>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</si>
  <si>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</si>
  <si>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</si>
  <si>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</si>
  <si>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</si>
  <si>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</si>
  <si>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</si>
  <si>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</si>
  <si>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</si>
  <si>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</si>
  <si>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</si>
  <si>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</si>
  <si>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</si>
  <si>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</si>
  <si>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</si>
  <si>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</si>
  <si>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</si>
  <si>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</si>
  <si>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</si>
  <si>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</si>
  <si>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</si>
  <si>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</si>
  <si>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</si>
  <si>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</si>
  <si>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</si>
  <si>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</si>
  <si>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</si>
  <si>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</si>
  <si>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</si>
  <si>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</si>
  <si>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</si>
  <si>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</si>
  <si>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</si>
  <si>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</si>
  <si>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</si>
  <si>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</si>
  <si>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</si>
  <si>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</si>
  <si>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</si>
  <si>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</si>
  <si>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</si>
  <si>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</si>
  <si>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</si>
  <si>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</si>
  <si>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</si>
  <si>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</si>
  <si>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</si>
  <si>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</si>
  <si>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</si>
  <si>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</si>
  <si>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</si>
  <si>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</si>
  <si>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</si>
  <si>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</si>
  <si>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</si>
  <si>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</si>
  <si>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</si>
  <si>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</si>
  <si>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</si>
  <si>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</si>
  <si>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</si>
  <si>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</si>
  <si>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</si>
  <si>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</si>
  <si>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</si>
  <si>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</si>
  <si>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</si>
  <si>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</si>
  <si>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</si>
  <si>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</si>
  <si>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</si>
  <si>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</si>
  <si>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</si>
  <si>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</si>
  <si>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</si>
  <si>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</si>
  <si>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</si>
  <si>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</si>
  <si>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</si>
  <si>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</si>
  <si>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</si>
  <si>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</si>
  <si>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</si>
  <si>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</si>
  <si>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</si>
  <si>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</si>
  <si>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</si>
  <si>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</si>
  <si>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</si>
  <si>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</si>
  <si>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</si>
  <si>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</si>
  <si>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</si>
  <si>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</si>
  <si>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</si>
  <si>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</si>
  <si>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</si>
  <si>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</si>
  <si>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</si>
  <si>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</si>
  <si>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</si>
  <si>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</si>
  <si>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</si>
  <si>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</si>
  <si>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</si>
  <si>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</si>
  <si>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</si>
  <si>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</si>
  <si>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</si>
  <si>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</si>
  <si>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</si>
  <si>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</si>
  <si>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</si>
  <si>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</si>
  <si>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</si>
  <si>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</si>
  <si>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</si>
  <si>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</si>
  <si>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</si>
  <si>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</si>
  <si>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</si>
  <si>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</si>
  <si>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</si>
  <si>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</si>
  <si>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</si>
  <si>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</si>
  <si>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</si>
  <si>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</si>
  <si>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</si>
  <si>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</si>
  <si>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</si>
  <si>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</si>
  <si>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</si>
  <si>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</si>
  <si>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</si>
  <si>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</si>
  <si>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</si>
  <si>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</si>
  <si>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</si>
  <si>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</si>
  <si>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</si>
  <si>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</si>
  <si>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</si>
  <si>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</si>
  <si>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</si>
  <si>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</si>
  <si>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</si>
  <si>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</si>
  <si>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</si>
  <si>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</si>
  <si>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</si>
  <si>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</si>
  <si>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</si>
  <si>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</si>
  <si>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</si>
  <si>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</si>
  <si>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</si>
  <si>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</si>
  <si>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</si>
  <si>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</si>
  <si>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</si>
  <si>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</si>
  <si>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</si>
  <si>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</si>
  <si>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</si>
  <si>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</si>
  <si>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</si>
  <si>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</si>
  <si>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</si>
  <si>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</si>
  <si>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</si>
  <si>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</si>
  <si>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</si>
  <si>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</si>
  <si>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</si>
  <si>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</si>
  <si>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</si>
  <si>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</si>
  <si>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</si>
  <si>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</si>
  <si>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</si>
  <si>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</si>
  <si>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</si>
  <si>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</si>
  <si>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</si>
  <si>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</si>
  <si>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</si>
  <si>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</si>
  <si>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</si>
  <si>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</si>
  <si>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</si>
  <si>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</si>
  <si>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</si>
  <si>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</si>
  <si>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</si>
  <si>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</si>
  <si>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</si>
  <si>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</si>
  <si>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</si>
  <si>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</si>
  <si>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</si>
  <si>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</si>
  <si>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</si>
  <si>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</si>
  <si>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</si>
  <si>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</si>
  <si>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</si>
  <si>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</si>
  <si>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</si>
  <si>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</si>
  <si>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</si>
  <si>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</si>
  <si>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</si>
  <si>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</si>
  <si>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</si>
  <si>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</si>
  <si>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</si>
  <si>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</si>
  <si>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</si>
  <si>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</si>
  <si>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</si>
  <si>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</si>
  <si>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</si>
  <si>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</si>
  <si>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</si>
  <si>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</si>
  <si>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</si>
  <si>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</si>
  <si>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</si>
  <si>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</si>
  <si>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</si>
  <si>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</si>
  <si>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</si>
  <si>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</si>
  <si>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</si>
  <si>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</si>
  <si>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</si>
  <si>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</si>
  <si>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</si>
  <si>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</si>
  <si>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</si>
  <si>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</si>
  <si>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</si>
  <si>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</si>
  <si>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</si>
  <si>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</si>
  <si>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</si>
  <si>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</si>
  <si>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</si>
  <si>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</si>
  <si>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</si>
  <si>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</si>
  <si>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</si>
  <si>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</si>
  <si>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</si>
  <si>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</si>
  <si>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</si>
  <si>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</si>
  <si>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</si>
  <si>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</si>
  <si>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</si>
  <si>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</si>
  <si>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</si>
  <si>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</si>
  <si>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</si>
  <si>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</si>
  <si>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</si>
  <si>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</si>
  <si>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</si>
  <si>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</si>
  <si>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</si>
  <si>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</si>
  <si>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</si>
  <si>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</si>
  <si>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</si>
  <si>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</si>
  <si>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</si>
  <si>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</si>
  <si>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</si>
  <si>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</si>
  <si>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</si>
  <si>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</si>
  <si>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</si>
  <si>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</si>
  <si>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</si>
  <si>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</si>
  <si>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</si>
  <si>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</si>
  <si>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</si>
  <si>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</si>
  <si>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</si>
  <si>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</si>
  <si>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</si>
  <si>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</si>
  <si>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</si>
  <si>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</si>
  <si>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</si>
  <si>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</si>
  <si>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</si>
  <si>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</si>
  <si>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</si>
  <si>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</si>
  <si>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</si>
  <si>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</si>
  <si>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</si>
  <si>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</si>
  <si>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</si>
  <si>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</si>
  <si>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</si>
  <si>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</si>
  <si>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</si>
  <si>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</si>
  <si>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</si>
  <si>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</si>
  <si>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</si>
  <si>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</si>
  <si>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</si>
  <si>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</si>
  <si>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</si>
  <si>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</si>
  <si>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</si>
  <si>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</si>
  <si>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</si>
  <si>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</si>
  <si>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</si>
  <si>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</si>
  <si>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</si>
  <si>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</si>
  <si>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</si>
  <si>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</si>
  <si>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</si>
  <si>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</si>
  <si>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</si>
  <si>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</si>
  <si>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</si>
  <si>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</si>
  <si>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</si>
  <si>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</si>
  <si>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</si>
  <si>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</si>
  <si>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</si>
  <si>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</si>
  <si>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</si>
  <si>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</si>
  <si>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</si>
  <si>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</si>
  <si>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</si>
  <si>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</si>
  <si>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</si>
  <si>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</si>
  <si>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</si>
  <si>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</si>
  <si>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</si>
  <si>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</si>
  <si>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</si>
  <si>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</si>
  <si>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</si>
  <si>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</si>
  <si>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</si>
  <si>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</si>
  <si>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</si>
  <si>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</si>
  <si>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</si>
  <si>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</si>
  <si>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</si>
  <si>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</si>
  <si>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</si>
  <si>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</si>
  <si>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</si>
  <si>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</si>
  <si>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</si>
  <si>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</si>
  <si>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</si>
  <si>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</si>
  <si>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</si>
  <si>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</si>
  <si>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</si>
  <si>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</si>
  <si>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</si>
  <si>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</si>
  <si>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</si>
  <si>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</si>
  <si>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</si>
  <si>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</si>
  <si>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</si>
  <si>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</si>
  <si>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</si>
  <si>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</si>
  <si>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</si>
  <si>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</si>
  <si>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</si>
  <si>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</si>
  <si>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</si>
  <si>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</si>
  <si>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</si>
  <si>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</si>
  <si>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</si>
  <si>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</si>
  <si>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</si>
  <si>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</si>
  <si>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</si>
  <si>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</si>
  <si>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</si>
  <si>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</si>
  <si>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</si>
  <si>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</si>
  <si>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</si>
  <si>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</si>
  <si>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</si>
  <si>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</si>
  <si>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</si>
  <si>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</si>
  <si>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</si>
  <si>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</si>
  <si>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</si>
  <si>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</si>
  <si>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</si>
  <si>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</si>
  <si>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</si>
  <si>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</si>
  <si>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</si>
  <si>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</si>
  <si>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</si>
  <si>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</si>
  <si>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</si>
  <si>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</si>
  <si>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</si>
  <si>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</si>
  <si>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</si>
  <si>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</si>
  <si>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</si>
  <si>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</si>
  <si>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</si>
  <si>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</si>
  <si>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</si>
  <si>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</si>
  <si>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</si>
  <si>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</si>
  <si>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</si>
  <si>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</si>
  <si>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</si>
  <si>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</si>
  <si>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</si>
  <si>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</si>
  <si>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</si>
  <si>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</si>
  <si>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</si>
  <si>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</si>
  <si>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</si>
  <si>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</si>
  <si>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</si>
  <si>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</si>
  <si>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</si>
  <si>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</si>
  <si>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</si>
  <si>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</si>
  <si>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</si>
  <si>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</si>
  <si>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</si>
  <si>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</si>
  <si>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</si>
  <si>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</si>
  <si>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</si>
  <si>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</si>
  <si>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</si>
  <si>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</si>
  <si>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</si>
  <si>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</si>
  <si>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</si>
  <si>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</si>
  <si>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</si>
  <si>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</si>
  <si>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</si>
  <si>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</si>
  <si>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</si>
  <si>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</si>
  <si>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</si>
  <si>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</si>
  <si>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</si>
  <si>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</si>
  <si>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</si>
  <si>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</si>
  <si>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</si>
  <si>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</si>
  <si>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</si>
  <si>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</si>
  <si>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</si>
  <si>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</si>
  <si>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</si>
  <si>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</si>
  <si>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</si>
  <si>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</si>
  <si>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</si>
  <si>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</si>
  <si>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</si>
  <si>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</si>
  <si>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</si>
  <si>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</si>
  <si>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</si>
  <si>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</si>
  <si>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</si>
  <si>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</si>
  <si>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</si>
  <si>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</si>
  <si>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</si>
  <si>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</si>
  <si>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</si>
  <si>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</si>
  <si>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</si>
  <si>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</si>
  <si>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</si>
  <si>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</si>
  <si>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</si>
  <si>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</si>
  <si>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</si>
  <si>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</si>
  <si>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</si>
  <si>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</si>
  <si>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</si>
  <si>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</si>
  <si>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</si>
  <si>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</si>
  <si>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</si>
  <si>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</si>
  <si>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</si>
  <si>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</si>
  <si>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</si>
  <si>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</si>
  <si>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</si>
  <si>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</si>
  <si>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</si>
  <si>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</si>
  <si>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</si>
  <si>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</si>
  <si>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</si>
  <si>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</si>
  <si>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</si>
  <si>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</si>
  <si>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</si>
  <si>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</si>
  <si>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</si>
  <si>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</si>
  <si>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</si>
  <si>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</si>
  <si>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</si>
  <si>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</si>
  <si>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</si>
  <si>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</si>
  <si>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</si>
  <si>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</si>
  <si>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</si>
  <si>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</si>
  <si>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</si>
  <si>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</si>
  <si>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</si>
  <si>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</si>
  <si>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</si>
  <si>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</si>
  <si>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</si>
  <si>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</si>
  <si>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</si>
  <si>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</si>
  <si>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</si>
  <si>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</si>
  <si>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</si>
  <si>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</si>
  <si>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</si>
  <si>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</si>
  <si>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</si>
  <si>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</si>
  <si>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</si>
  <si>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</si>
  <si>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</si>
  <si>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</si>
  <si>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</si>
  <si>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</si>
  <si>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</si>
  <si>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</si>
  <si>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</si>
  <si>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</si>
  <si>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</si>
  <si>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</si>
  <si>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</si>
  <si>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</si>
  <si>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</si>
  <si>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</si>
  <si>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</si>
  <si>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</si>
  <si>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</si>
  <si>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</si>
  <si>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</si>
  <si>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</si>
  <si>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</si>
  <si>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</si>
  <si>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</si>
  <si>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</si>
  <si>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</si>
  <si>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</si>
  <si>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</si>
  <si>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</si>
  <si>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</si>
  <si>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</si>
  <si>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</si>
  <si>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</si>
  <si>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</si>
  <si>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</si>
  <si>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</si>
  <si>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</si>
  <si>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</si>
  <si>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</si>
  <si>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</si>
  <si>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</si>
  <si>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</si>
  <si>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</si>
  <si>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</si>
  <si>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</si>
  <si>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</si>
  <si>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</si>
  <si>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</si>
  <si>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</si>
  <si>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</si>
  <si>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</si>
  <si>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</si>
  <si>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</si>
  <si>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</si>
  <si>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</si>
  <si>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</si>
  <si>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</si>
  <si>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</si>
  <si>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</si>
  <si>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</si>
  <si>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</si>
  <si>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</si>
  <si>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</si>
  <si>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</si>
  <si>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</si>
  <si>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</si>
  <si>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</si>
  <si>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</si>
  <si>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</si>
  <si>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</si>
  <si>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</si>
  <si>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</si>
  <si>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</si>
  <si>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</si>
  <si>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</si>
  <si>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</si>
  <si>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</si>
  <si>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</si>
  <si>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</si>
  <si>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</si>
  <si>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</si>
  <si>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</si>
  <si>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</si>
  <si>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</si>
  <si>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</si>
  <si>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</si>
  <si>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</si>
  <si>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</si>
  <si>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</si>
  <si>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</si>
  <si>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</si>
  <si>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</si>
  <si>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</si>
  <si>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</si>
  <si>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</si>
  <si>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</si>
  <si>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</si>
  <si>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</si>
  <si>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</si>
  <si>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</si>
  <si>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</si>
  <si>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</si>
  <si>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</si>
  <si>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</si>
  <si>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</si>
  <si>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</si>
  <si>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</si>
  <si>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</si>
  <si>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</si>
  <si>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</si>
  <si>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</si>
  <si>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</si>
  <si>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</si>
  <si>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</si>
  <si>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</si>
  <si>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</si>
  <si>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</si>
  <si>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</si>
  <si>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</si>
  <si>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</si>
  <si>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</si>
  <si>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</si>
  <si>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</si>
  <si>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</si>
  <si>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</si>
  <si>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</si>
  <si>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</si>
  <si>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</si>
  <si>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</si>
  <si>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</si>
  <si>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</si>
  <si>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</si>
  <si>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</si>
  <si>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</si>
  <si>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</si>
  <si>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</si>
  <si>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</si>
  <si>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</si>
  <si>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</si>
  <si>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</si>
  <si>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</si>
  <si>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</si>
  <si>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</si>
  <si>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</si>
  <si>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</si>
  <si>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</si>
  <si>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</si>
  <si>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</si>
  <si>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</si>
  <si>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</si>
  <si>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</si>
  <si>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</si>
  <si>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</si>
  <si>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</si>
  <si>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</si>
  <si>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</si>
  <si>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</si>
  <si>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</si>
  <si>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</si>
  <si>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</si>
  <si>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</si>
  <si>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</si>
  <si>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</si>
  <si>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</si>
  <si>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</si>
  <si>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</si>
  <si>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</si>
  <si>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</si>
  <si>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</si>
  <si>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</si>
  <si>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</si>
  <si>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</si>
  <si>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</si>
  <si>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</si>
  <si>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</si>
  <si>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</si>
  <si>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</si>
  <si>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</si>
  <si>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</si>
  <si>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</si>
  <si>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</si>
  <si>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</si>
  <si>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</si>
  <si>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</si>
  <si>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</si>
  <si>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</si>
  <si>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</si>
  <si>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</si>
  <si>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</si>
  <si>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</si>
  <si>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</si>
  <si>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</si>
  <si>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</si>
  <si>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</si>
  <si>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</si>
  <si>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</si>
  <si>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</si>
  <si>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</si>
  <si>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</si>
  <si>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</si>
  <si>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</si>
  <si>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</si>
  <si>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</si>
  <si>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</si>
  <si>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</si>
  <si>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</si>
  <si>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</si>
  <si>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</si>
  <si>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</si>
  <si>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</si>
  <si>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</si>
  <si>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</si>
  <si>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</si>
  <si>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</si>
  <si>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</si>
  <si>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</si>
  <si>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</si>
  <si>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</si>
  <si>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</si>
  <si>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</si>
  <si>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</si>
  <si>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</si>
  <si>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</si>
  <si>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</si>
  <si>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</si>
  <si>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</si>
  <si>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</si>
  <si>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</si>
  <si>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</si>
  <si>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</si>
  <si>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</si>
  <si>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</si>
  <si>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</si>
  <si>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</si>
  <si>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</si>
  <si>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</si>
  <si>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</si>
  <si>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</si>
  <si>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</si>
  <si>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</si>
  <si>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</si>
  <si>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</si>
  <si>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</si>
  <si>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</si>
  <si>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</si>
  <si>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</si>
  <si>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</si>
  <si>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</si>
  <si>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</si>
  <si>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</si>
  <si>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</si>
  <si>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</si>
  <si>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</si>
  <si>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</si>
  <si>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</si>
  <si>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</si>
  <si>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</si>
  <si>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</si>
  <si>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</si>
  <si>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</si>
  <si>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</si>
  <si>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</si>
  <si>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</si>
  <si>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</si>
  <si>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</si>
  <si>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</si>
  <si>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</si>
  <si>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</si>
  <si>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</si>
  <si>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</si>
  <si>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</si>
  <si>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</si>
  <si>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</si>
  <si>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</si>
  <si>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</si>
  <si>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</si>
  <si>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</si>
  <si>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</si>
  <si>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</si>
  <si>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</si>
  <si>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</si>
  <si>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</si>
  <si>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</si>
  <si>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</si>
  <si>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</si>
  <si>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</si>
  <si>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</si>
  <si>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</si>
  <si>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</si>
  <si>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</si>
  <si>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</si>
  <si>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</si>
  <si>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</si>
  <si>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</si>
  <si>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</si>
  <si>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</si>
  <si>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</si>
  <si>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</si>
  <si>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</si>
  <si>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</si>
  <si>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</si>
  <si>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</si>
  <si>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</si>
  <si>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</si>
  <si>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</si>
  <si>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</si>
  <si>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</si>
  <si>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</si>
  <si>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</si>
  <si>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</si>
  <si>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</si>
  <si>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</si>
  <si>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</si>
  <si>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</si>
  <si>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</si>
  <si>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</si>
  <si>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</si>
  <si>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</si>
  <si>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</si>
  <si>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</si>
  <si>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</si>
  <si>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</si>
  <si>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</si>
  <si>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</si>
  <si>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</si>
  <si>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</si>
  <si>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</si>
  <si>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</si>
  <si>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</si>
  <si>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</si>
  <si>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</si>
  <si>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</si>
  <si>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</si>
  <si>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</si>
  <si>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</si>
  <si>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</si>
  <si>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</si>
  <si>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</si>
  <si>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</si>
  <si>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</si>
  <si>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</si>
  <si>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</si>
  <si>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</si>
  <si>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</si>
  <si>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</si>
  <si>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</si>
  <si>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</si>
  <si>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</si>
  <si>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</si>
  <si>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</si>
  <si>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</si>
  <si>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</si>
  <si>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</si>
  <si>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</si>
  <si>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</si>
  <si>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</si>
  <si>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</si>
  <si>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</si>
  <si>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</si>
  <si>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</si>
  <si>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</si>
  <si>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</si>
  <si>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</si>
  <si>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</si>
  <si>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</si>
  <si>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</si>
  <si>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</si>
  <si>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</si>
  <si>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</si>
  <si>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</si>
  <si>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</si>
  <si>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</si>
  <si>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</si>
  <si>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</si>
  <si>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</si>
  <si>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</si>
  <si>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</si>
  <si>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</si>
  <si>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</si>
  <si>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</si>
  <si>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</si>
  <si>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</si>
  <si>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</si>
  <si>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</si>
  <si>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</si>
  <si>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</si>
  <si>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</si>
  <si>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</si>
  <si>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</si>
  <si>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</si>
  <si>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</si>
  <si>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</si>
  <si>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</si>
  <si>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</si>
  <si>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</si>
  <si>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</si>
  <si>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</si>
  <si>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</si>
  <si>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</si>
  <si>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</si>
  <si>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</si>
  <si>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</si>
  <si>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</si>
  <si>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</si>
  <si>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</si>
  <si>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</si>
  <si>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</si>
  <si>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</si>
  <si>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</si>
  <si>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</si>
  <si>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</si>
  <si>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</si>
  <si>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</si>
  <si>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</si>
  <si>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</si>
  <si>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</si>
  <si>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</si>
  <si>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</si>
  <si>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</si>
  <si>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</si>
  <si>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</si>
  <si>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</si>
  <si>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</si>
  <si>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</si>
  <si>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</si>
  <si>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</si>
  <si>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</si>
  <si>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</si>
  <si>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</si>
  <si>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</si>
  <si>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</si>
  <si>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</si>
  <si>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</si>
  <si>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</si>
  <si>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</si>
  <si>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</si>
  <si>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</si>
  <si>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</si>
  <si>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</si>
  <si>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</si>
  <si>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</si>
  <si>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</si>
  <si>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</si>
  <si>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</si>
  <si>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</si>
  <si>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</si>
  <si>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</si>
  <si>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</si>
  <si>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</si>
  <si>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</si>
  <si>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</si>
  <si>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</si>
  <si>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</si>
  <si>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</si>
  <si>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</si>
  <si>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</si>
  <si>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</si>
  <si>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</si>
  <si>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</si>
  <si>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</si>
  <si>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</si>
  <si>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</si>
  <si>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</si>
  <si>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</si>
  <si>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</si>
  <si>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</si>
  <si>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</si>
  <si>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</si>
  <si>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</si>
  <si>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</si>
  <si>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</si>
  <si>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</si>
  <si>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Percentage Funded</t>
  </si>
  <si>
    <t>Month Created</t>
  </si>
  <si>
    <t>Year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</si>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</sst>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 applyAlignment="1">
      <alignment horizontal="center"/>
    </xf>
    <xf numFmtId="0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ill>
        <patternFill>
          <bgColor theme="0" tint="-0.14996795556505021"/>
        </patternFill>
      </fill>
    </dxf>
    <dxf>
      <fill>
        <patternFill>
          <bgColor rgb="FFFF8C71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8C71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C-465D-B80A-F6E13C3BAA0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AC-465D-B80A-F6E13C3BAA0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AC-465D-B80A-F6E13C3BAA0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AC-465D-B80A-F6E13C3BA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448095"/>
        <c:axId val="858728447"/>
      </c:barChart>
      <c:catAx>
        <c:axId val="145544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28447"/>
        <c:crosses val="autoZero"/>
        <c:auto val="1"/>
        <c:lblAlgn val="ctr"/>
        <c:lblOffset val="100"/>
        <c:noMultiLvlLbl val="0"/>
      </c:catAx>
      <c:valAx>
        <c:axId val="8587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4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9-441D-9A89-461B3B63DC25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9-441D-9A89-461B3B63DC25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9-441D-9A89-461B3B63DC25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9-441D-9A89-461B3B63D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448095"/>
        <c:axId val="858728447"/>
      </c:barChart>
      <c:catAx>
        <c:axId val="145544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28447"/>
        <c:crosses val="autoZero"/>
        <c:auto val="1"/>
        <c:lblAlgn val="ctr"/>
        <c:lblOffset val="100"/>
        <c:noMultiLvlLbl val="0"/>
      </c:catAx>
      <c:valAx>
        <c:axId val="8587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4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1-46F2-B349-C43EB8D9265E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1-46F2-B349-C43EB8D9265E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1-46F2-B349-C43EB8D92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448095"/>
        <c:axId val="858728447"/>
      </c:lineChart>
      <c:catAx>
        <c:axId val="145544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28447"/>
        <c:crosses val="autoZero"/>
        <c:auto val="1"/>
        <c:lblAlgn val="ctr"/>
        <c:lblOffset val="100"/>
        <c:noMultiLvlLbl val="0"/>
      </c:catAx>
      <c:valAx>
        <c:axId val="8587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4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Chance of Success, Failure, and Cancellation Based on Project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91-41F0-9E80-A603B05A2D6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91-41F0-9E80-A603B05A2D6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91-41F0-9E80-A603B05A2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254816"/>
        <c:axId val="749252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91-41F0-9E80-A603B05A2D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91-41F0-9E80-A603B05A2D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91-41F0-9E80-A603B05A2D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91-41F0-9E80-A603B05A2D61}"/>
                  </c:ext>
                </c:extLst>
              </c15:ser>
            </c15:filteredLineSeries>
          </c:ext>
        </c:extLst>
      </c:lineChart>
      <c:catAx>
        <c:axId val="91525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52272"/>
        <c:crosses val="autoZero"/>
        <c:auto val="1"/>
        <c:lblAlgn val="ctr"/>
        <c:lblOffset val="100"/>
        <c:noMultiLvlLbl val="0"/>
      </c:catAx>
      <c:valAx>
        <c:axId val="7492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Chance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5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1</xdr:row>
      <xdr:rowOff>3174</xdr:rowOff>
    </xdr:from>
    <xdr:to>
      <xdr:col>24</xdr:col>
      <xdr:colOff>466725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B3356-119B-4880-98E4-95AEABE1B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1</xdr:row>
      <xdr:rowOff>3174</xdr:rowOff>
    </xdr:from>
    <xdr:to>
      <xdr:col>24</xdr:col>
      <xdr:colOff>466725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EEF98-EC5B-402C-B0A4-DAD297DCE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1</xdr:row>
      <xdr:rowOff>3174</xdr:rowOff>
    </xdr:from>
    <xdr:to>
      <xdr:col>24</xdr:col>
      <xdr:colOff>466725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E0042-45A8-4C97-838A-205DDA166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190499</xdr:rowOff>
    </xdr:from>
    <xdr:to>
      <xdr:col>8</xdr:col>
      <xdr:colOff>9525</xdr:colOff>
      <xdr:row>36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95E01-5329-41F5-8883-9FBF5F922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ce Javier" refreshedDate="43727.86980335648" createdVersion="6" refreshedVersion="6" minRefreshableVersion="3" recordCount="4114" xr:uid="{DB379705-8BCA-4468-809D-A9B51FEFEF58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 Created" numFmtId="0">
      <sharedItems containsMixedTypes="1" containsNumber="1" containsInteger="1" minValue="12" maxValue="12" count="13">
        <s v="Jun"/>
        <s v="Jan"/>
        <s v="Feb"/>
        <s v="Jul"/>
        <s v="Nov"/>
        <s v="May"/>
        <s v="Apr"/>
        <s v="Mar"/>
        <s v="Sep"/>
        <s v="Oct"/>
        <s v="Aug"/>
        <s v="Dec"/>
        <n v="12" u="1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3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0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5"/>
    <x v="2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6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7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5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3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0"/>
    <x v="3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5"/>
    <x v="2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0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8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5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9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0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0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3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10"/>
    <x v="3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11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6"/>
    <x v="0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10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4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3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9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4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0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6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9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6"/>
    <x v="0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7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1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6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6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5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8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0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10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7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9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1"/>
    <x v="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8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11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3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0"/>
    <x v="3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7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"/>
    <x v="2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7"/>
    <x v="0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9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10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7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5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11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0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3"/>
    <x v="3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0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0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1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10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3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9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2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11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9"/>
    <x v="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10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4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3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2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6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10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9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5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5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5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7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11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0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7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1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5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0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4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11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9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4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2"/>
    <x v="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7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6"/>
    <x v="2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7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6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6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9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5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7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4"/>
    <x v="6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2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7"/>
    <x v="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0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3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8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6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8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6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1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5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7"/>
    <x v="0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0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5"/>
    <x v="3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0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8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5"/>
    <x v="2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0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0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3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3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2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6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9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2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3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4"/>
    <x v="2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4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4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7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6"/>
    <x v="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0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9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6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0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5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0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3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0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3"/>
    <x v="3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1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1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0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2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8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3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0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7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0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3"/>
    <x v="0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9"/>
    <x v="0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2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7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5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1"/>
    <x v="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9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3"/>
    <x v="3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3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2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0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0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3"/>
    <x v="2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0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8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8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8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0"/>
    <x v="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1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1"/>
    <x v="0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8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4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3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8"/>
    <x v="0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3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11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4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0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8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10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1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1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7"/>
    <x v="0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4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7"/>
    <x v="0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3"/>
    <x v="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1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6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5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7"/>
    <x v="2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0"/>
    <x v="0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6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1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5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1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1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10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5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4"/>
    <x v="0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1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11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7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4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4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1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3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9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8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4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0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5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6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7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1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8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6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5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7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0"/>
    <x v="7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6"/>
    <x v="5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1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10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6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7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1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5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1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6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1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0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7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9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6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1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6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5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1"/>
    <x v="7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5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11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10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9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5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11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6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8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7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0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8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10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7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7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2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1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5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2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2"/>
    <x v="4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1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1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10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9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4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7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0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1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4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4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2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4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4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9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6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4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0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4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2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2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9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6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5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8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7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6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6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9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2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7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2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8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7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9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6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6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8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9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1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1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2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8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9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7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9"/>
    <x v="3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2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5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9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7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5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1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2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11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11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11"/>
    <x v="5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0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10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1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9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1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7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11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0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10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6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11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9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0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2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6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4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10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8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2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7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0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7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4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6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3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9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0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1"/>
    <x v="3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2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8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0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6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3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0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8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8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1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0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6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2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0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10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5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1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8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1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9"/>
    <x v="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5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8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1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0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10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10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9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10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3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10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9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9"/>
    <x v="3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2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9"/>
    <x v="4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1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1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11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2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2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6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8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1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11"/>
    <x v="4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6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2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9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7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8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3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6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8"/>
    <x v="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6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5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0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6"/>
    <x v="2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0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10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10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5"/>
    <x v="5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3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7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3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10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1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6"/>
    <x v="0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7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8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3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8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7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8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6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5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9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11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11"/>
    <x v="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3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1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10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6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0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11"/>
    <x v="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10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7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0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11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2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4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3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8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7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1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7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9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3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4"/>
    <x v="0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7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1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10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4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4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9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7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10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3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3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1"/>
    <x v="1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11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4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6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6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8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11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0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9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6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0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1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8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7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9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0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9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8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1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0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1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0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4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9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8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"/>
    <x v="2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11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4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2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4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4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8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4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1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2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0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11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11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11"/>
    <x v="0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1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3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9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4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8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1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7"/>
    <x v="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10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4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1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3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2"/>
    <x v="0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2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2"/>
    <x v="0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9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1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8"/>
    <x v="2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0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1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0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4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7"/>
    <x v="0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7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7"/>
    <x v="0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9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0"/>
    <x v="2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4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2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7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4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5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3"/>
    <x v="3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3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9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5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7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4"/>
    <x v="0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10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10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5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10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4"/>
    <x v="0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8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3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0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0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2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3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1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0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1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9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5"/>
    <x v="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1"/>
    <x v="0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7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5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1"/>
    <x v="1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1"/>
    <x v="1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10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4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3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3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8"/>
    <x v="3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3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3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2"/>
    <x v="2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10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9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4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4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0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2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2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4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0"/>
    <x v="0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3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9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8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11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0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7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4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3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8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7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0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5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1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11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0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11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1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5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3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1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8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8"/>
    <x v="2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0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4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3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11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4"/>
    <x v="2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3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0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4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7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1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9"/>
    <x v="3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0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1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10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11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0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9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11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11"/>
    <x v="2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11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4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4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3"/>
    <x v="3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4"/>
    <x v="3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3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4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1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5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11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8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9"/>
    <x v="3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10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1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2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1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0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0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5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4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11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3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3"/>
    <x v="5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4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1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3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4"/>
    <x v="4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6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4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4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1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9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3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0"/>
    <x v="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5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6"/>
    <x v="4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8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11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3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11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1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0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8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1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11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6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2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4"/>
    <x v="5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5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9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4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10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8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1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6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4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1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1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8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6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1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4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8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3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8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6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5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3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2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1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9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5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1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1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9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9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0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3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2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10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10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1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0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10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5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3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5"/>
    <x v="6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10"/>
    <x v="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1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4"/>
    <x v="3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11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10"/>
    <x v="5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0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1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0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5"/>
    <x v="6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9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7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1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3"/>
    <x v="5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11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5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7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2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7"/>
    <x v="7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9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7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1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0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5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2"/>
    <x v="4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7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4"/>
    <x v="6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7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5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6"/>
    <x v="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6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11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10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1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9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4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3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2"/>
    <x v="3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0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7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2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7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0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9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1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0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10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9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7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5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9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10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9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1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4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1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9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11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7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1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9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1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9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6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"/>
    <x v="0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1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4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4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5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4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10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1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7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11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10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6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3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9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3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5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7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5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10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9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11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6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2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6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3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10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11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4"/>
    <x v="7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2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10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0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0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1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6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3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1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8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0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4"/>
    <x v="3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4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10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1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0"/>
    <x v="7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6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7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5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2"/>
    <x v="3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7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6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11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11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10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5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1"/>
    <x v="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7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11"/>
    <x v="2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10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5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2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11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11"/>
    <x v="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6"/>
    <x v="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11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3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10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2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7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11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1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1"/>
    <x v="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8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3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8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8"/>
    <x v="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1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11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6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10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8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2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6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0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1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1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5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3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8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2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11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4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5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8"/>
    <x v="2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10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1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0"/>
    <x v="2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7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4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0"/>
    <x v="3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4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2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8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1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4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4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5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3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4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1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1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9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2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9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0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5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8"/>
    <x v="0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6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5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2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2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8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2"/>
    <x v="0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4"/>
    <x v="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5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4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3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1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6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2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4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3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3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3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6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3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4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9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"/>
    <x v="2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"/>
    <x v="2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3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6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2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3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2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2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4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2"/>
    <x v="0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2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7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7"/>
    <x v="2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3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5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0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4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7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8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9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"/>
    <x v="3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8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1"/>
    <x v="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6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3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1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0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6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6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3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0"/>
    <x v="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3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2"/>
    <x v="2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3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5"/>
    <x v="3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7"/>
    <x v="3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5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6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7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1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8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3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8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"/>
    <x v="3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7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6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"/>
    <x v="2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0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9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6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5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2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7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0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2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4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4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8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2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4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7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7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8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5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7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7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3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0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9"/>
    <x v="3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3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5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8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4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3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4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3"/>
    <x v="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0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4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7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0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7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0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4"/>
    <x v="2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5"/>
    <x v="2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4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0"/>
    <x v="0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6"/>
    <x v="0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5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0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3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9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4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5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2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6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0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5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0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5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0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0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6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9"/>
    <x v="3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0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6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0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8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3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8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5"/>
    <x v="3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9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6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0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2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2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7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9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4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5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4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0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7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0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5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5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9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2"/>
    <x v="1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2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"/>
    <x v="1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5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5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4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1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6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6"/>
    <x v="3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0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0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9"/>
    <x v="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8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3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4"/>
    <x v="2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7"/>
    <x v="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9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6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0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7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3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3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7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3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0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4"/>
    <x v="4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3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0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3"/>
    <x v="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1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5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9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0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5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7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9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6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5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0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3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3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8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0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4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2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0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5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2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8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9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1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0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0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7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9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6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0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3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3"/>
    <x v="4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3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3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5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2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1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3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4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2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1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0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2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6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3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1"/>
    <x v="2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7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7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8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9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9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0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6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7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0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6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3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4"/>
    <x v="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0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4"/>
    <x v="3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"/>
    <x v="2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0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8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3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9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7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2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0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9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5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1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0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1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4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6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7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8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4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1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6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0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3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1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0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2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4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4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2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3"/>
    <x v="0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3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0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0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0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0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0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5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2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4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4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4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3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2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5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9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0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5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5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3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5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3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2"/>
    <x v="0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9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9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5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7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9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6"/>
    <x v="0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0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4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2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1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4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"/>
    <x v="1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3"/>
    <x v="2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5"/>
    <x v="0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5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4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6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1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7"/>
    <x v="2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0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5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3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7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3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2"/>
    <x v="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"/>
    <x v="1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1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8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0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8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5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5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7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0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"/>
    <x v="0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9"/>
    <x v="3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9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3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9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4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6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4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1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1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3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9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0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8"/>
    <x v="2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0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1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7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0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0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7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7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4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9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0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9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5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8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0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7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2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6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3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6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1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3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6"/>
    <x v="2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0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6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7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9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0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7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6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3"/>
    <x v="3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1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9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3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4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9"/>
    <x v="3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8"/>
    <x v="3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7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2"/>
    <x v="4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2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1"/>
    <x v="0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6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1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7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8"/>
    <x v="4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0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4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0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9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6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6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3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9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0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0"/>
    <x v="2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3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1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8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5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5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7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3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3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0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3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0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6"/>
    <x v="4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0"/>
    <x v="2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5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2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0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5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9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0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0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2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8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4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5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5"/>
    <x v="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4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5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8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4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3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1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2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2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8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9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7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0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6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3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3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1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1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9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0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9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2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3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2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9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6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6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8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0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3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0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0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0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0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6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9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9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8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6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0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2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4"/>
    <x v="3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6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7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5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2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0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5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0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3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7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4"/>
    <x v="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0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0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5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1"/>
    <x v="2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7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4"/>
    <x v="3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8"/>
    <x v="0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7"/>
    <x v="2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2"/>
    <x v="0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7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9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0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5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7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6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8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4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2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3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1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5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4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8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4"/>
    <x v="5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5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1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0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0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9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9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8"/>
    <x v="4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0"/>
    <x v="3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2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6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4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0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0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4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9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5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8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3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1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6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4"/>
    <x v="8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2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3"/>
    <x v="7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4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5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0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8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8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3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5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2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6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8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7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9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7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7"/>
    <x v="5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7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4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6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4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4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7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4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2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2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9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6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5"/>
    <x v="7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3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5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2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3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8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7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2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0"/>
    <x v="6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2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7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2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2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2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7"/>
    <x v="1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2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7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7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7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2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7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7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7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7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7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1"/>
    <x v="3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0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0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2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7"/>
    <x v="2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3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1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0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5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8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6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7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9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7"/>
    <x v="2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7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0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9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4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5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8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3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5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2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6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8"/>
    <x v="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5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4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8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6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3"/>
    <x v="2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9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0"/>
    <x v="0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7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0"/>
    <x v="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6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1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0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4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9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9"/>
    <x v="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0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7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2"/>
    <x v="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8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7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8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3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1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5"/>
    <x v="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7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2"/>
    <x v="2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3"/>
    <x v="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8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3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0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3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3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1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8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8"/>
    <x v="3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5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1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9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8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8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2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0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5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0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6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1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8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4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9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4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"/>
    <x v="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4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3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9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8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5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4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1"/>
    <x v="0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8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4"/>
    <x v="0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9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0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0"/>
    <x v="3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0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"/>
    <x v="0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0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0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0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0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1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7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0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7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1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8"/>
    <x v="5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1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0"/>
    <x v="4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6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1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6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"/>
    <x v="4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1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7"/>
    <x v="2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8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6"/>
    <x v="4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6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5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0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4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5"/>
    <x v="6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8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7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8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6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4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0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0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9"/>
    <x v="6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0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5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6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9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9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4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1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9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5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0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0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0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5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5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2"/>
    <x v="2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7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2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0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7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9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3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9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4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5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4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0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5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7"/>
    <x v="6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8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7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2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1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2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8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6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4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0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5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5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4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8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8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3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5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8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9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0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9"/>
    <x v="2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3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6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8"/>
    <x v="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0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0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1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8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9"/>
    <x v="7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2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6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5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5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5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0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4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5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0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2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5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6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6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0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6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0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2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9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6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0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7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9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8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2"/>
    <x v="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6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7"/>
    <x v="0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8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2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0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4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0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6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0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7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1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3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6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4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3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2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9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9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0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0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2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0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4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5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9"/>
    <x v="0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2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0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4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0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9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3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2"/>
    <x v="2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"/>
    <x v="0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3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4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"/>
    <x v="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0"/>
    <x v="0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4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9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0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0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3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0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1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5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11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0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0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8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9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0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10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9"/>
    <x v="2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3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1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5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10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3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10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6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10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5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5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3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7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"/>
    <x v="7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3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9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1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4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7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7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4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9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5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4"/>
    <x v="2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9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9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4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9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5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0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6"/>
    <x v="4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6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4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1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9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6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4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7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1"/>
    <x v="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1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11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5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1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6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6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4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3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6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11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5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10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6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7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6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0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0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6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4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5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9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6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8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6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0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4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10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10"/>
    <x v="7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0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1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10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9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1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10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9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9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"/>
    <x v="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0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1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6"/>
    <x v="6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9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6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4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11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9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10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0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6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0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6"/>
    <x v="4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10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9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1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10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9"/>
    <x v="0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0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3"/>
    <x v="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4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1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11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1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9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3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4"/>
    <x v="3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3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"/>
    <x v="2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3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0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1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7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7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8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8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4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9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11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9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11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0"/>
    <x v="7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10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9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1"/>
    <x v="2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9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7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0"/>
    <x v="7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5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11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1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7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10"/>
    <x v="4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4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11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0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6"/>
    <x v="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10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0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6"/>
    <x v="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5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7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9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8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1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3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5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7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10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6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3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5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11"/>
    <x v="2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7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9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10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1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1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10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6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4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9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"/>
    <x v="2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3"/>
    <x v="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4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1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9"/>
    <x v="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8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9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10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7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9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6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7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9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6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1"/>
    <x v="3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3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9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10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3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7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11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5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9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10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1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9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3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3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7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5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0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4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11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1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9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7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9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7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9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1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10"/>
    <x v="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3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4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7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4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3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9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1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6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4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5"/>
    <x v="2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5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4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9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1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5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4"/>
    <x v="2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4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11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4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4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1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4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11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1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4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1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1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5"/>
    <x v="6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4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7"/>
    <x v="5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10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0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0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8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7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7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10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11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11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1"/>
    <x v="5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1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0"/>
    <x v="5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5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4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3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6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3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6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7"/>
    <x v="3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6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5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6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1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10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4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7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7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7"/>
    <x v="1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7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5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0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4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3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1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5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9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1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5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5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4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8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0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8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4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5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8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3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11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3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11"/>
    <x v="2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7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6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6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6"/>
    <x v="0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5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8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11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0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1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6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4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4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8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11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8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1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4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5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7"/>
    <x v="0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1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10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4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9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3"/>
    <x v="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10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8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7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3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1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9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3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4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0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11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0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4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7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8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1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11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8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11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0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4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7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1"/>
    <x v="2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6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1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11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10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11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7"/>
    <x v="0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9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3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3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9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5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3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0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1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3"/>
    <x v="3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1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11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8"/>
    <x v="3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1"/>
    <x v="0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11"/>
    <x v="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8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0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"/>
    <x v="2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11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1"/>
    <x v="2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6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1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0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8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4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1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9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8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1"/>
    <x v="2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3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6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10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9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9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10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8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4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1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7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1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5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4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0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0"/>
    <x v="5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7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8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10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6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1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6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1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0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9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10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9"/>
    <x v="3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0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11"/>
    <x v="5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3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1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7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0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7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10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8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7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6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9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6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6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11"/>
    <x v="7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6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7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6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3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1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4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5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10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10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5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9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8"/>
    <x v="0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6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3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7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4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11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10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1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9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9"/>
    <x v="3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0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1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8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7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9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4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8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10"/>
    <x v="0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7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3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3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1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4"/>
    <x v="8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9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3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0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1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11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1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3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10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11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0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1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8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6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1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5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6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4"/>
    <x v="5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6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7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8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10"/>
    <x v="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5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3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7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3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10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10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1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7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7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6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11"/>
    <x v="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3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10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3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6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9"/>
    <x v="0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8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1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5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0"/>
    <x v="3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4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4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1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8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7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3"/>
    <x v="3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1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3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5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10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0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1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10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9"/>
    <x v="3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11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7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7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0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0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3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4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11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10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6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7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3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8"/>
    <x v="3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9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8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8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6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4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4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10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9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5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9"/>
    <x v="0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4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6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10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5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1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10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8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8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11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1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6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10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0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4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9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10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3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"/>
    <x v="2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11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4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4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4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5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"/>
    <x v="0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1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0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0"/>
    <x v="2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7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8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8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3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10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7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10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1"/>
    <x v="2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4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3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4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11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8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0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9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0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10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1"/>
    <x v="0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7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0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9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1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0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8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5"/>
    <x v="0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1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0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6"/>
    <x v="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7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10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4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3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5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3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1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7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7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1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"/>
    <x v="1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8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6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5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10"/>
    <x v="2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3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5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0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4"/>
    <x v="0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8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1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8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9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6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9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10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4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4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3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1"/>
    <x v="1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7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3"/>
    <x v="0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4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6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7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10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6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8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7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11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7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"/>
    <x v="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8"/>
    <x v="3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5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8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1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3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5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10"/>
    <x v="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7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6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4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10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7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11"/>
    <x v="4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3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0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5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1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1"/>
    <x v="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6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9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3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0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6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1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8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6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4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5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0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3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9"/>
    <x v="0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1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6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9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3"/>
    <x v="2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0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0"/>
    <x v="3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0"/>
    <x v="2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1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10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0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0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0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0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3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5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4"/>
    <x v="3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8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3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0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10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3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0"/>
    <x v="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5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3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7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6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4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6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3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3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1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5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10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7"/>
    <x v="0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5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4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0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5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5"/>
    <x v="2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6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0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9"/>
    <x v="3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8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1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4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1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9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3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10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9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5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5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11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6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6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7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1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5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6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1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0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11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4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10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6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8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5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3"/>
    <x v="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0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4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8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0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0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6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11"/>
    <x v="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6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11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11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6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0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9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5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11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3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9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6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1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4"/>
    <x v="3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8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11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9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3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3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10"/>
    <x v="3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4"/>
    <x v="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0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4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8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9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5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3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1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3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9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10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3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5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6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5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11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3"/>
    <x v="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1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10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9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3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10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6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1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6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10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0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6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6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10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1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5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5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3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8"/>
    <x v="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0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11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3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11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4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7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5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6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3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9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6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11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10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8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8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1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7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5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1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0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3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0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10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10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6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10"/>
    <x v="3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4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11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10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9"/>
    <x v="3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1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9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11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1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10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1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8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3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9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7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8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5"/>
    <x v="2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4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11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8"/>
    <x v="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1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8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11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7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5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2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1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0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4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1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9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8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4"/>
    <x v="3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6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11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11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4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1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5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9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5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0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6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9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6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8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2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2"/>
    <x v="0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1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10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10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9"/>
    <x v="2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6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1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11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0"/>
    <x v="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1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8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7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1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10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11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5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6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6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10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1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4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7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10"/>
    <x v="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8"/>
    <x v="0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8"/>
    <x v="2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9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0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10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4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4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6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9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6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2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0"/>
    <x v="2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10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1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1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2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9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10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9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10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6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10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0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9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11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0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7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8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5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0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8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11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1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8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0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6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1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10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10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5"/>
    <x v="0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2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8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8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7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7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5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0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2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7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"/>
    <x v="3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4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0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11"/>
    <x v="3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11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1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2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7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7"/>
    <x v="1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7"/>
    <x v="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2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7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7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2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7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2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7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7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7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7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1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7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8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4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9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10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9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7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7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4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6"/>
    <x v="5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"/>
    <x v="3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0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11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8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0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5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5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6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9"/>
    <x v="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5"/>
    <x v="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4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5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6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1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10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10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11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5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0"/>
    <x v="3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6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5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5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11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10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0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10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5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6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4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0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1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1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0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1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1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1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10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7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10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9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10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0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6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10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2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5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6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"/>
    <x v="3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0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10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9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4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2"/>
    <x v="0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2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5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8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8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11"/>
    <x v="2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4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8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7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6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1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11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0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4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8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0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1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8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10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8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10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0"/>
    <x v="0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7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5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9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5"/>
    <x v="0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10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10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2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8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5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11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8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9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0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4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9"/>
    <x v="0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1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4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5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0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10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5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0"/>
    <x v="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9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9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10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1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1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2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9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6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7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6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10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7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1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1"/>
    <x v="2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1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4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5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1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2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10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9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2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5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10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4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10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8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6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0"/>
    <x v="2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4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2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5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6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7"/>
    <x v="2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8"/>
    <x v="2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8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8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9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1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6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6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5"/>
    <x v="2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7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11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5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9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5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10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5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7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2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6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7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8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0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5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0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7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8"/>
    <x v="3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2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0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4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5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7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2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2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6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6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5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9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0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5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6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8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6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0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9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1"/>
    <x v="1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4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10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2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4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4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4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4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4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10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0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8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2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2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10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10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9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2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0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9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4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4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4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5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5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7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9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0"/>
    <x v="3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5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1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9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1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9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5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5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2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0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0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0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0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5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8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10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2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6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7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8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6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7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2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2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4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7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1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8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8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0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2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1"/>
    <x v="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5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0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6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1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9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6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10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5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8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1"/>
    <x v="0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2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4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0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2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7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0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0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8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1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1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6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1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8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0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10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2"/>
    <x v="2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2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10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7"/>
    <x v="2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9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2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0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9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9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5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2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5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1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0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0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5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1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5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5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7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6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7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6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8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9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10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5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7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5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2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10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7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0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9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5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6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4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9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5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1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10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0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2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1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10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10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10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7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0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11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0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7"/>
    <x v="2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5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8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9"/>
    <x v="0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10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8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4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9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10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5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10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5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2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7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7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6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10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6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6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5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1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9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0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6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5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6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7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"/>
    <x v="2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10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11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11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5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10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11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11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8"/>
    <x v="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5"/>
    <x v="0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9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9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9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7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7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1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7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2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0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4"/>
    <x v="3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5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6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5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8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1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11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11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10"/>
    <x v="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2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10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2"/>
    <x v="2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10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10"/>
    <x v="0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8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1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7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9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6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1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"/>
    <x v="2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4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5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2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7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5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5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5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4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2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2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5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2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8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10"/>
    <x v="3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0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0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9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7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9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10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4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9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4"/>
    <x v="2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7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10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11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2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10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6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8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9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9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2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9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5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10"/>
    <x v="2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5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1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10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7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0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1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5"/>
    <x v="2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5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2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4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7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7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9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0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9"/>
    <x v="0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0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0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5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5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0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10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9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10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0"/>
    <x v="3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6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5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8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5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8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10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6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10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5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5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9"/>
    <x v="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1"/>
    <x v="0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8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4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6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11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11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6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8"/>
    <x v="3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1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5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0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6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0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10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0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5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7"/>
    <x v="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5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5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5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6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2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11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6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1"/>
    <x v="0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5"/>
    <x v="0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9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1"/>
    <x v="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9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6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2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8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2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1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4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6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7"/>
    <x v="0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6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2"/>
    <x v="0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9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0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0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4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10"/>
    <x v="3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0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0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"/>
    <x v="3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8"/>
    <x v="2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0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1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7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1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2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8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5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0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7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5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4"/>
    <x v="3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6"/>
    <x v="3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0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6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0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7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5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0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5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2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5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7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5"/>
    <x v="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5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4"/>
    <x v="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9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7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7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0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8"/>
    <x v="3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11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2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10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0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2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0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0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0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4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5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9"/>
    <x v="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5"/>
    <x v="3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0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4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5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4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2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11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1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8"/>
    <x v="0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2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0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0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2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0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2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6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6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5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2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0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9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2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0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1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4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0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1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4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10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5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9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1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4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5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7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"/>
    <x v="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5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6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5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7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5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6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5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5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8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8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0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5"/>
    <x v="0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11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0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7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"/>
    <x v="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6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2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2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5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5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"/>
    <x v="3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9"/>
    <x v="3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10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8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9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2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5"/>
    <x v="2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10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2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0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8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1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8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1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4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5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11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1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10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7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6"/>
    <x v="2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4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1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11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0"/>
    <x v="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2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10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5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1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0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11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5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4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9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"/>
    <x v="0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6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6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5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8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10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9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9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6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5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10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11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9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9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1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7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5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0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4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10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7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10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0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10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10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4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0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5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4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9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6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9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6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1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8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1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7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7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10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0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5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9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7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5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0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10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11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6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4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9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2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2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0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2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7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10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7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0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11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6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5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0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0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11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7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5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5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6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9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1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5"/>
    <x v="3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10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2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5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9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6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0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1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4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2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"/>
    <x v="3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7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2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10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1"/>
    <x v="0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8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10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1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0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9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6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1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2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0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10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10"/>
    <x v="3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2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2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10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11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2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10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9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2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5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1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9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9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8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7"/>
    <x v="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8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0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5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10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5"/>
    <x v="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3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11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7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3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8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11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7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8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5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10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9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10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0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7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10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5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0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5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7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3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10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11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1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1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0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7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9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8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11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5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5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2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9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11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8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2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9"/>
    <x v="0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0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11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6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3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1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0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8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1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11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5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3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9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1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6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8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2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8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2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5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1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11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F0421-7A93-4D61-B880-338C78F18F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6CAE0-35FC-4E6A-B26D-82F82610FE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2DC81-594C-4AFE-B9B8-24D7E15500B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4">
        <item m="1" x="12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xSplit="3" ySplit="1" topLeftCell="Q3227" activePane="bottomRight" state="frozen"/>
      <selection pane="topRight" activeCell="D1" sqref="D1"/>
      <selection pane="bottomLeft" activeCell="A2" sqref="A2"/>
      <selection pane="bottomRight" activeCell="S3194" sqref="S319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style="15" bestFit="1" customWidth="1"/>
    <col min="16" max="16" width="21.54296875" bestFit="1" customWidth="1"/>
    <col min="17" max="17" width="15" customWidth="1"/>
    <col min="18" max="18" width="12.81640625" bestFit="1" customWidth="1"/>
    <col min="19" max="19" width="23.453125" bestFit="1" customWidth="1"/>
    <col min="20" max="20" width="18.26953125" bestFit="1" customWidth="1"/>
    <col min="21" max="21" width="16.1796875" bestFit="1" customWidth="1"/>
    <col min="22" max="22" width="22" bestFit="1" customWidth="1"/>
  </cols>
  <sheetData>
    <row r="1" spans="1:22" s="1" customForma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8386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8387</v>
      </c>
      <c r="U1" s="1" t="s">
        <v>8388</v>
      </c>
      <c r="V1" s="1" t="s">
        <v>8365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5">
        <f>IFERROR(E2/L2,0)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t="str">
        <f t="shared" ref="T2:T65" si="0">TEXT(S2,"mmm")</f>
        <v>Jun</v>
      </c>
      <c r="U2">
        <f t="shared" ref="U2:U65" si="1">YEAR(S2)</f>
        <v>2015</v>
      </c>
      <c r="V2" s="10">
        <f>(((I2/60)/60)/24)+DATE(1970,1,1)</f>
        <v>42208.125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2">(E3/D3)*100</f>
        <v>142.60827250608273</v>
      </c>
      <c r="P3" s="5">
        <f t="shared" ref="P3:P66" si="3">IFERROR(E3/L3,0)</f>
        <v>185.48101265822785</v>
      </c>
      <c r="Q3" t="str">
        <f t="shared" ref="Q3:Q66" si="4">LEFT(N3,SEARCH("/",N3,1)-1)</f>
        <v>film &amp; video</v>
      </c>
      <c r="R3" t="str">
        <f t="shared" ref="R3:R66" si="5">RIGHT(N3,LEN(N3)-SEARCH("/",N3,1))</f>
        <v>television</v>
      </c>
      <c r="S3" s="10">
        <f t="shared" ref="S3:S66" si="6">(((J3/60)/60)/24)+DATE(1970,1,1)</f>
        <v>42766.600497685184</v>
      </c>
      <c r="T3" t="str">
        <f t="shared" si="0"/>
        <v>Jan</v>
      </c>
      <c r="U3">
        <f t="shared" si="1"/>
        <v>2017</v>
      </c>
      <c r="V3" s="10">
        <f t="shared" ref="V3:V66" si="7">(((I3/60)/60)/24)+DATE(1970,1,1)</f>
        <v>42796.600497685184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2"/>
        <v>105</v>
      </c>
      <c r="P4" s="5">
        <f t="shared" si="3"/>
        <v>15</v>
      </c>
      <c r="Q4" t="str">
        <f t="shared" si="4"/>
        <v>film &amp; video</v>
      </c>
      <c r="R4" t="str">
        <f t="shared" si="5"/>
        <v>television</v>
      </c>
      <c r="S4" s="10">
        <f t="shared" si="6"/>
        <v>42405.702349537038</v>
      </c>
      <c r="T4" t="str">
        <f t="shared" si="0"/>
        <v>Feb</v>
      </c>
      <c r="U4">
        <f t="shared" si="1"/>
        <v>2016</v>
      </c>
      <c r="V4" s="10">
        <f t="shared" si="7"/>
        <v>42415.702349537038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2"/>
        <v>103.89999999999999</v>
      </c>
      <c r="P5" s="5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6"/>
        <v>41828.515127314815</v>
      </c>
      <c r="T5" t="str">
        <f t="shared" si="0"/>
        <v>Jul</v>
      </c>
      <c r="U5">
        <f t="shared" si="1"/>
        <v>2014</v>
      </c>
      <c r="V5" s="10">
        <f t="shared" si="7"/>
        <v>41858.515127314815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2"/>
        <v>122.99154545454545</v>
      </c>
      <c r="P6" s="5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6"/>
        <v>42327.834247685183</v>
      </c>
      <c r="T6" t="str">
        <f t="shared" si="0"/>
        <v>Nov</v>
      </c>
      <c r="U6">
        <f t="shared" si="1"/>
        <v>2015</v>
      </c>
      <c r="V6" s="10">
        <f t="shared" si="7"/>
        <v>42357.834247685183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2"/>
        <v>109.77744436109028</v>
      </c>
      <c r="P7" s="5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6"/>
        <v>42563.932951388888</v>
      </c>
      <c r="T7" t="str">
        <f t="shared" si="0"/>
        <v>Jul</v>
      </c>
      <c r="U7">
        <f t="shared" si="1"/>
        <v>2016</v>
      </c>
      <c r="V7" s="10">
        <f t="shared" si="7"/>
        <v>42580.232638888891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2"/>
        <v>106.4875</v>
      </c>
      <c r="P8" s="5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6"/>
        <v>41794.072337962964</v>
      </c>
      <c r="T8" t="str">
        <f t="shared" si="0"/>
        <v>Jun</v>
      </c>
      <c r="U8">
        <f t="shared" si="1"/>
        <v>2014</v>
      </c>
      <c r="V8" s="10">
        <f t="shared" si="7"/>
        <v>41804.072337962964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2"/>
        <v>101.22222222222221</v>
      </c>
      <c r="P9" s="5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6"/>
        <v>42516.047071759262</v>
      </c>
      <c r="T9" t="str">
        <f t="shared" si="0"/>
        <v>May</v>
      </c>
      <c r="U9">
        <f t="shared" si="1"/>
        <v>2016</v>
      </c>
      <c r="V9" s="10">
        <f t="shared" si="7"/>
        <v>42556.047071759262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2"/>
        <v>100.04342857142856</v>
      </c>
      <c r="P10" s="5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6"/>
        <v>42468.94458333333</v>
      </c>
      <c r="T10" t="str">
        <f t="shared" si="0"/>
        <v>Apr</v>
      </c>
      <c r="U10">
        <f t="shared" si="1"/>
        <v>2016</v>
      </c>
      <c r="V10" s="10">
        <f t="shared" si="7"/>
        <v>42475.875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2"/>
        <v>125.998</v>
      </c>
      <c r="P11" s="5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6"/>
        <v>42447.103518518517</v>
      </c>
      <c r="T11" t="str">
        <f t="shared" si="0"/>
        <v>Mar</v>
      </c>
      <c r="U11">
        <f t="shared" si="1"/>
        <v>2016</v>
      </c>
      <c r="V11" s="10">
        <f t="shared" si="7"/>
        <v>42477.103518518517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2"/>
        <v>100.49999999999999</v>
      </c>
      <c r="P12" s="5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6"/>
        <v>41780.068043981482</v>
      </c>
      <c r="T12" t="str">
        <f t="shared" si="0"/>
        <v>May</v>
      </c>
      <c r="U12">
        <f t="shared" si="1"/>
        <v>2014</v>
      </c>
      <c r="V12" s="10">
        <f t="shared" si="7"/>
        <v>41815.068043981482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2"/>
        <v>120.5</v>
      </c>
      <c r="P13" s="5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6"/>
        <v>42572.778495370367</v>
      </c>
      <c r="T13" t="str">
        <f t="shared" si="0"/>
        <v>Jul</v>
      </c>
      <c r="U13">
        <f t="shared" si="1"/>
        <v>2016</v>
      </c>
      <c r="V13" s="10">
        <f t="shared" si="7"/>
        <v>42604.125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2"/>
        <v>165.29333333333335</v>
      </c>
      <c r="P14" s="5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6"/>
        <v>41791.713252314818</v>
      </c>
      <c r="T14" t="str">
        <f t="shared" si="0"/>
        <v>Jun</v>
      </c>
      <c r="U14">
        <f t="shared" si="1"/>
        <v>2014</v>
      </c>
      <c r="V14" s="10">
        <f t="shared" si="7"/>
        <v>41836.125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2"/>
        <v>159.97142857142856</v>
      </c>
      <c r="P15" s="5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6"/>
        <v>42508.677187499998</v>
      </c>
      <c r="T15" t="str">
        <f t="shared" si="0"/>
        <v>May</v>
      </c>
      <c r="U15">
        <f t="shared" si="1"/>
        <v>2016</v>
      </c>
      <c r="V15" s="10">
        <f t="shared" si="7"/>
        <v>42544.852083333331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2"/>
        <v>100.93333333333334</v>
      </c>
      <c r="P16" s="5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6"/>
        <v>41808.02648148148</v>
      </c>
      <c r="T16" t="str">
        <f t="shared" si="0"/>
        <v>Jun</v>
      </c>
      <c r="U16">
        <f t="shared" si="1"/>
        <v>2014</v>
      </c>
      <c r="V16" s="10">
        <f t="shared" si="7"/>
        <v>41833.582638888889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2"/>
        <v>106.60000000000001</v>
      </c>
      <c r="P17" s="5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6"/>
        <v>42256.391875000001</v>
      </c>
      <c r="T17" t="str">
        <f t="shared" si="0"/>
        <v>Sep</v>
      </c>
      <c r="U17">
        <f t="shared" si="1"/>
        <v>2015</v>
      </c>
      <c r="V17" s="10">
        <f t="shared" si="7"/>
        <v>42274.843055555553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2"/>
        <v>100.24166666666667</v>
      </c>
      <c r="P18" s="5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6"/>
        <v>41760.796423611115</v>
      </c>
      <c r="T18" t="str">
        <f t="shared" si="0"/>
        <v>May</v>
      </c>
      <c r="U18">
        <f t="shared" si="1"/>
        <v>2014</v>
      </c>
      <c r="V18" s="10">
        <f t="shared" si="7"/>
        <v>41806.229166666664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2"/>
        <v>100.66666666666666</v>
      </c>
      <c r="P19" s="5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6"/>
        <v>41917.731736111113</v>
      </c>
      <c r="T19" t="str">
        <f t="shared" si="0"/>
        <v>Oct</v>
      </c>
      <c r="U19">
        <f t="shared" si="1"/>
        <v>2014</v>
      </c>
      <c r="V19" s="10">
        <f t="shared" si="7"/>
        <v>41947.773402777777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2"/>
        <v>106.32110000000002</v>
      </c>
      <c r="P20" s="5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6"/>
        <v>41869.542314814818</v>
      </c>
      <c r="T20" t="str">
        <f t="shared" si="0"/>
        <v>Aug</v>
      </c>
      <c r="U20">
        <f t="shared" si="1"/>
        <v>2014</v>
      </c>
      <c r="V20" s="10">
        <f t="shared" si="7"/>
        <v>41899.542314814818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2"/>
        <v>145.29411764705881</v>
      </c>
      <c r="P21" s="5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6"/>
        <v>42175.816365740742</v>
      </c>
      <c r="T21" t="str">
        <f t="shared" si="0"/>
        <v>Jun</v>
      </c>
      <c r="U21">
        <f t="shared" si="1"/>
        <v>2015</v>
      </c>
      <c r="V21" s="10">
        <f t="shared" si="7"/>
        <v>42205.816365740742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2"/>
        <v>100.2</v>
      </c>
      <c r="P22" s="5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6"/>
        <v>42200.758240740746</v>
      </c>
      <c r="T22" t="str">
        <f t="shared" si="0"/>
        <v>Jul</v>
      </c>
      <c r="U22">
        <f t="shared" si="1"/>
        <v>2015</v>
      </c>
      <c r="V22" s="10">
        <f t="shared" si="7"/>
        <v>42260.758240740746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2"/>
        <v>109.13513513513513</v>
      </c>
      <c r="P23" s="5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6"/>
        <v>41878.627187500002</v>
      </c>
      <c r="T23" t="str">
        <f t="shared" si="0"/>
        <v>Aug</v>
      </c>
      <c r="U23">
        <f t="shared" si="1"/>
        <v>2014</v>
      </c>
      <c r="V23" s="10">
        <f t="shared" si="7"/>
        <v>41908.627187500002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2"/>
        <v>117.14285714285715</v>
      </c>
      <c r="P24" s="5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6"/>
        <v>41989.91134259259</v>
      </c>
      <c r="T24" t="str">
        <f t="shared" si="0"/>
        <v>Dec</v>
      </c>
      <c r="U24">
        <f t="shared" si="1"/>
        <v>2014</v>
      </c>
      <c r="V24" s="10">
        <f t="shared" si="7"/>
        <v>42005.332638888889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2"/>
        <v>118.5</v>
      </c>
      <c r="P25" s="5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6"/>
        <v>42097.778946759259</v>
      </c>
      <c r="T25" t="str">
        <f t="shared" si="0"/>
        <v>Apr</v>
      </c>
      <c r="U25">
        <f t="shared" si="1"/>
        <v>2015</v>
      </c>
      <c r="V25" s="10">
        <f t="shared" si="7"/>
        <v>42124.638888888891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2"/>
        <v>108.80768571428572</v>
      </c>
      <c r="P26" s="5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6"/>
        <v>42229.820173611108</v>
      </c>
      <c r="T26" t="str">
        <f t="shared" si="0"/>
        <v>Aug</v>
      </c>
      <c r="U26">
        <f t="shared" si="1"/>
        <v>2015</v>
      </c>
      <c r="V26" s="10">
        <f t="shared" si="7"/>
        <v>42262.818750000006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2"/>
        <v>133.33333333333331</v>
      </c>
      <c r="P27" s="5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6"/>
        <v>42318.025011574078</v>
      </c>
      <c r="T27" t="str">
        <f t="shared" si="0"/>
        <v>Nov</v>
      </c>
      <c r="U27">
        <f t="shared" si="1"/>
        <v>2015</v>
      </c>
      <c r="V27" s="10">
        <f t="shared" si="7"/>
        <v>42378.025011574078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2"/>
        <v>155.20000000000002</v>
      </c>
      <c r="P28" s="5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6"/>
        <v>41828.515555555554</v>
      </c>
      <c r="T28" t="str">
        <f t="shared" si="0"/>
        <v>Jul</v>
      </c>
      <c r="U28">
        <f t="shared" si="1"/>
        <v>2014</v>
      </c>
      <c r="V28" s="10">
        <f t="shared" si="7"/>
        <v>41868.515555555554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2"/>
        <v>111.72500000000001</v>
      </c>
      <c r="P29" s="5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6"/>
        <v>41929.164733796293</v>
      </c>
      <c r="T29" t="str">
        <f t="shared" si="0"/>
        <v>Oct</v>
      </c>
      <c r="U29">
        <f t="shared" si="1"/>
        <v>2014</v>
      </c>
      <c r="V29" s="10">
        <f t="shared" si="7"/>
        <v>41959.206400462965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2"/>
        <v>100.35000000000001</v>
      </c>
      <c r="P30" s="5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6"/>
        <v>42324.96393518518</v>
      </c>
      <c r="T30" t="str">
        <f t="shared" si="0"/>
        <v>Nov</v>
      </c>
      <c r="U30">
        <f t="shared" si="1"/>
        <v>2015</v>
      </c>
      <c r="V30" s="10">
        <f t="shared" si="7"/>
        <v>42354.96393518518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2"/>
        <v>123.33333333333334</v>
      </c>
      <c r="P31" s="5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6"/>
        <v>41812.67324074074</v>
      </c>
      <c r="T31" t="str">
        <f t="shared" si="0"/>
        <v>Jun</v>
      </c>
      <c r="U31">
        <f t="shared" si="1"/>
        <v>2014</v>
      </c>
      <c r="V31" s="10">
        <f t="shared" si="7"/>
        <v>41842.67324074074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2"/>
        <v>101.29975</v>
      </c>
      <c r="P32" s="5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6"/>
        <v>41842.292997685188</v>
      </c>
      <c r="T32" t="str">
        <f t="shared" si="0"/>
        <v>Jul</v>
      </c>
      <c r="U32">
        <f t="shared" si="1"/>
        <v>2014</v>
      </c>
      <c r="V32" s="10">
        <f t="shared" si="7"/>
        <v>41872.292997685188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2"/>
        <v>100</v>
      </c>
      <c r="P33" s="5">
        <f t="shared" si="3"/>
        <v>13</v>
      </c>
      <c r="Q33" t="str">
        <f t="shared" si="4"/>
        <v>film &amp; video</v>
      </c>
      <c r="R33" t="str">
        <f t="shared" si="5"/>
        <v>television</v>
      </c>
      <c r="S33" s="10">
        <f t="shared" si="6"/>
        <v>42376.79206018518</v>
      </c>
      <c r="T33" t="str">
        <f t="shared" si="0"/>
        <v>Jan</v>
      </c>
      <c r="U33">
        <f t="shared" si="1"/>
        <v>2016</v>
      </c>
      <c r="V33" s="10">
        <f t="shared" si="7"/>
        <v>42394.79206018518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2"/>
        <v>100.24604569420035</v>
      </c>
      <c r="P34" s="5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6"/>
        <v>42461.627511574072</v>
      </c>
      <c r="T34" t="str">
        <f t="shared" si="0"/>
        <v>Apr</v>
      </c>
      <c r="U34">
        <f t="shared" si="1"/>
        <v>2016</v>
      </c>
      <c r="V34" s="10">
        <f t="shared" si="7"/>
        <v>42503.165972222225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2"/>
        <v>102.0952380952381</v>
      </c>
      <c r="P35" s="5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6"/>
        <v>42286.660891203705</v>
      </c>
      <c r="T35" t="str">
        <f t="shared" si="0"/>
        <v>Oct</v>
      </c>
      <c r="U35">
        <f t="shared" si="1"/>
        <v>2015</v>
      </c>
      <c r="V35" s="10">
        <f t="shared" si="7"/>
        <v>42316.702557870376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2"/>
        <v>130.46153846153845</v>
      </c>
      <c r="P36" s="5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6"/>
        <v>41841.321770833332</v>
      </c>
      <c r="T36" t="str">
        <f t="shared" si="0"/>
        <v>Jul</v>
      </c>
      <c r="U36">
        <f t="shared" si="1"/>
        <v>2014</v>
      </c>
      <c r="V36" s="10">
        <f t="shared" si="7"/>
        <v>41856.321770833332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2"/>
        <v>166.5</v>
      </c>
      <c r="P37" s="5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6"/>
        <v>42098.291828703703</v>
      </c>
      <c r="T37" t="str">
        <f t="shared" si="0"/>
        <v>Apr</v>
      </c>
      <c r="U37">
        <f t="shared" si="1"/>
        <v>2015</v>
      </c>
      <c r="V37" s="10">
        <f t="shared" si="7"/>
        <v>42122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2"/>
        <v>142.15</v>
      </c>
      <c r="P38" s="5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6"/>
        <v>42068.307002314818</v>
      </c>
      <c r="T38" t="str">
        <f t="shared" si="0"/>
        <v>Mar</v>
      </c>
      <c r="U38">
        <f t="shared" si="1"/>
        <v>2015</v>
      </c>
      <c r="V38" s="10">
        <f t="shared" si="7"/>
        <v>42098.265335648146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2"/>
        <v>183.44090909090909</v>
      </c>
      <c r="P39" s="5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6"/>
        <v>42032.693043981482</v>
      </c>
      <c r="T39" t="str">
        <f t="shared" si="0"/>
        <v>Jan</v>
      </c>
      <c r="U39">
        <f t="shared" si="1"/>
        <v>2015</v>
      </c>
      <c r="V39" s="10">
        <f t="shared" si="7"/>
        <v>42062.693043981482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2"/>
        <v>110.04</v>
      </c>
      <c r="P40" s="5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6"/>
        <v>41375.057222222218</v>
      </c>
      <c r="T40" t="str">
        <f t="shared" si="0"/>
        <v>Apr</v>
      </c>
      <c r="U40">
        <f t="shared" si="1"/>
        <v>2013</v>
      </c>
      <c r="V40" s="10">
        <f t="shared" si="7"/>
        <v>41405.057222222218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2"/>
        <v>130.98000000000002</v>
      </c>
      <c r="P41" s="5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6"/>
        <v>41754.047083333331</v>
      </c>
      <c r="T41" t="str">
        <f t="shared" si="0"/>
        <v>Apr</v>
      </c>
      <c r="U41">
        <f t="shared" si="1"/>
        <v>2014</v>
      </c>
      <c r="V41" s="10">
        <f t="shared" si="7"/>
        <v>41784.957638888889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2"/>
        <v>101.35000000000001</v>
      </c>
      <c r="P42" s="5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6"/>
        <v>41789.21398148148</v>
      </c>
      <c r="T42" t="str">
        <f t="shared" si="0"/>
        <v>May</v>
      </c>
      <c r="U42">
        <f t="shared" si="1"/>
        <v>2014</v>
      </c>
      <c r="V42" s="10">
        <f t="shared" si="7"/>
        <v>41809.166666666664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2"/>
        <v>100</v>
      </c>
      <c r="P43" s="5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6"/>
        <v>41887.568912037037</v>
      </c>
      <c r="T43" t="str">
        <f t="shared" si="0"/>
        <v>Sep</v>
      </c>
      <c r="U43">
        <f t="shared" si="1"/>
        <v>2014</v>
      </c>
      <c r="V43" s="10">
        <f t="shared" si="7"/>
        <v>41917.568912037037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2"/>
        <v>141.85714285714286</v>
      </c>
      <c r="P44" s="5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6"/>
        <v>41971.639189814814</v>
      </c>
      <c r="T44" t="str">
        <f t="shared" si="0"/>
        <v>Nov</v>
      </c>
      <c r="U44">
        <f t="shared" si="1"/>
        <v>2014</v>
      </c>
      <c r="V44" s="10">
        <f t="shared" si="7"/>
        <v>42001.639189814814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2"/>
        <v>308.65999999999997</v>
      </c>
      <c r="P45" s="5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6"/>
        <v>41802.790347222224</v>
      </c>
      <c r="T45" t="str">
        <f t="shared" si="0"/>
        <v>Jun</v>
      </c>
      <c r="U45">
        <f t="shared" si="1"/>
        <v>2014</v>
      </c>
      <c r="V45" s="10">
        <f t="shared" si="7"/>
        <v>41833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2"/>
        <v>100</v>
      </c>
      <c r="P46" s="5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6"/>
        <v>41874.098807870374</v>
      </c>
      <c r="T46" t="str">
        <f t="shared" si="0"/>
        <v>Aug</v>
      </c>
      <c r="U46">
        <f t="shared" si="1"/>
        <v>2014</v>
      </c>
      <c r="V46" s="10">
        <f t="shared" si="7"/>
        <v>41919.098807870374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2"/>
        <v>120</v>
      </c>
      <c r="P47" s="5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6"/>
        <v>42457.623923611114</v>
      </c>
      <c r="T47" t="str">
        <f t="shared" si="0"/>
        <v>Mar</v>
      </c>
      <c r="U47">
        <f t="shared" si="1"/>
        <v>2016</v>
      </c>
      <c r="V47" s="10">
        <f t="shared" si="7"/>
        <v>42487.623923611114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2"/>
        <v>104.16666666666667</v>
      </c>
      <c r="P48" s="5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6"/>
        <v>42323.964976851858</v>
      </c>
      <c r="T48" t="str">
        <f t="shared" si="0"/>
        <v>Nov</v>
      </c>
      <c r="U48">
        <f t="shared" si="1"/>
        <v>2015</v>
      </c>
      <c r="V48" s="10">
        <f t="shared" si="7"/>
        <v>42353.964976851858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2"/>
        <v>107.61100000000002</v>
      </c>
      <c r="P49" s="5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6"/>
        <v>41932.819525462961</v>
      </c>
      <c r="T49" t="str">
        <f t="shared" si="0"/>
        <v>Oct</v>
      </c>
      <c r="U49">
        <f t="shared" si="1"/>
        <v>2014</v>
      </c>
      <c r="V49" s="10">
        <f t="shared" si="7"/>
        <v>41992.861192129625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2"/>
        <v>107.94999999999999</v>
      </c>
      <c r="P50" s="5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6"/>
        <v>42033.516898148147</v>
      </c>
      <c r="T50" t="str">
        <f t="shared" si="0"/>
        <v>Jan</v>
      </c>
      <c r="U50">
        <f t="shared" si="1"/>
        <v>2015</v>
      </c>
      <c r="V50" s="10">
        <f t="shared" si="7"/>
        <v>42064.5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2"/>
        <v>100</v>
      </c>
      <c r="P51" s="5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6"/>
        <v>42271.176446759258</v>
      </c>
      <c r="T51" t="str">
        <f t="shared" si="0"/>
        <v>Sep</v>
      </c>
      <c r="U51">
        <f t="shared" si="1"/>
        <v>2015</v>
      </c>
      <c r="V51" s="10">
        <f t="shared" si="7"/>
        <v>42301.176446759258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2"/>
        <v>100</v>
      </c>
      <c r="P52" s="5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6"/>
        <v>41995.752986111111</v>
      </c>
      <c r="T52" t="str">
        <f t="shared" si="0"/>
        <v>Dec</v>
      </c>
      <c r="U52">
        <f t="shared" si="1"/>
        <v>2014</v>
      </c>
      <c r="V52" s="10">
        <f t="shared" si="7"/>
        <v>42034.708333333328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2"/>
        <v>128.0181818181818</v>
      </c>
      <c r="P53" s="5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6"/>
        <v>42196.928668981483</v>
      </c>
      <c r="T53" t="str">
        <f t="shared" si="0"/>
        <v>Jul</v>
      </c>
      <c r="U53">
        <f t="shared" si="1"/>
        <v>2015</v>
      </c>
      <c r="V53" s="10">
        <f t="shared" si="7"/>
        <v>42226.928668981483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2"/>
        <v>116.21</v>
      </c>
      <c r="P54" s="5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6"/>
        <v>41807.701921296299</v>
      </c>
      <c r="T54" t="str">
        <f t="shared" si="0"/>
        <v>Jun</v>
      </c>
      <c r="U54">
        <f t="shared" si="1"/>
        <v>2014</v>
      </c>
      <c r="V54" s="10">
        <f t="shared" si="7"/>
        <v>41837.701921296299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2"/>
        <v>109.63333333333334</v>
      </c>
      <c r="P55" s="5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6"/>
        <v>41719.549131944441</v>
      </c>
      <c r="T55" t="str">
        <f t="shared" si="0"/>
        <v>Mar</v>
      </c>
      <c r="U55">
        <f t="shared" si="1"/>
        <v>2014</v>
      </c>
      <c r="V55" s="10">
        <f t="shared" si="7"/>
        <v>41733.916666666664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2"/>
        <v>101</v>
      </c>
      <c r="P56" s="5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6"/>
        <v>42333.713206018518</v>
      </c>
      <c r="T56" t="str">
        <f t="shared" si="0"/>
        <v>Nov</v>
      </c>
      <c r="U56">
        <f t="shared" si="1"/>
        <v>2015</v>
      </c>
      <c r="V56" s="10">
        <f t="shared" si="7"/>
        <v>42363.713206018518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2"/>
        <v>128.95348837209301</v>
      </c>
      <c r="P57" s="5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6"/>
        <v>42496.968935185185</v>
      </c>
      <c r="T57" t="str">
        <f t="shared" si="0"/>
        <v>May</v>
      </c>
      <c r="U57">
        <f t="shared" si="1"/>
        <v>2016</v>
      </c>
      <c r="V57" s="10">
        <f t="shared" si="7"/>
        <v>42517.968935185185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2"/>
        <v>107.26249999999999</v>
      </c>
      <c r="P58" s="5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6"/>
        <v>42149.548888888887</v>
      </c>
      <c r="T58" t="str">
        <f t="shared" si="0"/>
        <v>May</v>
      </c>
      <c r="U58">
        <f t="shared" si="1"/>
        <v>2015</v>
      </c>
      <c r="V58" s="10">
        <f t="shared" si="7"/>
        <v>42163.666666666672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2"/>
        <v>101.89999999999999</v>
      </c>
      <c r="P59" s="5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6"/>
        <v>42089.83289351852</v>
      </c>
      <c r="T59" t="str">
        <f t="shared" si="0"/>
        <v>Mar</v>
      </c>
      <c r="U59">
        <f t="shared" si="1"/>
        <v>2015</v>
      </c>
      <c r="V59" s="10">
        <f t="shared" si="7"/>
        <v>42119.83289351852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2"/>
        <v>102.91</v>
      </c>
      <c r="P60" s="5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6"/>
        <v>41932.745046296295</v>
      </c>
      <c r="T60" t="str">
        <f t="shared" si="0"/>
        <v>Oct</v>
      </c>
      <c r="U60">
        <f t="shared" si="1"/>
        <v>2014</v>
      </c>
      <c r="V60" s="10">
        <f t="shared" si="7"/>
        <v>41962.786712962959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2"/>
        <v>100.12570000000001</v>
      </c>
      <c r="P61" s="5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6"/>
        <v>42230.23583333334</v>
      </c>
      <c r="T61" t="str">
        <f t="shared" si="0"/>
        <v>Aug</v>
      </c>
      <c r="U61">
        <f t="shared" si="1"/>
        <v>2015</v>
      </c>
      <c r="V61" s="10">
        <f t="shared" si="7"/>
        <v>42261.875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2"/>
        <v>103.29622222222221</v>
      </c>
      <c r="P62" s="5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6"/>
        <v>41701.901817129627</v>
      </c>
      <c r="T62" t="str">
        <f t="shared" si="0"/>
        <v>Mar</v>
      </c>
      <c r="U62">
        <f t="shared" si="1"/>
        <v>2014</v>
      </c>
      <c r="V62" s="10">
        <f t="shared" si="7"/>
        <v>41721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2"/>
        <v>148.30000000000001</v>
      </c>
      <c r="P63" s="5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6"/>
        <v>41409.814317129632</v>
      </c>
      <c r="T63" t="str">
        <f t="shared" si="0"/>
        <v>May</v>
      </c>
      <c r="U63">
        <f t="shared" si="1"/>
        <v>2013</v>
      </c>
      <c r="V63" s="10">
        <f t="shared" si="7"/>
        <v>41431.814317129632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2"/>
        <v>154.73333333333332</v>
      </c>
      <c r="P64" s="5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6"/>
        <v>41311.799513888887</v>
      </c>
      <c r="T64" t="str">
        <f t="shared" si="0"/>
        <v>Feb</v>
      </c>
      <c r="U64">
        <f t="shared" si="1"/>
        <v>2013</v>
      </c>
      <c r="V64" s="10">
        <f t="shared" si="7"/>
        <v>41336.799513888887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2"/>
        <v>113.51849999999999</v>
      </c>
      <c r="P65" s="5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6"/>
        <v>41612.912187499998</v>
      </c>
      <c r="T65" t="str">
        <f t="shared" si="0"/>
        <v>Dec</v>
      </c>
      <c r="U65">
        <f t="shared" si="1"/>
        <v>2013</v>
      </c>
      <c r="V65" s="10">
        <f t="shared" si="7"/>
        <v>41636.207638888889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2"/>
        <v>173.33333333333334</v>
      </c>
      <c r="P66" s="5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si="6"/>
        <v>41433.01829861111</v>
      </c>
      <c r="T66" t="str">
        <f t="shared" ref="T66:T129" si="8">TEXT(S66,"mmm")</f>
        <v>Jun</v>
      </c>
      <c r="U66">
        <f t="shared" ref="U66:U129" si="9">YEAR(S66)</f>
        <v>2013</v>
      </c>
      <c r="V66" s="10">
        <f t="shared" si="7"/>
        <v>41463.01829861111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10">(E67/D67)*100</f>
        <v>107.52857142857141</v>
      </c>
      <c r="P67" s="5">
        <f t="shared" ref="P67:P130" si="11">IFERROR(E67/L67,0)</f>
        <v>132.05263157894737</v>
      </c>
      <c r="Q67" t="str">
        <f t="shared" ref="Q67:Q130" si="12">LEFT(N67,SEARCH("/",N67,1)-1)</f>
        <v>film &amp; video</v>
      </c>
      <c r="R67" t="str">
        <f t="shared" ref="R67:R130" si="13">RIGHT(N67,LEN(N67)-SEARCH("/",N67,1))</f>
        <v>shorts</v>
      </c>
      <c r="S67" s="10">
        <f t="shared" ref="S67:S130" si="14">(((J67/60)/60)/24)+DATE(1970,1,1)</f>
        <v>41835.821226851855</v>
      </c>
      <c r="T67" t="str">
        <f t="shared" si="8"/>
        <v>Jul</v>
      </c>
      <c r="U67">
        <f t="shared" si="9"/>
        <v>2014</v>
      </c>
      <c r="V67" s="10">
        <f t="shared" ref="V67:V130" si="15">(((I67/60)/60)/24)+DATE(1970,1,1)</f>
        <v>41862.249305555553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10"/>
        <v>118.6</v>
      </c>
      <c r="P68" s="5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10">
        <f t="shared" si="14"/>
        <v>42539.849768518514</v>
      </c>
      <c r="T68" t="str">
        <f t="shared" si="8"/>
        <v>Jun</v>
      </c>
      <c r="U68">
        <f t="shared" si="9"/>
        <v>2016</v>
      </c>
      <c r="V68" s="10">
        <f t="shared" si="15"/>
        <v>42569.849768518514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10"/>
        <v>116.25000000000001</v>
      </c>
      <c r="P69" s="5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0">
        <f t="shared" si="14"/>
        <v>41075.583379629628</v>
      </c>
      <c r="T69" t="str">
        <f t="shared" si="8"/>
        <v>Jun</v>
      </c>
      <c r="U69">
        <f t="shared" si="9"/>
        <v>2012</v>
      </c>
      <c r="V69" s="10">
        <f t="shared" si="15"/>
        <v>41105.583379629628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10"/>
        <v>127.16666666666667</v>
      </c>
      <c r="P70" s="5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10">
        <f t="shared" si="14"/>
        <v>41663.569340277776</v>
      </c>
      <c r="T70" t="str">
        <f t="shared" si="8"/>
        <v>Jan</v>
      </c>
      <c r="U70">
        <f t="shared" si="9"/>
        <v>2014</v>
      </c>
      <c r="V70" s="10">
        <f t="shared" si="15"/>
        <v>41693.569340277776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10"/>
        <v>110.9423</v>
      </c>
      <c r="P71" s="5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10">
        <f t="shared" si="14"/>
        <v>40786.187789351854</v>
      </c>
      <c r="T71" t="str">
        <f t="shared" si="8"/>
        <v>Aug</v>
      </c>
      <c r="U71">
        <f t="shared" si="9"/>
        <v>2011</v>
      </c>
      <c r="V71" s="10">
        <f t="shared" si="15"/>
        <v>40818.290972222225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10"/>
        <v>127.2</v>
      </c>
      <c r="P72" s="5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10">
        <f t="shared" si="14"/>
        <v>40730.896354166667</v>
      </c>
      <c r="T72" t="str">
        <f t="shared" si="8"/>
        <v>Jul</v>
      </c>
      <c r="U72">
        <f t="shared" si="9"/>
        <v>2011</v>
      </c>
      <c r="V72" s="10">
        <f t="shared" si="15"/>
        <v>40790.896354166667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10"/>
        <v>123.94444444444443</v>
      </c>
      <c r="P73" s="5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10">
        <f t="shared" si="14"/>
        <v>40997.271493055552</v>
      </c>
      <c r="T73" t="str">
        <f t="shared" si="8"/>
        <v>Mar</v>
      </c>
      <c r="U73">
        <f t="shared" si="9"/>
        <v>2012</v>
      </c>
      <c r="V73" s="10">
        <f t="shared" si="15"/>
        <v>41057.271493055552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10"/>
        <v>108.40909090909091</v>
      </c>
      <c r="P74" s="5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10">
        <f t="shared" si="14"/>
        <v>41208.010196759256</v>
      </c>
      <c r="T74" t="str">
        <f t="shared" si="8"/>
        <v>Oct</v>
      </c>
      <c r="U74">
        <f t="shared" si="9"/>
        <v>2012</v>
      </c>
      <c r="V74" s="10">
        <f t="shared" si="15"/>
        <v>41228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10"/>
        <v>100</v>
      </c>
      <c r="P75" s="5">
        <f t="shared" si="11"/>
        <v>50</v>
      </c>
      <c r="Q75" t="str">
        <f t="shared" si="12"/>
        <v>film &amp; video</v>
      </c>
      <c r="R75" t="str">
        <f t="shared" si="13"/>
        <v>shorts</v>
      </c>
      <c r="S75" s="10">
        <f t="shared" si="14"/>
        <v>40587.75675925926</v>
      </c>
      <c r="T75" t="str">
        <f t="shared" si="8"/>
        <v>Feb</v>
      </c>
      <c r="U75">
        <f t="shared" si="9"/>
        <v>2011</v>
      </c>
      <c r="V75" s="10">
        <f t="shared" si="15"/>
        <v>40666.165972222225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10"/>
        <v>112.93199999999999</v>
      </c>
      <c r="P76" s="5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10">
        <f t="shared" si="14"/>
        <v>42360.487210648149</v>
      </c>
      <c r="T76" t="str">
        <f t="shared" si="8"/>
        <v>Dec</v>
      </c>
      <c r="U76">
        <f t="shared" si="9"/>
        <v>2015</v>
      </c>
      <c r="V76" s="10">
        <f t="shared" si="15"/>
        <v>42390.487210648149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10"/>
        <v>115.42857142857143</v>
      </c>
      <c r="P77" s="5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14"/>
        <v>41357.209166666667</v>
      </c>
      <c r="T77" t="str">
        <f t="shared" si="8"/>
        <v>Mar</v>
      </c>
      <c r="U77">
        <f t="shared" si="9"/>
        <v>2013</v>
      </c>
      <c r="V77" s="10">
        <f t="shared" si="15"/>
        <v>41387.209166666667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10"/>
        <v>153.33333333333334</v>
      </c>
      <c r="P78" s="5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14"/>
        <v>40844.691643518519</v>
      </c>
      <c r="T78" t="str">
        <f t="shared" si="8"/>
        <v>Oct</v>
      </c>
      <c r="U78">
        <f t="shared" si="9"/>
        <v>2011</v>
      </c>
      <c r="V78" s="10">
        <f t="shared" si="15"/>
        <v>40904.733310185184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10"/>
        <v>392.5</v>
      </c>
      <c r="P79" s="5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14"/>
        <v>40997.144872685189</v>
      </c>
      <c r="T79" t="str">
        <f t="shared" si="8"/>
        <v>Mar</v>
      </c>
      <c r="U79">
        <f t="shared" si="9"/>
        <v>2012</v>
      </c>
      <c r="V79" s="10">
        <f t="shared" si="15"/>
        <v>41050.124305555553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10"/>
        <v>2702</v>
      </c>
      <c r="P80" s="5">
        <f t="shared" si="11"/>
        <v>38.6</v>
      </c>
      <c r="Q80" t="str">
        <f t="shared" si="12"/>
        <v>film &amp; video</v>
      </c>
      <c r="R80" t="str">
        <f t="shared" si="13"/>
        <v>shorts</v>
      </c>
      <c r="S80" s="10">
        <f t="shared" si="14"/>
        <v>42604.730567129634</v>
      </c>
      <c r="T80" t="str">
        <f t="shared" si="8"/>
        <v>Aug</v>
      </c>
      <c r="U80">
        <f t="shared" si="9"/>
        <v>2016</v>
      </c>
      <c r="V80" s="10">
        <f t="shared" si="15"/>
        <v>42614.730567129634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10"/>
        <v>127</v>
      </c>
      <c r="P81" s="5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14"/>
        <v>41724.776539351849</v>
      </c>
      <c r="T81" t="str">
        <f t="shared" si="8"/>
        <v>Mar</v>
      </c>
      <c r="U81">
        <f t="shared" si="9"/>
        <v>2014</v>
      </c>
      <c r="V81" s="10">
        <f t="shared" si="15"/>
        <v>41754.776539351849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10"/>
        <v>107.25</v>
      </c>
      <c r="P82" s="5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14"/>
        <v>41583.083981481483</v>
      </c>
      <c r="T82" t="str">
        <f t="shared" si="8"/>
        <v>Nov</v>
      </c>
      <c r="U82">
        <f t="shared" si="9"/>
        <v>2013</v>
      </c>
      <c r="V82" s="10">
        <f t="shared" si="15"/>
        <v>41618.083981481483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10"/>
        <v>198</v>
      </c>
      <c r="P83" s="5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14"/>
        <v>41100.158877314818</v>
      </c>
      <c r="T83" t="str">
        <f t="shared" si="8"/>
        <v>Jul</v>
      </c>
      <c r="U83">
        <f t="shared" si="9"/>
        <v>2012</v>
      </c>
      <c r="V83" s="10">
        <f t="shared" si="15"/>
        <v>41104.126388888886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10"/>
        <v>100.01249999999999</v>
      </c>
      <c r="P84" s="5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14"/>
        <v>40795.820150462961</v>
      </c>
      <c r="T84" t="str">
        <f t="shared" si="8"/>
        <v>Sep</v>
      </c>
      <c r="U84">
        <f t="shared" si="9"/>
        <v>2011</v>
      </c>
      <c r="V84" s="10">
        <f t="shared" si="15"/>
        <v>40825.820150462961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10"/>
        <v>102.49999999999999</v>
      </c>
      <c r="P85" s="5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14"/>
        <v>42042.615613425922</v>
      </c>
      <c r="T85" t="str">
        <f t="shared" si="8"/>
        <v>Feb</v>
      </c>
      <c r="U85">
        <f t="shared" si="9"/>
        <v>2015</v>
      </c>
      <c r="V85" s="10">
        <f t="shared" si="15"/>
        <v>42057.479166666672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10"/>
        <v>100</v>
      </c>
      <c r="P86" s="5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14"/>
        <v>40648.757939814815</v>
      </c>
      <c r="T86" t="str">
        <f t="shared" si="8"/>
        <v>Apr</v>
      </c>
      <c r="U86">
        <f t="shared" si="9"/>
        <v>2011</v>
      </c>
      <c r="V86" s="10">
        <f t="shared" si="15"/>
        <v>40678.757939814815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10"/>
        <v>125.49999999999999</v>
      </c>
      <c r="P87" s="5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14"/>
        <v>40779.125428240739</v>
      </c>
      <c r="T87" t="str">
        <f t="shared" si="8"/>
        <v>Aug</v>
      </c>
      <c r="U87">
        <f t="shared" si="9"/>
        <v>2011</v>
      </c>
      <c r="V87" s="10">
        <f t="shared" si="15"/>
        <v>40809.125428240739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10"/>
        <v>106.46666666666667</v>
      </c>
      <c r="P88" s="5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14"/>
        <v>42291.556076388893</v>
      </c>
      <c r="T88" t="str">
        <f t="shared" si="8"/>
        <v>Oct</v>
      </c>
      <c r="U88">
        <f t="shared" si="9"/>
        <v>2015</v>
      </c>
      <c r="V88" s="10">
        <f t="shared" si="15"/>
        <v>42365.59774305555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10"/>
        <v>104.60000000000001</v>
      </c>
      <c r="P89" s="5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4"/>
        <v>40322.53938657407</v>
      </c>
      <c r="T89" t="str">
        <f t="shared" si="8"/>
        <v>May</v>
      </c>
      <c r="U89">
        <f t="shared" si="9"/>
        <v>2010</v>
      </c>
      <c r="V89" s="10">
        <f t="shared" si="15"/>
        <v>40332.070138888892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10"/>
        <v>102.85714285714285</v>
      </c>
      <c r="P90" s="5">
        <f t="shared" si="11"/>
        <v>60</v>
      </c>
      <c r="Q90" t="str">
        <f t="shared" si="12"/>
        <v>film &amp; video</v>
      </c>
      <c r="R90" t="str">
        <f t="shared" si="13"/>
        <v>shorts</v>
      </c>
      <c r="S90" s="10">
        <f t="shared" si="14"/>
        <v>41786.65892361111</v>
      </c>
      <c r="T90" t="str">
        <f t="shared" si="8"/>
        <v>May</v>
      </c>
      <c r="U90">
        <f t="shared" si="9"/>
        <v>2014</v>
      </c>
      <c r="V90" s="10">
        <f t="shared" si="15"/>
        <v>41812.65892361111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10"/>
        <v>115.06666666666668</v>
      </c>
      <c r="P91" s="5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14"/>
        <v>41402.752222222225</v>
      </c>
      <c r="T91" t="str">
        <f t="shared" si="8"/>
        <v>May</v>
      </c>
      <c r="U91">
        <f t="shared" si="9"/>
        <v>2013</v>
      </c>
      <c r="V91" s="10">
        <f t="shared" si="15"/>
        <v>41427.752222222225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10"/>
        <v>100.4</v>
      </c>
      <c r="P92" s="5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14"/>
        <v>40706.297442129631</v>
      </c>
      <c r="T92" t="str">
        <f t="shared" si="8"/>
        <v>Jun</v>
      </c>
      <c r="U92">
        <f t="shared" si="9"/>
        <v>2011</v>
      </c>
      <c r="V92" s="10">
        <f t="shared" si="15"/>
        <v>40736.297442129631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10"/>
        <v>120</v>
      </c>
      <c r="P93" s="5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14"/>
        <v>40619.402361111112</v>
      </c>
      <c r="T93" t="str">
        <f t="shared" si="8"/>
        <v>Mar</v>
      </c>
      <c r="U93">
        <f t="shared" si="9"/>
        <v>2011</v>
      </c>
      <c r="V93" s="10">
        <f t="shared" si="15"/>
        <v>40680.402361111112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10"/>
        <v>105.2</v>
      </c>
      <c r="P94" s="5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14"/>
        <v>42721.198877314819</v>
      </c>
      <c r="T94" t="str">
        <f t="shared" si="8"/>
        <v>Dec</v>
      </c>
      <c r="U94">
        <f t="shared" si="9"/>
        <v>2016</v>
      </c>
      <c r="V94" s="10">
        <f t="shared" si="15"/>
        <v>42767.333333333328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10"/>
        <v>110.60000000000001</v>
      </c>
      <c r="P95" s="5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14"/>
        <v>41065.858067129629</v>
      </c>
      <c r="T95" t="str">
        <f t="shared" si="8"/>
        <v>Jun</v>
      </c>
      <c r="U95">
        <f t="shared" si="9"/>
        <v>2012</v>
      </c>
      <c r="V95" s="10">
        <f t="shared" si="15"/>
        <v>41093.875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10"/>
        <v>104</v>
      </c>
      <c r="P96" s="5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14"/>
        <v>41716.717847222222</v>
      </c>
      <c r="T96" t="str">
        <f t="shared" si="8"/>
        <v>Mar</v>
      </c>
      <c r="U96">
        <f t="shared" si="9"/>
        <v>2014</v>
      </c>
      <c r="V96" s="10">
        <f t="shared" si="15"/>
        <v>41736.717847222222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10"/>
        <v>131.42857142857142</v>
      </c>
      <c r="P97" s="5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14"/>
        <v>40935.005104166667</v>
      </c>
      <c r="T97" t="str">
        <f t="shared" si="8"/>
        <v>Jan</v>
      </c>
      <c r="U97">
        <f t="shared" si="9"/>
        <v>2012</v>
      </c>
      <c r="V97" s="10">
        <f t="shared" si="15"/>
        <v>40965.005104166667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10"/>
        <v>114.66666666666667</v>
      </c>
      <c r="P98" s="5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14"/>
        <v>40324.662511574075</v>
      </c>
      <c r="T98" t="str">
        <f t="shared" si="8"/>
        <v>May</v>
      </c>
      <c r="U98">
        <f t="shared" si="9"/>
        <v>2010</v>
      </c>
      <c r="V98" s="10">
        <f t="shared" si="15"/>
        <v>40391.125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10"/>
        <v>106.25</v>
      </c>
      <c r="P99" s="5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14"/>
        <v>40706.135208333333</v>
      </c>
      <c r="T99" t="str">
        <f t="shared" si="8"/>
        <v>Jun</v>
      </c>
      <c r="U99">
        <f t="shared" si="9"/>
        <v>2011</v>
      </c>
      <c r="V99" s="10">
        <f t="shared" si="15"/>
        <v>40736.135208333333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10"/>
        <v>106.25</v>
      </c>
      <c r="P100" s="5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14"/>
        <v>41214.79483796296</v>
      </c>
      <c r="T100" t="str">
        <f t="shared" si="8"/>
        <v>Nov</v>
      </c>
      <c r="U100">
        <f t="shared" si="9"/>
        <v>2012</v>
      </c>
      <c r="V100" s="10">
        <f t="shared" si="15"/>
        <v>41250.979166666664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10"/>
        <v>106.01933333333334</v>
      </c>
      <c r="P101" s="5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14"/>
        <v>41631.902766203704</v>
      </c>
      <c r="T101" t="str">
        <f t="shared" si="8"/>
        <v>Dec</v>
      </c>
      <c r="U101">
        <f t="shared" si="9"/>
        <v>2013</v>
      </c>
      <c r="V101" s="10">
        <f t="shared" si="15"/>
        <v>41661.902766203704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10"/>
        <v>100</v>
      </c>
      <c r="P102" s="5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14"/>
        <v>41197.753310185188</v>
      </c>
      <c r="T102" t="str">
        <f t="shared" si="8"/>
        <v>Oct</v>
      </c>
      <c r="U102">
        <f t="shared" si="9"/>
        <v>2012</v>
      </c>
      <c r="V102" s="10">
        <f t="shared" si="15"/>
        <v>41217.794976851852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10"/>
        <v>100</v>
      </c>
      <c r="P103" s="5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4"/>
        <v>41274.776736111111</v>
      </c>
      <c r="T103" t="str">
        <f t="shared" si="8"/>
        <v>Dec</v>
      </c>
      <c r="U103">
        <f t="shared" si="9"/>
        <v>2012</v>
      </c>
      <c r="V103" s="10">
        <f t="shared" si="15"/>
        <v>41298.776736111111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10"/>
        <v>127.75000000000001</v>
      </c>
      <c r="P104" s="5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14"/>
        <v>40505.131168981483</v>
      </c>
      <c r="T104" t="str">
        <f t="shared" si="8"/>
        <v>Nov</v>
      </c>
      <c r="U104">
        <f t="shared" si="9"/>
        <v>2010</v>
      </c>
      <c r="V104" s="10">
        <f t="shared" si="15"/>
        <v>40535.131168981483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10"/>
        <v>105.15384615384616</v>
      </c>
      <c r="P105" s="5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14"/>
        <v>41682.805902777778</v>
      </c>
      <c r="T105" t="str">
        <f t="shared" si="8"/>
        <v>Feb</v>
      </c>
      <c r="U105">
        <f t="shared" si="9"/>
        <v>2014</v>
      </c>
      <c r="V105" s="10">
        <f t="shared" si="15"/>
        <v>41705.805902777778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10"/>
        <v>120</v>
      </c>
      <c r="P106" s="5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4"/>
        <v>40612.695208333331</v>
      </c>
      <c r="T106" t="str">
        <f t="shared" si="8"/>
        <v>Mar</v>
      </c>
      <c r="U106">
        <f t="shared" si="9"/>
        <v>2011</v>
      </c>
      <c r="V106" s="10">
        <f t="shared" si="15"/>
        <v>40636.041666666664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10"/>
        <v>107.40909090909089</v>
      </c>
      <c r="P107" s="5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14"/>
        <v>42485.724768518514</v>
      </c>
      <c r="T107" t="str">
        <f t="shared" si="8"/>
        <v>Apr</v>
      </c>
      <c r="U107">
        <f t="shared" si="9"/>
        <v>2016</v>
      </c>
      <c r="V107" s="10">
        <f t="shared" si="15"/>
        <v>42504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10"/>
        <v>100.49999999999999</v>
      </c>
      <c r="P108" s="5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14"/>
        <v>40987.776631944449</v>
      </c>
      <c r="T108" t="str">
        <f t="shared" si="8"/>
        <v>Mar</v>
      </c>
      <c r="U108">
        <f t="shared" si="9"/>
        <v>2012</v>
      </c>
      <c r="V108" s="10">
        <f t="shared" si="15"/>
        <v>41001.776631944449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10"/>
        <v>102.46666666666667</v>
      </c>
      <c r="P109" s="5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14"/>
        <v>40635.982488425929</v>
      </c>
      <c r="T109" t="str">
        <f t="shared" si="8"/>
        <v>Apr</v>
      </c>
      <c r="U109">
        <f t="shared" si="9"/>
        <v>2011</v>
      </c>
      <c r="V109" s="10">
        <f t="shared" si="15"/>
        <v>40657.982488425929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10"/>
        <v>246.66666666666669</v>
      </c>
      <c r="P110" s="5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14"/>
        <v>41365.613078703704</v>
      </c>
      <c r="T110" t="str">
        <f t="shared" si="8"/>
        <v>Apr</v>
      </c>
      <c r="U110">
        <f t="shared" si="9"/>
        <v>2013</v>
      </c>
      <c r="V110" s="10">
        <f t="shared" si="15"/>
        <v>41425.613078703704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10"/>
        <v>219.49999999999997</v>
      </c>
      <c r="P111" s="5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14"/>
        <v>40570.025810185187</v>
      </c>
      <c r="T111" t="str">
        <f t="shared" si="8"/>
        <v>Jan</v>
      </c>
      <c r="U111">
        <f t="shared" si="9"/>
        <v>2011</v>
      </c>
      <c r="V111" s="10">
        <f t="shared" si="15"/>
        <v>40600.025810185187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10"/>
        <v>130.76923076923077</v>
      </c>
      <c r="P112" s="5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14"/>
        <v>41557.949687500004</v>
      </c>
      <c r="T112" t="str">
        <f t="shared" si="8"/>
        <v>Oct</v>
      </c>
      <c r="U112">
        <f t="shared" si="9"/>
        <v>2013</v>
      </c>
      <c r="V112" s="10">
        <f t="shared" si="15"/>
        <v>41592.249305555553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10"/>
        <v>154.57142857142858</v>
      </c>
      <c r="P113" s="5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14"/>
        <v>42125.333182870367</v>
      </c>
      <c r="T113" t="str">
        <f t="shared" si="8"/>
        <v>May</v>
      </c>
      <c r="U113">
        <f t="shared" si="9"/>
        <v>2015</v>
      </c>
      <c r="V113" s="10">
        <f t="shared" si="15"/>
        <v>42155.333182870367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10"/>
        <v>104</v>
      </c>
      <c r="P114" s="5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14"/>
        <v>41718.043032407404</v>
      </c>
      <c r="T114" t="str">
        <f t="shared" si="8"/>
        <v>Mar</v>
      </c>
      <c r="U114">
        <f t="shared" si="9"/>
        <v>2014</v>
      </c>
      <c r="V114" s="10">
        <f t="shared" si="15"/>
        <v>41742.083333333336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10"/>
        <v>141</v>
      </c>
      <c r="P115" s="5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14"/>
        <v>40753.758425925924</v>
      </c>
      <c r="T115" t="str">
        <f t="shared" si="8"/>
        <v>Jul</v>
      </c>
      <c r="U115">
        <f t="shared" si="9"/>
        <v>2011</v>
      </c>
      <c r="V115" s="10">
        <f t="shared" si="15"/>
        <v>40761.625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10"/>
        <v>103.33333333333334</v>
      </c>
      <c r="P116" s="5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14"/>
        <v>40861.27416666667</v>
      </c>
      <c r="T116" t="str">
        <f t="shared" si="8"/>
        <v>Nov</v>
      </c>
      <c r="U116">
        <f t="shared" si="9"/>
        <v>2011</v>
      </c>
      <c r="V116" s="10">
        <f t="shared" si="15"/>
        <v>40921.27416666667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10"/>
        <v>140.44444444444443</v>
      </c>
      <c r="P117" s="5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14"/>
        <v>40918.738935185182</v>
      </c>
      <c r="T117" t="str">
        <f t="shared" si="8"/>
        <v>Jan</v>
      </c>
      <c r="U117">
        <f t="shared" si="9"/>
        <v>2012</v>
      </c>
      <c r="V117" s="10">
        <f t="shared" si="15"/>
        <v>40943.738935185182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10"/>
        <v>113.65714285714286</v>
      </c>
      <c r="P118" s="5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14"/>
        <v>40595.497164351851</v>
      </c>
      <c r="T118" t="str">
        <f t="shared" si="8"/>
        <v>Feb</v>
      </c>
      <c r="U118">
        <f t="shared" si="9"/>
        <v>2011</v>
      </c>
      <c r="V118" s="10">
        <f t="shared" si="15"/>
        <v>40641.455497685187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10"/>
        <v>100.49377777777779</v>
      </c>
      <c r="P119" s="5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14"/>
        <v>40248.834999999999</v>
      </c>
      <c r="T119" t="str">
        <f t="shared" si="8"/>
        <v>Mar</v>
      </c>
      <c r="U119">
        <f t="shared" si="9"/>
        <v>2010</v>
      </c>
      <c r="V119" s="10">
        <f t="shared" si="15"/>
        <v>40338.791666666664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10"/>
        <v>113.03159999999998</v>
      </c>
      <c r="P120" s="5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14"/>
        <v>40723.053657407407</v>
      </c>
      <c r="T120" t="str">
        <f t="shared" si="8"/>
        <v>Jun</v>
      </c>
      <c r="U120">
        <f t="shared" si="9"/>
        <v>2011</v>
      </c>
      <c r="V120" s="10">
        <f t="shared" si="15"/>
        <v>40753.053657407407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10"/>
        <v>104.55692307692308</v>
      </c>
      <c r="P121" s="5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14"/>
        <v>40739.069282407407</v>
      </c>
      <c r="T121" t="str">
        <f t="shared" si="8"/>
        <v>Jul</v>
      </c>
      <c r="U121">
        <f t="shared" si="9"/>
        <v>2011</v>
      </c>
      <c r="V121" s="10">
        <f t="shared" si="15"/>
        <v>40768.958333333336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10"/>
        <v>1.4285714285714287E-2</v>
      </c>
      <c r="P122" s="5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4"/>
        <v>42616.049849537041</v>
      </c>
      <c r="T122" t="str">
        <f t="shared" si="8"/>
        <v>Sep</v>
      </c>
      <c r="U122">
        <f t="shared" si="9"/>
        <v>2016</v>
      </c>
      <c r="V122" s="10">
        <f t="shared" si="15"/>
        <v>42646.049849537041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10"/>
        <v>3.3333333333333333E-2</v>
      </c>
      <c r="P123" s="5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4"/>
        <v>42096.704976851848</v>
      </c>
      <c r="T123" t="str">
        <f t="shared" si="8"/>
        <v>Apr</v>
      </c>
      <c r="U123">
        <f t="shared" si="9"/>
        <v>2015</v>
      </c>
      <c r="V123" s="10">
        <f t="shared" si="15"/>
        <v>42112.427777777775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10"/>
        <v>0</v>
      </c>
      <c r="P124" s="5">
        <f t="shared" si="11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4"/>
        <v>42593.431793981479</v>
      </c>
      <c r="T124" t="str">
        <f t="shared" si="8"/>
        <v>Aug</v>
      </c>
      <c r="U124">
        <f t="shared" si="9"/>
        <v>2016</v>
      </c>
      <c r="V124" s="10">
        <f t="shared" si="15"/>
        <v>42653.431793981479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10"/>
        <v>0.27454545454545454</v>
      </c>
      <c r="P125" s="5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14"/>
        <v>41904.781990740739</v>
      </c>
      <c r="T125" t="str">
        <f t="shared" si="8"/>
        <v>Sep</v>
      </c>
      <c r="U125">
        <f t="shared" si="9"/>
        <v>2014</v>
      </c>
      <c r="V125" s="10">
        <f t="shared" si="15"/>
        <v>41940.916666666664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10"/>
        <v>0</v>
      </c>
      <c r="P126" s="5">
        <f t="shared" si="11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4"/>
        <v>42114.928726851853</v>
      </c>
      <c r="T126" t="str">
        <f t="shared" si="8"/>
        <v>Apr</v>
      </c>
      <c r="U126">
        <f t="shared" si="9"/>
        <v>2015</v>
      </c>
      <c r="V126" s="10">
        <f t="shared" si="15"/>
        <v>42139.928726851853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10"/>
        <v>14.000000000000002</v>
      </c>
      <c r="P127" s="5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4"/>
        <v>42709.993981481486</v>
      </c>
      <c r="T127" t="str">
        <f t="shared" si="8"/>
        <v>Dec</v>
      </c>
      <c r="U127">
        <f t="shared" si="9"/>
        <v>2016</v>
      </c>
      <c r="V127" s="10">
        <f t="shared" si="15"/>
        <v>42769.993981481486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2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10"/>
        <v>5.548</v>
      </c>
      <c r="P128" s="5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4"/>
        <v>42135.589548611111</v>
      </c>
      <c r="T128" t="str">
        <f t="shared" si="8"/>
        <v>May</v>
      </c>
      <c r="U128">
        <f t="shared" si="9"/>
        <v>2015</v>
      </c>
      <c r="V128" s="10">
        <f t="shared" si="15"/>
        <v>42166.083333333328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10"/>
        <v>2.375</v>
      </c>
      <c r="P129" s="5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4"/>
        <v>42067.62431712963</v>
      </c>
      <c r="T129" t="str">
        <f t="shared" si="8"/>
        <v>Mar</v>
      </c>
      <c r="U129">
        <f t="shared" si="9"/>
        <v>2015</v>
      </c>
      <c r="V129" s="10">
        <f t="shared" si="15"/>
        <v>42097.582650462966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10"/>
        <v>1.867</v>
      </c>
      <c r="P130" s="5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4"/>
        <v>42628.22792824074</v>
      </c>
      <c r="T130" t="str">
        <f t="shared" ref="T130:T193" si="16">TEXT(S130,"mmm")</f>
        <v>Sep</v>
      </c>
      <c r="U130">
        <f t="shared" ref="U130:U193" si="17">YEAR(S130)</f>
        <v>2016</v>
      </c>
      <c r="V130" s="10">
        <f t="shared" si="15"/>
        <v>42663.22792824074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8">(E131/D131)*100</f>
        <v>0</v>
      </c>
      <c r="P131" s="5">
        <f t="shared" ref="P131:P194" si="19">IFERROR(E131/L131,0)</f>
        <v>0</v>
      </c>
      <c r="Q131" t="str">
        <f t="shared" ref="Q131:Q194" si="20">LEFT(N131,SEARCH("/",N131,1)-1)</f>
        <v>film &amp; video</v>
      </c>
      <c r="R131" t="str">
        <f t="shared" ref="R131:R194" si="21">RIGHT(N131,LEN(N131)-SEARCH("/",N131,1))</f>
        <v>science fiction</v>
      </c>
      <c r="S131" s="10">
        <f t="shared" ref="S131:S194" si="22">(((J131/60)/60)/24)+DATE(1970,1,1)</f>
        <v>41882.937303240738</v>
      </c>
      <c r="T131" t="str">
        <f t="shared" si="16"/>
        <v>Aug</v>
      </c>
      <c r="U131">
        <f t="shared" si="17"/>
        <v>2014</v>
      </c>
      <c r="V131" s="10">
        <f t="shared" ref="V131:V194" si="23">(((I131/60)/60)/24)+DATE(1970,1,1)</f>
        <v>41942.937303240738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8"/>
        <v>0</v>
      </c>
      <c r="P132" s="5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10">
        <f t="shared" si="22"/>
        <v>41778.915416666663</v>
      </c>
      <c r="T132" t="str">
        <f t="shared" si="16"/>
        <v>May</v>
      </c>
      <c r="U132">
        <f t="shared" si="17"/>
        <v>2014</v>
      </c>
      <c r="V132" s="10">
        <f t="shared" si="23"/>
        <v>41806.844444444447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8"/>
        <v>0</v>
      </c>
      <c r="P133" s="5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10">
        <f t="shared" si="22"/>
        <v>42541.837511574078</v>
      </c>
      <c r="T133" t="str">
        <f t="shared" si="16"/>
        <v>Jun</v>
      </c>
      <c r="U133">
        <f t="shared" si="17"/>
        <v>2016</v>
      </c>
      <c r="V133" s="10">
        <f t="shared" si="23"/>
        <v>42557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8"/>
        <v>9.5687499999999996</v>
      </c>
      <c r="P134" s="5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0">
        <f t="shared" si="22"/>
        <v>41905.812581018516</v>
      </c>
      <c r="T134" t="str">
        <f t="shared" si="16"/>
        <v>Sep</v>
      </c>
      <c r="U134">
        <f t="shared" si="17"/>
        <v>2014</v>
      </c>
      <c r="V134" s="10">
        <f t="shared" si="23"/>
        <v>41950.854247685187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8"/>
        <v>0</v>
      </c>
      <c r="P135" s="5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10">
        <f t="shared" si="22"/>
        <v>42491.80768518518</v>
      </c>
      <c r="T135" t="str">
        <f t="shared" si="16"/>
        <v>May</v>
      </c>
      <c r="U135">
        <f t="shared" si="17"/>
        <v>2016</v>
      </c>
      <c r="V135" s="10">
        <f t="shared" si="23"/>
        <v>42521.729861111111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8"/>
        <v>0</v>
      </c>
      <c r="P136" s="5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10">
        <f t="shared" si="22"/>
        <v>42221.909930555557</v>
      </c>
      <c r="T136" t="str">
        <f t="shared" si="16"/>
        <v>Aug</v>
      </c>
      <c r="U136">
        <f t="shared" si="17"/>
        <v>2015</v>
      </c>
      <c r="V136" s="10">
        <f t="shared" si="23"/>
        <v>42251.708333333328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8"/>
        <v>13.433333333333334</v>
      </c>
      <c r="P137" s="5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22"/>
        <v>41788.381909722222</v>
      </c>
      <c r="T137" t="str">
        <f t="shared" si="16"/>
        <v>May</v>
      </c>
      <c r="U137">
        <f t="shared" si="17"/>
        <v>2014</v>
      </c>
      <c r="V137" s="10">
        <f t="shared" si="23"/>
        <v>41821.791666666664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8"/>
        <v>0</v>
      </c>
      <c r="P138" s="5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10">
        <f t="shared" si="22"/>
        <v>42096.410115740742</v>
      </c>
      <c r="T138" t="str">
        <f t="shared" si="16"/>
        <v>Apr</v>
      </c>
      <c r="U138">
        <f t="shared" si="17"/>
        <v>2015</v>
      </c>
      <c r="V138" s="10">
        <f t="shared" si="23"/>
        <v>42140.427777777775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8"/>
        <v>0</v>
      </c>
      <c r="P139" s="5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10">
        <f t="shared" si="22"/>
        <v>42239.573993055557</v>
      </c>
      <c r="T139" t="str">
        <f t="shared" si="16"/>
        <v>Aug</v>
      </c>
      <c r="U139">
        <f t="shared" si="17"/>
        <v>2015</v>
      </c>
      <c r="V139" s="10">
        <f t="shared" si="23"/>
        <v>42289.573993055557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8"/>
        <v>3.1413333333333333</v>
      </c>
      <c r="P140" s="5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0">
        <f t="shared" si="22"/>
        <v>42186.257418981477</v>
      </c>
      <c r="T140" t="str">
        <f t="shared" si="16"/>
        <v>Jul</v>
      </c>
      <c r="U140">
        <f t="shared" si="17"/>
        <v>2015</v>
      </c>
      <c r="V140" s="10">
        <f t="shared" si="23"/>
        <v>42217.207638888889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8"/>
        <v>100</v>
      </c>
      <c r="P141" s="5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22"/>
        <v>42187.920972222222</v>
      </c>
      <c r="T141" t="str">
        <f t="shared" si="16"/>
        <v>Jul</v>
      </c>
      <c r="U141">
        <f t="shared" si="17"/>
        <v>2015</v>
      </c>
      <c r="V141" s="10">
        <f t="shared" si="23"/>
        <v>42197.920972222222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8"/>
        <v>0</v>
      </c>
      <c r="P142" s="5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10">
        <f t="shared" si="22"/>
        <v>42053.198287037041</v>
      </c>
      <c r="T142" t="str">
        <f t="shared" si="16"/>
        <v>Feb</v>
      </c>
      <c r="U142">
        <f t="shared" si="17"/>
        <v>2015</v>
      </c>
      <c r="V142" s="10">
        <f t="shared" si="23"/>
        <v>42083.15662037037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8"/>
        <v>10.775</v>
      </c>
      <c r="P143" s="5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0">
        <f t="shared" si="22"/>
        <v>42110.153043981481</v>
      </c>
      <c r="T143" t="str">
        <f t="shared" si="16"/>
        <v>Apr</v>
      </c>
      <c r="U143">
        <f t="shared" si="17"/>
        <v>2015</v>
      </c>
      <c r="V143" s="10">
        <f t="shared" si="23"/>
        <v>42155.153043981481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8"/>
        <v>0.33333333333333337</v>
      </c>
      <c r="P144" s="5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22"/>
        <v>41938.893263888887</v>
      </c>
      <c r="T144" t="str">
        <f t="shared" si="16"/>
        <v>Oct</v>
      </c>
      <c r="U144">
        <f t="shared" si="17"/>
        <v>2014</v>
      </c>
      <c r="V144" s="10">
        <f t="shared" si="23"/>
        <v>41959.934930555552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8"/>
        <v>0</v>
      </c>
      <c r="P145" s="5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22"/>
        <v>42559.064143518524</v>
      </c>
      <c r="T145" t="str">
        <f t="shared" si="16"/>
        <v>Jul</v>
      </c>
      <c r="U145">
        <f t="shared" si="17"/>
        <v>2016</v>
      </c>
      <c r="V145" s="10">
        <f t="shared" si="23"/>
        <v>42616.246527777781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8"/>
        <v>27.6</v>
      </c>
      <c r="P146" s="5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22"/>
        <v>42047.762407407412</v>
      </c>
      <c r="T146" t="str">
        <f t="shared" si="16"/>
        <v>Feb</v>
      </c>
      <c r="U146">
        <f t="shared" si="17"/>
        <v>2015</v>
      </c>
      <c r="V146" s="10">
        <f t="shared" si="23"/>
        <v>42107.72074074074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8"/>
        <v>7.5111111111111111</v>
      </c>
      <c r="P147" s="5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22"/>
        <v>42200.542268518519</v>
      </c>
      <c r="T147" t="str">
        <f t="shared" si="16"/>
        <v>Jul</v>
      </c>
      <c r="U147">
        <f t="shared" si="17"/>
        <v>2015</v>
      </c>
      <c r="V147" s="10">
        <f t="shared" si="23"/>
        <v>42227.542268518519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8"/>
        <v>0.57499999999999996</v>
      </c>
      <c r="P148" s="5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22"/>
        <v>42693.016180555554</v>
      </c>
      <c r="T148" t="str">
        <f t="shared" si="16"/>
        <v>Nov</v>
      </c>
      <c r="U148">
        <f t="shared" si="17"/>
        <v>2016</v>
      </c>
      <c r="V148" s="10">
        <f t="shared" si="23"/>
        <v>42753.016180555554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8"/>
        <v>0</v>
      </c>
      <c r="P149" s="5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22"/>
        <v>41969.767824074079</v>
      </c>
      <c r="T149" t="str">
        <f t="shared" si="16"/>
        <v>Nov</v>
      </c>
      <c r="U149">
        <f t="shared" si="17"/>
        <v>2014</v>
      </c>
      <c r="V149" s="10">
        <f t="shared" si="23"/>
        <v>42012.762499999997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8"/>
        <v>0.08</v>
      </c>
      <c r="P150" s="5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22"/>
        <v>42397.281666666662</v>
      </c>
      <c r="T150" t="str">
        <f t="shared" si="16"/>
        <v>Jan</v>
      </c>
      <c r="U150">
        <f t="shared" si="17"/>
        <v>2016</v>
      </c>
      <c r="V150" s="10">
        <f t="shared" si="23"/>
        <v>42427.281666666662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8"/>
        <v>0.91999999999999993</v>
      </c>
      <c r="P151" s="5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22"/>
        <v>41968.172106481477</v>
      </c>
      <c r="T151" t="str">
        <f t="shared" si="16"/>
        <v>Nov</v>
      </c>
      <c r="U151">
        <f t="shared" si="17"/>
        <v>2014</v>
      </c>
      <c r="V151" s="10">
        <f t="shared" si="23"/>
        <v>41998.333333333328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8"/>
        <v>23.163076923076922</v>
      </c>
      <c r="P152" s="5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22"/>
        <v>42090.161828703705</v>
      </c>
      <c r="T152" t="str">
        <f t="shared" si="16"/>
        <v>Mar</v>
      </c>
      <c r="U152">
        <f t="shared" si="17"/>
        <v>2015</v>
      </c>
      <c r="V152" s="10">
        <f t="shared" si="23"/>
        <v>42150.161828703705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8"/>
        <v>5.5999999999999994E-2</v>
      </c>
      <c r="P153" s="5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22"/>
        <v>42113.550821759258</v>
      </c>
      <c r="T153" t="str">
        <f t="shared" si="16"/>
        <v>Apr</v>
      </c>
      <c r="U153">
        <f t="shared" si="17"/>
        <v>2015</v>
      </c>
      <c r="V153" s="10">
        <f t="shared" si="23"/>
        <v>42173.550821759258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8"/>
        <v>7.8947368421052634E-3</v>
      </c>
      <c r="P154" s="5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22"/>
        <v>41875.077546296299</v>
      </c>
      <c r="T154" t="str">
        <f t="shared" si="16"/>
        <v>Aug</v>
      </c>
      <c r="U154">
        <f t="shared" si="17"/>
        <v>2014</v>
      </c>
      <c r="V154" s="10">
        <f t="shared" si="23"/>
        <v>41905.077546296299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8"/>
        <v>0.71799999999999997</v>
      </c>
      <c r="P155" s="5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22"/>
        <v>41933.586157407408</v>
      </c>
      <c r="T155" t="str">
        <f t="shared" si="16"/>
        <v>Oct</v>
      </c>
      <c r="U155">
        <f t="shared" si="17"/>
        <v>2014</v>
      </c>
      <c r="V155" s="10">
        <f t="shared" si="23"/>
        <v>41975.627824074079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8"/>
        <v>2.666666666666667</v>
      </c>
      <c r="P156" s="5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22"/>
        <v>42115.547395833331</v>
      </c>
      <c r="T156" t="str">
        <f t="shared" si="16"/>
        <v>Apr</v>
      </c>
      <c r="U156">
        <f t="shared" si="17"/>
        <v>2015</v>
      </c>
      <c r="V156" s="10">
        <f t="shared" si="23"/>
        <v>42158.547395833331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8"/>
        <v>6.0000000000000001E-3</v>
      </c>
      <c r="P157" s="5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22"/>
        <v>42168.559432870374</v>
      </c>
      <c r="T157" t="str">
        <f t="shared" si="16"/>
        <v>Jun</v>
      </c>
      <c r="U157">
        <f t="shared" si="17"/>
        <v>2015</v>
      </c>
      <c r="V157" s="10">
        <f t="shared" si="23"/>
        <v>42208.559432870374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8"/>
        <v>5.0999999999999996</v>
      </c>
      <c r="P158" s="5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22"/>
        <v>41794.124953703707</v>
      </c>
      <c r="T158" t="str">
        <f t="shared" si="16"/>
        <v>Jun</v>
      </c>
      <c r="U158">
        <f t="shared" si="17"/>
        <v>2014</v>
      </c>
      <c r="V158" s="10">
        <f t="shared" si="23"/>
        <v>41854.124953703707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8"/>
        <v>0.26711185308848079</v>
      </c>
      <c r="P159" s="5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22"/>
        <v>42396.911712962959</v>
      </c>
      <c r="T159" t="str">
        <f t="shared" si="16"/>
        <v>Jan</v>
      </c>
      <c r="U159">
        <f t="shared" si="17"/>
        <v>2016</v>
      </c>
      <c r="V159" s="10">
        <f t="shared" si="23"/>
        <v>42426.911712962959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8"/>
        <v>0</v>
      </c>
      <c r="P160" s="5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22"/>
        <v>41904.07671296296</v>
      </c>
      <c r="T160" t="str">
        <f t="shared" si="16"/>
        <v>Sep</v>
      </c>
      <c r="U160">
        <f t="shared" si="17"/>
        <v>2014</v>
      </c>
      <c r="V160" s="10">
        <f t="shared" si="23"/>
        <v>41934.07671296296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8"/>
        <v>2E-3</v>
      </c>
      <c r="P161" s="5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22"/>
        <v>42514.434548611112</v>
      </c>
      <c r="T161" t="str">
        <f t="shared" si="16"/>
        <v>May</v>
      </c>
      <c r="U161">
        <f t="shared" si="17"/>
        <v>2016</v>
      </c>
      <c r="V161" s="10">
        <f t="shared" si="23"/>
        <v>42554.434548611112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8"/>
        <v>0</v>
      </c>
      <c r="P162" s="5">
        <f t="shared" si="19"/>
        <v>0</v>
      </c>
      <c r="Q162" t="str">
        <f t="shared" si="20"/>
        <v>film &amp; video</v>
      </c>
      <c r="R162" t="str">
        <f t="shared" si="21"/>
        <v>drama</v>
      </c>
      <c r="S162" s="10">
        <f t="shared" si="22"/>
        <v>42171.913090277783</v>
      </c>
      <c r="T162" t="str">
        <f t="shared" si="16"/>
        <v>Jun</v>
      </c>
      <c r="U162">
        <f t="shared" si="17"/>
        <v>2015</v>
      </c>
      <c r="V162" s="10">
        <f t="shared" si="23"/>
        <v>42231.913090277783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8"/>
        <v>0.01</v>
      </c>
      <c r="P163" s="5">
        <f t="shared" si="19"/>
        <v>5</v>
      </c>
      <c r="Q163" t="str">
        <f t="shared" si="20"/>
        <v>film &amp; video</v>
      </c>
      <c r="R163" t="str">
        <f t="shared" si="21"/>
        <v>drama</v>
      </c>
      <c r="S163" s="10">
        <f t="shared" si="22"/>
        <v>41792.687442129631</v>
      </c>
      <c r="T163" t="str">
        <f t="shared" si="16"/>
        <v>Jun</v>
      </c>
      <c r="U163">
        <f t="shared" si="17"/>
        <v>2014</v>
      </c>
      <c r="V163" s="10">
        <f t="shared" si="23"/>
        <v>41822.687442129631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8"/>
        <v>15.535714285714286</v>
      </c>
      <c r="P164" s="5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22"/>
        <v>41835.126805555556</v>
      </c>
      <c r="T164" t="str">
        <f t="shared" si="16"/>
        <v>Jul</v>
      </c>
      <c r="U164">
        <f t="shared" si="17"/>
        <v>2014</v>
      </c>
      <c r="V164" s="10">
        <f t="shared" si="23"/>
        <v>41867.987500000003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8"/>
        <v>0</v>
      </c>
      <c r="P165" s="5">
        <f t="shared" si="19"/>
        <v>0</v>
      </c>
      <c r="Q165" t="str">
        <f t="shared" si="20"/>
        <v>film &amp; video</v>
      </c>
      <c r="R165" t="str">
        <f t="shared" si="21"/>
        <v>drama</v>
      </c>
      <c r="S165" s="10">
        <f t="shared" si="22"/>
        <v>42243.961273148147</v>
      </c>
      <c r="T165" t="str">
        <f t="shared" si="16"/>
        <v>Aug</v>
      </c>
      <c r="U165">
        <f t="shared" si="17"/>
        <v>2015</v>
      </c>
      <c r="V165" s="10">
        <f t="shared" si="23"/>
        <v>42278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8"/>
        <v>0.53333333333333333</v>
      </c>
      <c r="P166" s="5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22"/>
        <v>41841.762743055559</v>
      </c>
      <c r="T166" t="str">
        <f t="shared" si="16"/>
        <v>Jul</v>
      </c>
      <c r="U166">
        <f t="shared" si="17"/>
        <v>2014</v>
      </c>
      <c r="V166" s="10">
        <f t="shared" si="23"/>
        <v>41901.762743055559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8"/>
        <v>0</v>
      </c>
      <c r="P167" s="5">
        <f t="shared" si="19"/>
        <v>0</v>
      </c>
      <c r="Q167" t="str">
        <f t="shared" si="20"/>
        <v>film &amp; video</v>
      </c>
      <c r="R167" t="str">
        <f t="shared" si="21"/>
        <v>drama</v>
      </c>
      <c r="S167" s="10">
        <f t="shared" si="22"/>
        <v>42351.658842592587</v>
      </c>
      <c r="T167" t="str">
        <f t="shared" si="16"/>
        <v>Dec</v>
      </c>
      <c r="U167">
        <f t="shared" si="17"/>
        <v>2015</v>
      </c>
      <c r="V167" s="10">
        <f t="shared" si="23"/>
        <v>42381.658842592587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8"/>
        <v>60</v>
      </c>
      <c r="P168" s="5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22"/>
        <v>42721.075949074075</v>
      </c>
      <c r="T168" t="str">
        <f t="shared" si="16"/>
        <v>Dec</v>
      </c>
      <c r="U168">
        <f t="shared" si="17"/>
        <v>2016</v>
      </c>
      <c r="V168" s="10">
        <f t="shared" si="23"/>
        <v>42751.075949074075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8"/>
        <v>0.01</v>
      </c>
      <c r="P169" s="5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0">
        <f t="shared" si="22"/>
        <v>42160.927488425921</v>
      </c>
      <c r="T169" t="str">
        <f t="shared" si="16"/>
        <v>Jun</v>
      </c>
      <c r="U169">
        <f t="shared" si="17"/>
        <v>2015</v>
      </c>
      <c r="V169" s="10">
        <f t="shared" si="23"/>
        <v>42220.927488425921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8"/>
        <v>4.0625</v>
      </c>
      <c r="P170" s="5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22"/>
        <v>42052.83530092593</v>
      </c>
      <c r="T170" t="str">
        <f t="shared" si="16"/>
        <v>Feb</v>
      </c>
      <c r="U170">
        <f t="shared" si="17"/>
        <v>2015</v>
      </c>
      <c r="V170" s="10">
        <f t="shared" si="23"/>
        <v>42082.793634259258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8"/>
        <v>22.400000000000002</v>
      </c>
      <c r="P171" s="5">
        <f t="shared" si="19"/>
        <v>56</v>
      </c>
      <c r="Q171" t="str">
        <f t="shared" si="20"/>
        <v>film &amp; video</v>
      </c>
      <c r="R171" t="str">
        <f t="shared" si="21"/>
        <v>drama</v>
      </c>
      <c r="S171" s="10">
        <f t="shared" si="22"/>
        <v>41900.505312499998</v>
      </c>
      <c r="T171" t="str">
        <f t="shared" si="16"/>
        <v>Sep</v>
      </c>
      <c r="U171">
        <f t="shared" si="17"/>
        <v>2014</v>
      </c>
      <c r="V171" s="10">
        <f t="shared" si="23"/>
        <v>41930.505312499998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8"/>
        <v>3.25</v>
      </c>
      <c r="P172" s="5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22"/>
        <v>42216.977812500001</v>
      </c>
      <c r="T172" t="str">
        <f t="shared" si="16"/>
        <v>Jul</v>
      </c>
      <c r="U172">
        <f t="shared" si="17"/>
        <v>2015</v>
      </c>
      <c r="V172" s="10">
        <f t="shared" si="23"/>
        <v>42246.227777777778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8"/>
        <v>2E-3</v>
      </c>
      <c r="P173" s="5">
        <f t="shared" si="19"/>
        <v>1</v>
      </c>
      <c r="Q173" t="str">
        <f t="shared" si="20"/>
        <v>film &amp; video</v>
      </c>
      <c r="R173" t="str">
        <f t="shared" si="21"/>
        <v>drama</v>
      </c>
      <c r="S173" s="10">
        <f t="shared" si="22"/>
        <v>42534.180717592593</v>
      </c>
      <c r="T173" t="str">
        <f t="shared" si="16"/>
        <v>Jun</v>
      </c>
      <c r="U173">
        <f t="shared" si="17"/>
        <v>2016</v>
      </c>
      <c r="V173" s="10">
        <f t="shared" si="23"/>
        <v>42594.180717592593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8"/>
        <v>0</v>
      </c>
      <c r="P174" s="5">
        <f t="shared" si="19"/>
        <v>0</v>
      </c>
      <c r="Q174" t="str">
        <f t="shared" si="20"/>
        <v>film &amp; video</v>
      </c>
      <c r="R174" t="str">
        <f t="shared" si="21"/>
        <v>drama</v>
      </c>
      <c r="S174" s="10">
        <f t="shared" si="22"/>
        <v>42047.394942129627</v>
      </c>
      <c r="T174" t="str">
        <f t="shared" si="16"/>
        <v>Feb</v>
      </c>
      <c r="U174">
        <f t="shared" si="17"/>
        <v>2015</v>
      </c>
      <c r="V174" s="10">
        <f t="shared" si="23"/>
        <v>42082.353275462956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8"/>
        <v>0</v>
      </c>
      <c r="P175" s="5">
        <f t="shared" si="19"/>
        <v>0</v>
      </c>
      <c r="Q175" t="str">
        <f t="shared" si="20"/>
        <v>film &amp; video</v>
      </c>
      <c r="R175" t="str">
        <f t="shared" si="21"/>
        <v>drama</v>
      </c>
      <c r="S175" s="10">
        <f t="shared" si="22"/>
        <v>42033.573009259257</v>
      </c>
      <c r="T175" t="str">
        <f t="shared" si="16"/>
        <v>Jan</v>
      </c>
      <c r="U175">
        <f t="shared" si="17"/>
        <v>2015</v>
      </c>
      <c r="V175" s="10">
        <f t="shared" si="23"/>
        <v>42063.573009259257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8"/>
        <v>0</v>
      </c>
      <c r="P176" s="5">
        <f t="shared" si="19"/>
        <v>0</v>
      </c>
      <c r="Q176" t="str">
        <f t="shared" si="20"/>
        <v>film &amp; video</v>
      </c>
      <c r="R176" t="str">
        <f t="shared" si="21"/>
        <v>drama</v>
      </c>
      <c r="S176" s="10">
        <f t="shared" si="22"/>
        <v>42072.758981481486</v>
      </c>
      <c r="T176" t="str">
        <f t="shared" si="16"/>
        <v>Mar</v>
      </c>
      <c r="U176">
        <f t="shared" si="17"/>
        <v>2015</v>
      </c>
      <c r="V176" s="10">
        <f t="shared" si="23"/>
        <v>42132.758981481486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8"/>
        <v>6.4850000000000003</v>
      </c>
      <c r="P177" s="5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22"/>
        <v>41855.777905092589</v>
      </c>
      <c r="T177" t="str">
        <f t="shared" si="16"/>
        <v>Aug</v>
      </c>
      <c r="U177">
        <f t="shared" si="17"/>
        <v>2014</v>
      </c>
      <c r="V177" s="10">
        <f t="shared" si="23"/>
        <v>41880.777905092589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8"/>
        <v>0</v>
      </c>
      <c r="P178" s="5">
        <f t="shared" si="19"/>
        <v>0</v>
      </c>
      <c r="Q178" t="str">
        <f t="shared" si="20"/>
        <v>film &amp; video</v>
      </c>
      <c r="R178" t="str">
        <f t="shared" si="21"/>
        <v>drama</v>
      </c>
      <c r="S178" s="10">
        <f t="shared" si="22"/>
        <v>42191.824062500003</v>
      </c>
      <c r="T178" t="str">
        <f t="shared" si="16"/>
        <v>Jul</v>
      </c>
      <c r="U178">
        <f t="shared" si="17"/>
        <v>2015</v>
      </c>
      <c r="V178" s="10">
        <f t="shared" si="23"/>
        <v>42221.824062500003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8"/>
        <v>40</v>
      </c>
      <c r="P179" s="5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22"/>
        <v>42070.047754629632</v>
      </c>
      <c r="T179" t="str">
        <f t="shared" si="16"/>
        <v>Mar</v>
      </c>
      <c r="U179">
        <f t="shared" si="17"/>
        <v>2015</v>
      </c>
      <c r="V179" s="10">
        <f t="shared" si="23"/>
        <v>42087.00608796296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8"/>
        <v>0</v>
      </c>
      <c r="P180" s="5">
        <f t="shared" si="19"/>
        <v>0</v>
      </c>
      <c r="Q180" t="str">
        <f t="shared" si="20"/>
        <v>film &amp; video</v>
      </c>
      <c r="R180" t="str">
        <f t="shared" si="21"/>
        <v>drama</v>
      </c>
      <c r="S180" s="10">
        <f t="shared" si="22"/>
        <v>42304.955381944441</v>
      </c>
      <c r="T180" t="str">
        <f t="shared" si="16"/>
        <v>Oct</v>
      </c>
      <c r="U180">
        <f t="shared" si="17"/>
        <v>2015</v>
      </c>
      <c r="V180" s="10">
        <f t="shared" si="23"/>
        <v>42334.997048611112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8"/>
        <v>20</v>
      </c>
      <c r="P181" s="5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0">
        <f t="shared" si="22"/>
        <v>42403.080497685187</v>
      </c>
      <c r="T181" t="str">
        <f t="shared" si="16"/>
        <v>Feb</v>
      </c>
      <c r="U181">
        <f t="shared" si="17"/>
        <v>2016</v>
      </c>
      <c r="V181" s="10">
        <f t="shared" si="23"/>
        <v>42433.080497685187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8"/>
        <v>33.416666666666664</v>
      </c>
      <c r="P182" s="5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22"/>
        <v>42067.991238425922</v>
      </c>
      <c r="T182" t="str">
        <f t="shared" si="16"/>
        <v>Mar</v>
      </c>
      <c r="U182">
        <f t="shared" si="17"/>
        <v>2015</v>
      </c>
      <c r="V182" s="10">
        <f t="shared" si="23"/>
        <v>42107.791666666672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8"/>
        <v>21.092608822670172</v>
      </c>
      <c r="P183" s="5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22"/>
        <v>42147.741840277777</v>
      </c>
      <c r="T183" t="str">
        <f t="shared" si="16"/>
        <v>May</v>
      </c>
      <c r="U183">
        <f t="shared" si="17"/>
        <v>2015</v>
      </c>
      <c r="V183" s="10">
        <f t="shared" si="23"/>
        <v>42177.741840277777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8"/>
        <v>0</v>
      </c>
      <c r="P184" s="5">
        <f t="shared" si="19"/>
        <v>0</v>
      </c>
      <c r="Q184" t="str">
        <f t="shared" si="20"/>
        <v>film &amp; video</v>
      </c>
      <c r="R184" t="str">
        <f t="shared" si="21"/>
        <v>drama</v>
      </c>
      <c r="S184" s="10">
        <f t="shared" si="22"/>
        <v>42712.011944444443</v>
      </c>
      <c r="T184" t="str">
        <f t="shared" si="16"/>
        <v>Dec</v>
      </c>
      <c r="U184">
        <f t="shared" si="17"/>
        <v>2016</v>
      </c>
      <c r="V184" s="10">
        <f t="shared" si="23"/>
        <v>42742.011944444443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8"/>
        <v>35.856000000000002</v>
      </c>
      <c r="P185" s="5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22"/>
        <v>41939.810300925928</v>
      </c>
      <c r="T185" t="str">
        <f t="shared" si="16"/>
        <v>Oct</v>
      </c>
      <c r="U185">
        <f t="shared" si="17"/>
        <v>2014</v>
      </c>
      <c r="V185" s="10">
        <f t="shared" si="23"/>
        <v>41969.851967592593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8"/>
        <v>3.4000000000000004</v>
      </c>
      <c r="P186" s="5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22"/>
        <v>41825.791226851856</v>
      </c>
      <c r="T186" t="str">
        <f t="shared" si="16"/>
        <v>Jul</v>
      </c>
      <c r="U186">
        <f t="shared" si="17"/>
        <v>2014</v>
      </c>
      <c r="V186" s="10">
        <f t="shared" si="23"/>
        <v>41883.165972222225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8"/>
        <v>5.5</v>
      </c>
      <c r="P187" s="5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0">
        <f t="shared" si="22"/>
        <v>42570.91133101852</v>
      </c>
      <c r="T187" t="str">
        <f t="shared" si="16"/>
        <v>Jul</v>
      </c>
      <c r="U187">
        <f t="shared" si="17"/>
        <v>2016</v>
      </c>
      <c r="V187" s="10">
        <f t="shared" si="23"/>
        <v>42600.91133101852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8"/>
        <v>0</v>
      </c>
      <c r="P188" s="5">
        <f t="shared" si="19"/>
        <v>0</v>
      </c>
      <c r="Q188" t="str">
        <f t="shared" si="20"/>
        <v>film &amp; video</v>
      </c>
      <c r="R188" t="str">
        <f t="shared" si="21"/>
        <v>drama</v>
      </c>
      <c r="S188" s="10">
        <f t="shared" si="22"/>
        <v>42767.812893518523</v>
      </c>
      <c r="T188" t="str">
        <f t="shared" si="16"/>
        <v>Feb</v>
      </c>
      <c r="U188">
        <f t="shared" si="17"/>
        <v>2017</v>
      </c>
      <c r="V188" s="10">
        <f t="shared" si="23"/>
        <v>42797.833333333328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8"/>
        <v>16</v>
      </c>
      <c r="P189" s="5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0">
        <f t="shared" si="22"/>
        <v>42182.234456018516</v>
      </c>
      <c r="T189" t="str">
        <f t="shared" si="16"/>
        <v>Jun</v>
      </c>
      <c r="U189">
        <f t="shared" si="17"/>
        <v>2015</v>
      </c>
      <c r="V189" s="10">
        <f t="shared" si="23"/>
        <v>42206.290972222225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8"/>
        <v>0</v>
      </c>
      <c r="P190" s="5">
        <f t="shared" si="19"/>
        <v>0</v>
      </c>
      <c r="Q190" t="str">
        <f t="shared" si="20"/>
        <v>film &amp; video</v>
      </c>
      <c r="R190" t="str">
        <f t="shared" si="21"/>
        <v>drama</v>
      </c>
      <c r="S190" s="10">
        <f t="shared" si="22"/>
        <v>41857.18304398148</v>
      </c>
      <c r="T190" t="str">
        <f t="shared" si="16"/>
        <v>Aug</v>
      </c>
      <c r="U190">
        <f t="shared" si="17"/>
        <v>2014</v>
      </c>
      <c r="V190" s="10">
        <f t="shared" si="23"/>
        <v>41887.18304398148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8"/>
        <v>6.8999999999999992E-2</v>
      </c>
      <c r="P191" s="5">
        <f t="shared" si="19"/>
        <v>69</v>
      </c>
      <c r="Q191" t="str">
        <f t="shared" si="20"/>
        <v>film &amp; video</v>
      </c>
      <c r="R191" t="str">
        <f t="shared" si="21"/>
        <v>drama</v>
      </c>
      <c r="S191" s="10">
        <f t="shared" si="22"/>
        <v>42556.690706018519</v>
      </c>
      <c r="T191" t="str">
        <f t="shared" si="16"/>
        <v>Jul</v>
      </c>
      <c r="U191">
        <f t="shared" si="17"/>
        <v>2016</v>
      </c>
      <c r="V191" s="10">
        <f t="shared" si="23"/>
        <v>42616.690706018519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8"/>
        <v>0.41666666666666669</v>
      </c>
      <c r="P192" s="5">
        <f t="shared" si="19"/>
        <v>50</v>
      </c>
      <c r="Q192" t="str">
        <f t="shared" si="20"/>
        <v>film &amp; video</v>
      </c>
      <c r="R192" t="str">
        <f t="shared" si="21"/>
        <v>drama</v>
      </c>
      <c r="S192" s="10">
        <f t="shared" si="22"/>
        <v>42527.650995370372</v>
      </c>
      <c r="T192" t="str">
        <f t="shared" si="16"/>
        <v>Jun</v>
      </c>
      <c r="U192">
        <f t="shared" si="17"/>
        <v>2016</v>
      </c>
      <c r="V192" s="10">
        <f t="shared" si="23"/>
        <v>42537.650995370372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8"/>
        <v>5</v>
      </c>
      <c r="P193" s="5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22"/>
        <v>42239.441412037035</v>
      </c>
      <c r="T193" t="str">
        <f t="shared" si="16"/>
        <v>Aug</v>
      </c>
      <c r="U193">
        <f t="shared" si="17"/>
        <v>2015</v>
      </c>
      <c r="V193" s="10">
        <f t="shared" si="23"/>
        <v>42279.441412037035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8"/>
        <v>1.6999999999999999E-3</v>
      </c>
      <c r="P194" s="5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0">
        <f t="shared" si="22"/>
        <v>41899.792037037041</v>
      </c>
      <c r="T194" t="str">
        <f t="shared" ref="T194:T257" si="24">TEXT(S194,"mmm")</f>
        <v>Sep</v>
      </c>
      <c r="U194">
        <f t="shared" ref="U194:U257" si="25">YEAR(S194)</f>
        <v>2014</v>
      </c>
      <c r="V194" s="10">
        <f t="shared" si="23"/>
        <v>41929.792037037041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26">(E195/D195)*100</f>
        <v>0</v>
      </c>
      <c r="P195" s="5">
        <f t="shared" ref="P195:P258" si="27">IFERROR(E195/L195,0)</f>
        <v>0</v>
      </c>
      <c r="Q195" t="str">
        <f t="shared" ref="Q195:Q258" si="28">LEFT(N195,SEARCH("/",N195,1)-1)</f>
        <v>film &amp; video</v>
      </c>
      <c r="R195" t="str">
        <f t="shared" ref="R195:R258" si="29">RIGHT(N195,LEN(N195)-SEARCH("/",N195,1))</f>
        <v>drama</v>
      </c>
      <c r="S195" s="10">
        <f t="shared" ref="S195:S258" si="30">(((J195/60)/60)/24)+DATE(1970,1,1)</f>
        <v>41911.934791666667</v>
      </c>
      <c r="T195" t="str">
        <f t="shared" si="24"/>
        <v>Sep</v>
      </c>
      <c r="U195">
        <f t="shared" si="25"/>
        <v>2014</v>
      </c>
      <c r="V195" s="10">
        <f t="shared" ref="V195:V258" si="31">(((I195/60)/60)/24)+DATE(1970,1,1)</f>
        <v>41971.976458333331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26"/>
        <v>0.12</v>
      </c>
      <c r="P196" s="5">
        <f t="shared" si="27"/>
        <v>1</v>
      </c>
      <c r="Q196" t="str">
        <f t="shared" si="28"/>
        <v>film &amp; video</v>
      </c>
      <c r="R196" t="str">
        <f t="shared" si="29"/>
        <v>drama</v>
      </c>
      <c r="S196" s="10">
        <f t="shared" si="30"/>
        <v>42375.996886574074</v>
      </c>
      <c r="T196" t="str">
        <f t="shared" si="24"/>
        <v>Jan</v>
      </c>
      <c r="U196">
        <f t="shared" si="25"/>
        <v>2016</v>
      </c>
      <c r="V196" s="10">
        <f t="shared" si="31"/>
        <v>42435.996886574074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6"/>
        <v>0</v>
      </c>
      <c r="P197" s="5">
        <f t="shared" si="27"/>
        <v>0</v>
      </c>
      <c r="Q197" t="str">
        <f t="shared" si="28"/>
        <v>film &amp; video</v>
      </c>
      <c r="R197" t="str">
        <f t="shared" si="29"/>
        <v>drama</v>
      </c>
      <c r="S197" s="10">
        <f t="shared" si="30"/>
        <v>42135.67050925926</v>
      </c>
      <c r="T197" t="str">
        <f t="shared" si="24"/>
        <v>May</v>
      </c>
      <c r="U197">
        <f t="shared" si="25"/>
        <v>2015</v>
      </c>
      <c r="V197" s="10">
        <f t="shared" si="31"/>
        <v>42195.67050925926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6"/>
        <v>41.857142857142861</v>
      </c>
      <c r="P198" s="5">
        <f t="shared" si="27"/>
        <v>77.10526315789474</v>
      </c>
      <c r="Q198" t="str">
        <f t="shared" si="28"/>
        <v>film &amp; video</v>
      </c>
      <c r="R198" t="str">
        <f t="shared" si="29"/>
        <v>drama</v>
      </c>
      <c r="S198" s="10">
        <f t="shared" si="30"/>
        <v>42259.542800925927</v>
      </c>
      <c r="T198" t="str">
        <f t="shared" si="24"/>
        <v>Sep</v>
      </c>
      <c r="U198">
        <f t="shared" si="25"/>
        <v>2015</v>
      </c>
      <c r="V198" s="10">
        <f t="shared" si="31"/>
        <v>42287.875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6"/>
        <v>10.48</v>
      </c>
      <c r="P199" s="5">
        <f t="shared" si="27"/>
        <v>32.75</v>
      </c>
      <c r="Q199" t="str">
        <f t="shared" si="28"/>
        <v>film &amp; video</v>
      </c>
      <c r="R199" t="str">
        <f t="shared" si="29"/>
        <v>drama</v>
      </c>
      <c r="S199" s="10">
        <f t="shared" si="30"/>
        <v>42741.848379629635</v>
      </c>
      <c r="T199" t="str">
        <f t="shared" si="24"/>
        <v>Jan</v>
      </c>
      <c r="U199">
        <f t="shared" si="25"/>
        <v>2017</v>
      </c>
      <c r="V199" s="10">
        <f t="shared" si="31"/>
        <v>42783.875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6"/>
        <v>1.1159999999999999</v>
      </c>
      <c r="P200" s="5">
        <f t="shared" si="27"/>
        <v>46.5</v>
      </c>
      <c r="Q200" t="str">
        <f t="shared" si="28"/>
        <v>film &amp; video</v>
      </c>
      <c r="R200" t="str">
        <f t="shared" si="29"/>
        <v>drama</v>
      </c>
      <c r="S200" s="10">
        <f t="shared" si="30"/>
        <v>41887.383356481485</v>
      </c>
      <c r="T200" t="str">
        <f t="shared" si="24"/>
        <v>Sep</v>
      </c>
      <c r="U200">
        <f t="shared" si="25"/>
        <v>2014</v>
      </c>
      <c r="V200" s="10">
        <f t="shared" si="31"/>
        <v>41917.383356481485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6"/>
        <v>0</v>
      </c>
      <c r="P201" s="5">
        <f t="shared" si="27"/>
        <v>0</v>
      </c>
      <c r="Q201" t="str">
        <f t="shared" si="28"/>
        <v>film &amp; video</v>
      </c>
      <c r="R201" t="str">
        <f t="shared" si="29"/>
        <v>drama</v>
      </c>
      <c r="S201" s="10">
        <f t="shared" si="30"/>
        <v>42584.123865740738</v>
      </c>
      <c r="T201" t="str">
        <f t="shared" si="24"/>
        <v>Aug</v>
      </c>
      <c r="U201">
        <f t="shared" si="25"/>
        <v>2016</v>
      </c>
      <c r="V201" s="10">
        <f t="shared" si="31"/>
        <v>42614.123865740738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6"/>
        <v>26.192500000000003</v>
      </c>
      <c r="P202" s="5">
        <f t="shared" si="27"/>
        <v>87.308333333333337</v>
      </c>
      <c r="Q202" t="str">
        <f t="shared" si="28"/>
        <v>film &amp; video</v>
      </c>
      <c r="R202" t="str">
        <f t="shared" si="29"/>
        <v>drama</v>
      </c>
      <c r="S202" s="10">
        <f t="shared" si="30"/>
        <v>41867.083368055559</v>
      </c>
      <c r="T202" t="str">
        <f t="shared" si="24"/>
        <v>Aug</v>
      </c>
      <c r="U202">
        <f t="shared" si="25"/>
        <v>2014</v>
      </c>
      <c r="V202" s="10">
        <f t="shared" si="31"/>
        <v>41897.083368055559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6"/>
        <v>58.461538461538467</v>
      </c>
      <c r="P203" s="5">
        <f t="shared" si="27"/>
        <v>54.285714285714285</v>
      </c>
      <c r="Q203" t="str">
        <f t="shared" si="28"/>
        <v>film &amp; video</v>
      </c>
      <c r="R203" t="str">
        <f t="shared" si="29"/>
        <v>drama</v>
      </c>
      <c r="S203" s="10">
        <f t="shared" si="30"/>
        <v>42023.818622685183</v>
      </c>
      <c r="T203" t="str">
        <f t="shared" si="24"/>
        <v>Jan</v>
      </c>
      <c r="U203">
        <f t="shared" si="25"/>
        <v>2015</v>
      </c>
      <c r="V203" s="10">
        <f t="shared" si="31"/>
        <v>42043.818622685183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26"/>
        <v>0</v>
      </c>
      <c r="P204" s="5">
        <f t="shared" si="27"/>
        <v>0</v>
      </c>
      <c r="Q204" t="str">
        <f t="shared" si="28"/>
        <v>film &amp; video</v>
      </c>
      <c r="R204" t="str">
        <f t="shared" si="29"/>
        <v>drama</v>
      </c>
      <c r="S204" s="10">
        <f t="shared" si="30"/>
        <v>42255.927824074075</v>
      </c>
      <c r="T204" t="str">
        <f t="shared" si="24"/>
        <v>Sep</v>
      </c>
      <c r="U204">
        <f t="shared" si="25"/>
        <v>2015</v>
      </c>
      <c r="V204" s="10">
        <f t="shared" si="31"/>
        <v>42285.874305555553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26"/>
        <v>29.84</v>
      </c>
      <c r="P205" s="5">
        <f t="shared" si="27"/>
        <v>93.25</v>
      </c>
      <c r="Q205" t="str">
        <f t="shared" si="28"/>
        <v>film &amp; video</v>
      </c>
      <c r="R205" t="str">
        <f t="shared" si="29"/>
        <v>drama</v>
      </c>
      <c r="S205" s="10">
        <f t="shared" si="30"/>
        <v>41973.847962962958</v>
      </c>
      <c r="T205" t="str">
        <f t="shared" si="24"/>
        <v>Nov</v>
      </c>
      <c r="U205">
        <f t="shared" si="25"/>
        <v>2014</v>
      </c>
      <c r="V205" s="10">
        <f t="shared" si="31"/>
        <v>42033.847962962958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26"/>
        <v>50.721666666666664</v>
      </c>
      <c r="P206" s="5">
        <f t="shared" si="27"/>
        <v>117.68368136117556</v>
      </c>
      <c r="Q206" t="str">
        <f t="shared" si="28"/>
        <v>film &amp; video</v>
      </c>
      <c r="R206" t="str">
        <f t="shared" si="29"/>
        <v>drama</v>
      </c>
      <c r="S206" s="10">
        <f t="shared" si="30"/>
        <v>42556.583368055552</v>
      </c>
      <c r="T206" t="str">
        <f t="shared" si="24"/>
        <v>Jul</v>
      </c>
      <c r="U206">
        <f t="shared" si="25"/>
        <v>2016</v>
      </c>
      <c r="V206" s="10">
        <f t="shared" si="31"/>
        <v>42586.583368055552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26"/>
        <v>16.25</v>
      </c>
      <c r="P207" s="5">
        <f t="shared" si="27"/>
        <v>76.470588235294116</v>
      </c>
      <c r="Q207" t="str">
        <f t="shared" si="28"/>
        <v>film &amp; video</v>
      </c>
      <c r="R207" t="str">
        <f t="shared" si="29"/>
        <v>drama</v>
      </c>
      <c r="S207" s="10">
        <f t="shared" si="30"/>
        <v>42248.632199074069</v>
      </c>
      <c r="T207" t="str">
        <f t="shared" si="24"/>
        <v>Sep</v>
      </c>
      <c r="U207">
        <f t="shared" si="25"/>
        <v>2015</v>
      </c>
      <c r="V207" s="10">
        <f t="shared" si="31"/>
        <v>42283.632199074069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26"/>
        <v>0</v>
      </c>
      <c r="P208" s="5">
        <f t="shared" si="27"/>
        <v>0</v>
      </c>
      <c r="Q208" t="str">
        <f t="shared" si="28"/>
        <v>film &amp; video</v>
      </c>
      <c r="R208" t="str">
        <f t="shared" si="29"/>
        <v>drama</v>
      </c>
      <c r="S208" s="10">
        <f t="shared" si="30"/>
        <v>42567.004432870366</v>
      </c>
      <c r="T208" t="str">
        <f t="shared" si="24"/>
        <v>Jul</v>
      </c>
      <c r="U208">
        <f t="shared" si="25"/>
        <v>2016</v>
      </c>
      <c r="V208" s="10">
        <f t="shared" si="31"/>
        <v>42588.004432870366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26"/>
        <v>15.214285714285714</v>
      </c>
      <c r="P209" s="5">
        <f t="shared" si="27"/>
        <v>163.84615384615384</v>
      </c>
      <c r="Q209" t="str">
        <f t="shared" si="28"/>
        <v>film &amp; video</v>
      </c>
      <c r="R209" t="str">
        <f t="shared" si="29"/>
        <v>drama</v>
      </c>
      <c r="S209" s="10">
        <f t="shared" si="30"/>
        <v>41978.197199074071</v>
      </c>
      <c r="T209" t="str">
        <f t="shared" si="24"/>
        <v>Dec</v>
      </c>
      <c r="U209">
        <f t="shared" si="25"/>
        <v>2014</v>
      </c>
      <c r="V209" s="10">
        <f t="shared" si="31"/>
        <v>42008.197199074071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26"/>
        <v>0</v>
      </c>
      <c r="P210" s="5">
        <f t="shared" si="27"/>
        <v>0</v>
      </c>
      <c r="Q210" t="str">
        <f t="shared" si="28"/>
        <v>film &amp; video</v>
      </c>
      <c r="R210" t="str">
        <f t="shared" si="29"/>
        <v>drama</v>
      </c>
      <c r="S210" s="10">
        <f t="shared" si="30"/>
        <v>41959.369988425926</v>
      </c>
      <c r="T210" t="str">
        <f t="shared" si="24"/>
        <v>Nov</v>
      </c>
      <c r="U210">
        <f t="shared" si="25"/>
        <v>2014</v>
      </c>
      <c r="V210" s="10">
        <f t="shared" si="31"/>
        <v>41989.369988425926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26"/>
        <v>0</v>
      </c>
      <c r="P211" s="5">
        <f t="shared" si="27"/>
        <v>0</v>
      </c>
      <c r="Q211" t="str">
        <f t="shared" si="28"/>
        <v>film &amp; video</v>
      </c>
      <c r="R211" t="str">
        <f t="shared" si="29"/>
        <v>drama</v>
      </c>
      <c r="S211" s="10">
        <f t="shared" si="30"/>
        <v>42165.922858796301</v>
      </c>
      <c r="T211" t="str">
        <f t="shared" si="24"/>
        <v>Jun</v>
      </c>
      <c r="U211">
        <f t="shared" si="25"/>
        <v>2015</v>
      </c>
      <c r="V211" s="10">
        <f t="shared" si="31"/>
        <v>42195.922858796301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26"/>
        <v>25.25</v>
      </c>
      <c r="P212" s="5">
        <f t="shared" si="27"/>
        <v>91.818181818181813</v>
      </c>
      <c r="Q212" t="str">
        <f t="shared" si="28"/>
        <v>film &amp; video</v>
      </c>
      <c r="R212" t="str">
        <f t="shared" si="29"/>
        <v>drama</v>
      </c>
      <c r="S212" s="10">
        <f t="shared" si="30"/>
        <v>42249.064722222218</v>
      </c>
      <c r="T212" t="str">
        <f t="shared" si="24"/>
        <v>Sep</v>
      </c>
      <c r="U212">
        <f t="shared" si="25"/>
        <v>2015</v>
      </c>
      <c r="V212" s="10">
        <f t="shared" si="31"/>
        <v>42278.208333333328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26"/>
        <v>44.6</v>
      </c>
      <c r="P213" s="5">
        <f t="shared" si="27"/>
        <v>185.83333333333334</v>
      </c>
      <c r="Q213" t="str">
        <f t="shared" si="28"/>
        <v>film &amp; video</v>
      </c>
      <c r="R213" t="str">
        <f t="shared" si="29"/>
        <v>drama</v>
      </c>
      <c r="S213" s="10">
        <f t="shared" si="30"/>
        <v>42236.159918981488</v>
      </c>
      <c r="T213" t="str">
        <f t="shared" si="24"/>
        <v>Aug</v>
      </c>
      <c r="U213">
        <f t="shared" si="25"/>
        <v>2015</v>
      </c>
      <c r="V213" s="10">
        <f t="shared" si="31"/>
        <v>42266.159918981488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26"/>
        <v>1.5873015873015872E-2</v>
      </c>
      <c r="P214" s="5">
        <f t="shared" si="27"/>
        <v>1</v>
      </c>
      <c r="Q214" t="str">
        <f t="shared" si="28"/>
        <v>film &amp; video</v>
      </c>
      <c r="R214" t="str">
        <f t="shared" si="29"/>
        <v>drama</v>
      </c>
      <c r="S214" s="10">
        <f t="shared" si="30"/>
        <v>42416.881018518514</v>
      </c>
      <c r="T214" t="str">
        <f t="shared" si="24"/>
        <v>Feb</v>
      </c>
      <c r="U214">
        <f t="shared" si="25"/>
        <v>2016</v>
      </c>
      <c r="V214" s="10">
        <f t="shared" si="31"/>
        <v>42476.839351851857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26"/>
        <v>0.04</v>
      </c>
      <c r="P215" s="5">
        <f t="shared" si="27"/>
        <v>20</v>
      </c>
      <c r="Q215" t="str">
        <f t="shared" si="28"/>
        <v>film &amp; video</v>
      </c>
      <c r="R215" t="str">
        <f t="shared" si="29"/>
        <v>drama</v>
      </c>
      <c r="S215" s="10">
        <f t="shared" si="30"/>
        <v>42202.594293981485</v>
      </c>
      <c r="T215" t="str">
        <f t="shared" si="24"/>
        <v>Jul</v>
      </c>
      <c r="U215">
        <f t="shared" si="25"/>
        <v>2015</v>
      </c>
      <c r="V215" s="10">
        <f t="shared" si="31"/>
        <v>42232.587974537033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26"/>
        <v>8.0000000000000002E-3</v>
      </c>
      <c r="P216" s="5">
        <f t="shared" si="27"/>
        <v>1</v>
      </c>
      <c r="Q216" t="str">
        <f t="shared" si="28"/>
        <v>film &amp; video</v>
      </c>
      <c r="R216" t="str">
        <f t="shared" si="29"/>
        <v>drama</v>
      </c>
      <c r="S216" s="10">
        <f t="shared" si="30"/>
        <v>42009.64061342593</v>
      </c>
      <c r="T216" t="str">
        <f t="shared" si="24"/>
        <v>Jan</v>
      </c>
      <c r="U216">
        <f t="shared" si="25"/>
        <v>2015</v>
      </c>
      <c r="V216" s="10">
        <f t="shared" si="31"/>
        <v>42069.64061342593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26"/>
        <v>0.22727272727272727</v>
      </c>
      <c r="P217" s="5">
        <f t="shared" si="27"/>
        <v>10</v>
      </c>
      <c r="Q217" t="str">
        <f t="shared" si="28"/>
        <v>film &amp; video</v>
      </c>
      <c r="R217" t="str">
        <f t="shared" si="29"/>
        <v>drama</v>
      </c>
      <c r="S217" s="10">
        <f t="shared" si="30"/>
        <v>42375.230115740742</v>
      </c>
      <c r="T217" t="str">
        <f t="shared" si="24"/>
        <v>Jan</v>
      </c>
      <c r="U217">
        <f t="shared" si="25"/>
        <v>2016</v>
      </c>
      <c r="V217" s="10">
        <f t="shared" si="31"/>
        <v>42417.999305555553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26"/>
        <v>55.698440000000005</v>
      </c>
      <c r="P218" s="5">
        <f t="shared" si="27"/>
        <v>331.53833333333336</v>
      </c>
      <c r="Q218" t="str">
        <f t="shared" si="28"/>
        <v>film &amp; video</v>
      </c>
      <c r="R218" t="str">
        <f t="shared" si="29"/>
        <v>drama</v>
      </c>
      <c r="S218" s="10">
        <f t="shared" si="30"/>
        <v>42066.958761574075</v>
      </c>
      <c r="T218" t="str">
        <f t="shared" si="24"/>
        <v>Mar</v>
      </c>
      <c r="U218">
        <f t="shared" si="25"/>
        <v>2015</v>
      </c>
      <c r="V218" s="10">
        <f t="shared" si="31"/>
        <v>42116.917094907403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26"/>
        <v>11.943</v>
      </c>
      <c r="P219" s="5">
        <f t="shared" si="27"/>
        <v>314.28947368421052</v>
      </c>
      <c r="Q219" t="str">
        <f t="shared" si="28"/>
        <v>film &amp; video</v>
      </c>
      <c r="R219" t="str">
        <f t="shared" si="29"/>
        <v>drama</v>
      </c>
      <c r="S219" s="10">
        <f t="shared" si="30"/>
        <v>41970.64061342593</v>
      </c>
      <c r="T219" t="str">
        <f t="shared" si="24"/>
        <v>Nov</v>
      </c>
      <c r="U219">
        <f t="shared" si="25"/>
        <v>2014</v>
      </c>
      <c r="V219" s="10">
        <f t="shared" si="31"/>
        <v>42001.64061342593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26"/>
        <v>2</v>
      </c>
      <c r="P220" s="5">
        <f t="shared" si="27"/>
        <v>100</v>
      </c>
      <c r="Q220" t="str">
        <f t="shared" si="28"/>
        <v>film &amp; video</v>
      </c>
      <c r="R220" t="str">
        <f t="shared" si="29"/>
        <v>drama</v>
      </c>
      <c r="S220" s="10">
        <f t="shared" si="30"/>
        <v>42079.628344907411</v>
      </c>
      <c r="T220" t="str">
        <f t="shared" si="24"/>
        <v>Mar</v>
      </c>
      <c r="U220">
        <f t="shared" si="25"/>
        <v>2015</v>
      </c>
      <c r="V220" s="10">
        <f t="shared" si="31"/>
        <v>42139.628344907411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26"/>
        <v>17.630000000000003</v>
      </c>
      <c r="P221" s="5">
        <f t="shared" si="27"/>
        <v>115.98684210526316</v>
      </c>
      <c r="Q221" t="str">
        <f t="shared" si="28"/>
        <v>film &amp; video</v>
      </c>
      <c r="R221" t="str">
        <f t="shared" si="29"/>
        <v>drama</v>
      </c>
      <c r="S221" s="10">
        <f t="shared" si="30"/>
        <v>42429.326678240745</v>
      </c>
      <c r="T221" t="str">
        <f t="shared" si="24"/>
        <v>Feb</v>
      </c>
      <c r="U221">
        <f t="shared" si="25"/>
        <v>2016</v>
      </c>
      <c r="V221" s="10">
        <f t="shared" si="31"/>
        <v>42461.290972222225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26"/>
        <v>0.72</v>
      </c>
      <c r="P222" s="5">
        <f t="shared" si="27"/>
        <v>120</v>
      </c>
      <c r="Q222" t="str">
        <f t="shared" si="28"/>
        <v>film &amp; video</v>
      </c>
      <c r="R222" t="str">
        <f t="shared" si="29"/>
        <v>drama</v>
      </c>
      <c r="S222" s="10">
        <f t="shared" si="30"/>
        <v>42195.643865740742</v>
      </c>
      <c r="T222" t="str">
        <f t="shared" si="24"/>
        <v>Jul</v>
      </c>
      <c r="U222">
        <f t="shared" si="25"/>
        <v>2015</v>
      </c>
      <c r="V222" s="10">
        <f t="shared" si="31"/>
        <v>42236.837499999994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26"/>
        <v>0</v>
      </c>
      <c r="P223" s="5">
        <f t="shared" si="27"/>
        <v>0</v>
      </c>
      <c r="Q223" t="str">
        <f t="shared" si="28"/>
        <v>film &amp; video</v>
      </c>
      <c r="R223" t="str">
        <f t="shared" si="29"/>
        <v>drama</v>
      </c>
      <c r="S223" s="10">
        <f t="shared" si="30"/>
        <v>42031.837546296301</v>
      </c>
      <c r="T223" t="str">
        <f t="shared" si="24"/>
        <v>Jan</v>
      </c>
      <c r="U223">
        <f t="shared" si="25"/>
        <v>2015</v>
      </c>
      <c r="V223" s="10">
        <f t="shared" si="31"/>
        <v>42091.79587962963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26"/>
        <v>13</v>
      </c>
      <c r="P224" s="5">
        <f t="shared" si="27"/>
        <v>65</v>
      </c>
      <c r="Q224" t="str">
        <f t="shared" si="28"/>
        <v>film &amp; video</v>
      </c>
      <c r="R224" t="str">
        <f t="shared" si="29"/>
        <v>drama</v>
      </c>
      <c r="S224" s="10">
        <f t="shared" si="30"/>
        <v>42031.769884259258</v>
      </c>
      <c r="T224" t="str">
        <f t="shared" si="24"/>
        <v>Jan</v>
      </c>
      <c r="U224">
        <f t="shared" si="25"/>
        <v>2015</v>
      </c>
      <c r="V224" s="10">
        <f t="shared" si="31"/>
        <v>42090.110416666663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26"/>
        <v>0</v>
      </c>
      <c r="P225" s="5">
        <f t="shared" si="27"/>
        <v>0</v>
      </c>
      <c r="Q225" t="str">
        <f t="shared" si="28"/>
        <v>film &amp; video</v>
      </c>
      <c r="R225" t="str">
        <f t="shared" si="29"/>
        <v>drama</v>
      </c>
      <c r="S225" s="10">
        <f t="shared" si="30"/>
        <v>42482.048032407409</v>
      </c>
      <c r="T225" t="str">
        <f t="shared" si="24"/>
        <v>Apr</v>
      </c>
      <c r="U225">
        <f t="shared" si="25"/>
        <v>2016</v>
      </c>
      <c r="V225" s="10">
        <f t="shared" si="31"/>
        <v>42512.045138888891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26"/>
        <v>0</v>
      </c>
      <c r="P226" s="5">
        <f t="shared" si="27"/>
        <v>0</v>
      </c>
      <c r="Q226" t="str">
        <f t="shared" si="28"/>
        <v>film &amp; video</v>
      </c>
      <c r="R226" t="str">
        <f t="shared" si="29"/>
        <v>drama</v>
      </c>
      <c r="S226" s="10">
        <f t="shared" si="30"/>
        <v>42135.235254629632</v>
      </c>
      <c r="T226" t="str">
        <f t="shared" si="24"/>
        <v>May</v>
      </c>
      <c r="U226">
        <f t="shared" si="25"/>
        <v>2015</v>
      </c>
      <c r="V226" s="10">
        <f t="shared" si="31"/>
        <v>42195.235254629632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26"/>
        <v>0</v>
      </c>
      <c r="P227" s="5">
        <f t="shared" si="27"/>
        <v>0</v>
      </c>
      <c r="Q227" t="str">
        <f t="shared" si="28"/>
        <v>film &amp; video</v>
      </c>
      <c r="R227" t="str">
        <f t="shared" si="29"/>
        <v>drama</v>
      </c>
      <c r="S227" s="10">
        <f t="shared" si="30"/>
        <v>42438.961273148147</v>
      </c>
      <c r="T227" t="str">
        <f t="shared" si="24"/>
        <v>Mar</v>
      </c>
      <c r="U227">
        <f t="shared" si="25"/>
        <v>2016</v>
      </c>
      <c r="V227" s="10">
        <f t="shared" si="31"/>
        <v>42468.919606481482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26"/>
        <v>0.86206896551724133</v>
      </c>
      <c r="P228" s="5">
        <f t="shared" si="27"/>
        <v>125</v>
      </c>
      <c r="Q228" t="str">
        <f t="shared" si="28"/>
        <v>film &amp; video</v>
      </c>
      <c r="R228" t="str">
        <f t="shared" si="29"/>
        <v>drama</v>
      </c>
      <c r="S228" s="10">
        <f t="shared" si="30"/>
        <v>42106.666018518517</v>
      </c>
      <c r="T228" t="str">
        <f t="shared" si="24"/>
        <v>Apr</v>
      </c>
      <c r="U228">
        <f t="shared" si="25"/>
        <v>2015</v>
      </c>
      <c r="V228" s="10">
        <f t="shared" si="31"/>
        <v>42155.395138888889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26"/>
        <v>0</v>
      </c>
      <c r="P229" s="5">
        <f t="shared" si="27"/>
        <v>0</v>
      </c>
      <c r="Q229" t="str">
        <f t="shared" si="28"/>
        <v>film &amp; video</v>
      </c>
      <c r="R229" t="str">
        <f t="shared" si="29"/>
        <v>drama</v>
      </c>
      <c r="S229" s="10">
        <f t="shared" si="30"/>
        <v>42164.893993055557</v>
      </c>
      <c r="T229" t="str">
        <f t="shared" si="24"/>
        <v>Jun</v>
      </c>
      <c r="U229">
        <f t="shared" si="25"/>
        <v>2015</v>
      </c>
      <c r="V229" s="10">
        <f t="shared" si="31"/>
        <v>42194.893993055557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26"/>
        <v>0</v>
      </c>
      <c r="P230" s="5">
        <f t="shared" si="27"/>
        <v>0</v>
      </c>
      <c r="Q230" t="str">
        <f t="shared" si="28"/>
        <v>film &amp; video</v>
      </c>
      <c r="R230" t="str">
        <f t="shared" si="29"/>
        <v>drama</v>
      </c>
      <c r="S230" s="10">
        <f t="shared" si="30"/>
        <v>42096.686400462961</v>
      </c>
      <c r="T230" t="str">
        <f t="shared" si="24"/>
        <v>Apr</v>
      </c>
      <c r="U230">
        <f t="shared" si="25"/>
        <v>2015</v>
      </c>
      <c r="V230" s="10">
        <f t="shared" si="31"/>
        <v>42156.686400462961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26"/>
        <v>0</v>
      </c>
      <c r="P231" s="5">
        <f t="shared" si="27"/>
        <v>0</v>
      </c>
      <c r="Q231" t="str">
        <f t="shared" si="28"/>
        <v>film &amp; video</v>
      </c>
      <c r="R231" t="str">
        <f t="shared" si="29"/>
        <v>drama</v>
      </c>
      <c r="S231" s="10">
        <f t="shared" si="30"/>
        <v>42383.933993055558</v>
      </c>
      <c r="T231" t="str">
        <f t="shared" si="24"/>
        <v>Jan</v>
      </c>
      <c r="U231">
        <f t="shared" si="25"/>
        <v>2016</v>
      </c>
      <c r="V231" s="10">
        <f t="shared" si="31"/>
        <v>42413.933993055558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26"/>
        <v>0.4</v>
      </c>
      <c r="P232" s="5">
        <f t="shared" si="27"/>
        <v>30</v>
      </c>
      <c r="Q232" t="str">
        <f t="shared" si="28"/>
        <v>film &amp; video</v>
      </c>
      <c r="R232" t="str">
        <f t="shared" si="29"/>
        <v>drama</v>
      </c>
      <c r="S232" s="10">
        <f t="shared" si="30"/>
        <v>42129.777210648142</v>
      </c>
      <c r="T232" t="str">
        <f t="shared" si="24"/>
        <v>May</v>
      </c>
      <c r="U232">
        <f t="shared" si="25"/>
        <v>2015</v>
      </c>
      <c r="V232" s="10">
        <f t="shared" si="31"/>
        <v>42159.777210648142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26"/>
        <v>0</v>
      </c>
      <c r="P233" s="5">
        <f t="shared" si="27"/>
        <v>0</v>
      </c>
      <c r="Q233" t="str">
        <f t="shared" si="28"/>
        <v>film &amp; video</v>
      </c>
      <c r="R233" t="str">
        <f t="shared" si="29"/>
        <v>drama</v>
      </c>
      <c r="S233" s="10">
        <f t="shared" si="30"/>
        <v>42341.958923611113</v>
      </c>
      <c r="T233" t="str">
        <f t="shared" si="24"/>
        <v>Dec</v>
      </c>
      <c r="U233">
        <f t="shared" si="25"/>
        <v>2015</v>
      </c>
      <c r="V233" s="10">
        <f t="shared" si="31"/>
        <v>42371.958923611113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26"/>
        <v>2.75</v>
      </c>
      <c r="P234" s="5">
        <f t="shared" si="27"/>
        <v>15.714285714285714</v>
      </c>
      <c r="Q234" t="str">
        <f t="shared" si="28"/>
        <v>film &amp; video</v>
      </c>
      <c r="R234" t="str">
        <f t="shared" si="29"/>
        <v>drama</v>
      </c>
      <c r="S234" s="10">
        <f t="shared" si="30"/>
        <v>42032.82576388889</v>
      </c>
      <c r="T234" t="str">
        <f t="shared" si="24"/>
        <v>Jan</v>
      </c>
      <c r="U234">
        <f t="shared" si="25"/>
        <v>2015</v>
      </c>
      <c r="V234" s="10">
        <f t="shared" si="31"/>
        <v>42062.82576388889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26"/>
        <v>0</v>
      </c>
      <c r="P235" s="5">
        <f t="shared" si="27"/>
        <v>0</v>
      </c>
      <c r="Q235" t="str">
        <f t="shared" si="28"/>
        <v>film &amp; video</v>
      </c>
      <c r="R235" t="str">
        <f t="shared" si="29"/>
        <v>drama</v>
      </c>
      <c r="S235" s="10">
        <f t="shared" si="30"/>
        <v>42612.911712962959</v>
      </c>
      <c r="T235" t="str">
        <f t="shared" si="24"/>
        <v>Aug</v>
      </c>
      <c r="U235">
        <f t="shared" si="25"/>
        <v>2016</v>
      </c>
      <c r="V235" s="10">
        <f t="shared" si="31"/>
        <v>42642.911712962959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26"/>
        <v>40.1</v>
      </c>
      <c r="P236" s="5">
        <f t="shared" si="27"/>
        <v>80.2</v>
      </c>
      <c r="Q236" t="str">
        <f t="shared" si="28"/>
        <v>film &amp; video</v>
      </c>
      <c r="R236" t="str">
        <f t="shared" si="29"/>
        <v>drama</v>
      </c>
      <c r="S236" s="10">
        <f t="shared" si="30"/>
        <v>42136.035405092596</v>
      </c>
      <c r="T236" t="str">
        <f t="shared" si="24"/>
        <v>May</v>
      </c>
      <c r="U236">
        <f t="shared" si="25"/>
        <v>2015</v>
      </c>
      <c r="V236" s="10">
        <f t="shared" si="31"/>
        <v>42176.035405092596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26"/>
        <v>0</v>
      </c>
      <c r="P237" s="5">
        <f t="shared" si="27"/>
        <v>0</v>
      </c>
      <c r="Q237" t="str">
        <f t="shared" si="28"/>
        <v>film &amp; video</v>
      </c>
      <c r="R237" t="str">
        <f t="shared" si="29"/>
        <v>drama</v>
      </c>
      <c r="S237" s="10">
        <f t="shared" si="30"/>
        <v>42164.908530092594</v>
      </c>
      <c r="T237" t="str">
        <f t="shared" si="24"/>
        <v>Jun</v>
      </c>
      <c r="U237">
        <f t="shared" si="25"/>
        <v>2015</v>
      </c>
      <c r="V237" s="10">
        <f t="shared" si="31"/>
        <v>42194.908530092594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26"/>
        <v>0</v>
      </c>
      <c r="P238" s="5">
        <f t="shared" si="27"/>
        <v>0</v>
      </c>
      <c r="Q238" t="str">
        <f t="shared" si="28"/>
        <v>film &amp; video</v>
      </c>
      <c r="R238" t="str">
        <f t="shared" si="29"/>
        <v>drama</v>
      </c>
      <c r="S238" s="10">
        <f t="shared" si="30"/>
        <v>42321.08447916666</v>
      </c>
      <c r="T238" t="str">
        <f t="shared" si="24"/>
        <v>Nov</v>
      </c>
      <c r="U238">
        <f t="shared" si="25"/>
        <v>2015</v>
      </c>
      <c r="V238" s="10">
        <f t="shared" si="31"/>
        <v>42374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26"/>
        <v>0.33333333333333337</v>
      </c>
      <c r="P239" s="5">
        <f t="shared" si="27"/>
        <v>50</v>
      </c>
      <c r="Q239" t="str">
        <f t="shared" si="28"/>
        <v>film &amp; video</v>
      </c>
      <c r="R239" t="str">
        <f t="shared" si="29"/>
        <v>drama</v>
      </c>
      <c r="S239" s="10">
        <f t="shared" si="30"/>
        <v>42377.577187499999</v>
      </c>
      <c r="T239" t="str">
        <f t="shared" si="24"/>
        <v>Jan</v>
      </c>
      <c r="U239">
        <f t="shared" si="25"/>
        <v>2016</v>
      </c>
      <c r="V239" s="10">
        <f t="shared" si="31"/>
        <v>42437.577187499999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26"/>
        <v>0</v>
      </c>
      <c r="P240" s="5">
        <f t="shared" si="27"/>
        <v>0</v>
      </c>
      <c r="Q240" t="str">
        <f t="shared" si="28"/>
        <v>film &amp; video</v>
      </c>
      <c r="R240" t="str">
        <f t="shared" si="29"/>
        <v>drama</v>
      </c>
      <c r="S240" s="10">
        <f t="shared" si="30"/>
        <v>42713.962499999994</v>
      </c>
      <c r="T240" t="str">
        <f t="shared" si="24"/>
        <v>Dec</v>
      </c>
      <c r="U240">
        <f t="shared" si="25"/>
        <v>2016</v>
      </c>
      <c r="V240" s="10">
        <f t="shared" si="31"/>
        <v>42734.375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26"/>
        <v>25</v>
      </c>
      <c r="P241" s="5">
        <f t="shared" si="27"/>
        <v>50</v>
      </c>
      <c r="Q241" t="str">
        <f t="shared" si="28"/>
        <v>film &amp; video</v>
      </c>
      <c r="R241" t="str">
        <f t="shared" si="29"/>
        <v>drama</v>
      </c>
      <c r="S241" s="10">
        <f t="shared" si="30"/>
        <v>42297.110300925924</v>
      </c>
      <c r="T241" t="str">
        <f t="shared" si="24"/>
        <v>Oct</v>
      </c>
      <c r="U241">
        <f t="shared" si="25"/>
        <v>2015</v>
      </c>
      <c r="V241" s="10">
        <f t="shared" si="31"/>
        <v>42316.5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26"/>
        <v>107.63413333333334</v>
      </c>
      <c r="P242" s="5">
        <f t="shared" si="27"/>
        <v>117.84759124087591</v>
      </c>
      <c r="Q242" t="str">
        <f t="shared" si="28"/>
        <v>film &amp; video</v>
      </c>
      <c r="R242" t="str">
        <f t="shared" si="29"/>
        <v>documentary</v>
      </c>
      <c r="S242" s="10">
        <f t="shared" si="30"/>
        <v>41354.708460648151</v>
      </c>
      <c r="T242" t="str">
        <f t="shared" si="24"/>
        <v>Mar</v>
      </c>
      <c r="U242">
        <f t="shared" si="25"/>
        <v>2013</v>
      </c>
      <c r="V242" s="10">
        <f t="shared" si="31"/>
        <v>41399.708460648151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26"/>
        <v>112.63736263736264</v>
      </c>
      <c r="P243" s="5">
        <f t="shared" si="27"/>
        <v>109.04255319148936</v>
      </c>
      <c r="Q243" t="str">
        <f t="shared" si="28"/>
        <v>film &amp; video</v>
      </c>
      <c r="R243" t="str">
        <f t="shared" si="29"/>
        <v>documentary</v>
      </c>
      <c r="S243" s="10">
        <f t="shared" si="30"/>
        <v>41949.697962962964</v>
      </c>
      <c r="T243" t="str">
        <f t="shared" si="24"/>
        <v>Nov</v>
      </c>
      <c r="U243">
        <f t="shared" si="25"/>
        <v>2014</v>
      </c>
      <c r="V243" s="10">
        <f t="shared" si="31"/>
        <v>41994.697962962964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26"/>
        <v>113.46153846153845</v>
      </c>
      <c r="P244" s="5">
        <f t="shared" si="27"/>
        <v>73.019801980198025</v>
      </c>
      <c r="Q244" t="str">
        <f t="shared" si="28"/>
        <v>film &amp; video</v>
      </c>
      <c r="R244" t="str">
        <f t="shared" si="29"/>
        <v>documentary</v>
      </c>
      <c r="S244" s="10">
        <f t="shared" si="30"/>
        <v>40862.492939814816</v>
      </c>
      <c r="T244" t="str">
        <f t="shared" si="24"/>
        <v>Nov</v>
      </c>
      <c r="U244">
        <f t="shared" si="25"/>
        <v>2011</v>
      </c>
      <c r="V244" s="10">
        <f t="shared" si="31"/>
        <v>40897.492939814816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26"/>
        <v>102.592</v>
      </c>
      <c r="P245" s="5">
        <f t="shared" si="27"/>
        <v>78.195121951219505</v>
      </c>
      <c r="Q245" t="str">
        <f t="shared" si="28"/>
        <v>film &amp; video</v>
      </c>
      <c r="R245" t="str">
        <f t="shared" si="29"/>
        <v>documentary</v>
      </c>
      <c r="S245" s="10">
        <f t="shared" si="30"/>
        <v>41662.047500000001</v>
      </c>
      <c r="T245" t="str">
        <f t="shared" si="24"/>
        <v>Jan</v>
      </c>
      <c r="U245">
        <f t="shared" si="25"/>
        <v>2014</v>
      </c>
      <c r="V245" s="10">
        <f t="shared" si="31"/>
        <v>41692.047500000001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26"/>
        <v>113.75714285714287</v>
      </c>
      <c r="P246" s="5">
        <f t="shared" si="27"/>
        <v>47.398809523809526</v>
      </c>
      <c r="Q246" t="str">
        <f t="shared" si="28"/>
        <v>film &amp; video</v>
      </c>
      <c r="R246" t="str">
        <f t="shared" si="29"/>
        <v>documentary</v>
      </c>
      <c r="S246" s="10">
        <f t="shared" si="30"/>
        <v>40213.323599537034</v>
      </c>
      <c r="T246" t="str">
        <f t="shared" si="24"/>
        <v>Feb</v>
      </c>
      <c r="U246">
        <f t="shared" si="25"/>
        <v>2010</v>
      </c>
      <c r="V246" s="10">
        <f t="shared" si="31"/>
        <v>40253.29583333333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26"/>
        <v>103.71999999999998</v>
      </c>
      <c r="P247" s="5">
        <f t="shared" si="27"/>
        <v>54.020833333333336</v>
      </c>
      <c r="Q247" t="str">
        <f t="shared" si="28"/>
        <v>film &amp; video</v>
      </c>
      <c r="R247" t="str">
        <f t="shared" si="29"/>
        <v>documentary</v>
      </c>
      <c r="S247" s="10">
        <f t="shared" si="30"/>
        <v>41107.053067129629</v>
      </c>
      <c r="T247" t="str">
        <f t="shared" si="24"/>
        <v>Jul</v>
      </c>
      <c r="U247">
        <f t="shared" si="25"/>
        <v>2012</v>
      </c>
      <c r="V247" s="10">
        <f t="shared" si="31"/>
        <v>41137.053067129629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26"/>
        <v>305.46000000000004</v>
      </c>
      <c r="P248" s="5">
        <f t="shared" si="27"/>
        <v>68.488789237668158</v>
      </c>
      <c r="Q248" t="str">
        <f t="shared" si="28"/>
        <v>film &amp; video</v>
      </c>
      <c r="R248" t="str">
        <f t="shared" si="29"/>
        <v>documentary</v>
      </c>
      <c r="S248" s="10">
        <f t="shared" si="30"/>
        <v>40480.363483796296</v>
      </c>
      <c r="T248" t="str">
        <f t="shared" si="24"/>
        <v>Oct</v>
      </c>
      <c r="U248">
        <f t="shared" si="25"/>
        <v>2010</v>
      </c>
      <c r="V248" s="10">
        <f t="shared" si="31"/>
        <v>40530.405150462961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26"/>
        <v>134.1</v>
      </c>
      <c r="P249" s="5">
        <f t="shared" si="27"/>
        <v>108.14516129032258</v>
      </c>
      <c r="Q249" t="str">
        <f t="shared" si="28"/>
        <v>film &amp; video</v>
      </c>
      <c r="R249" t="str">
        <f t="shared" si="29"/>
        <v>documentary</v>
      </c>
      <c r="S249" s="10">
        <f t="shared" si="30"/>
        <v>40430.604328703703</v>
      </c>
      <c r="T249" t="str">
        <f t="shared" si="24"/>
        <v>Sep</v>
      </c>
      <c r="U249">
        <f t="shared" si="25"/>
        <v>2010</v>
      </c>
      <c r="V249" s="10">
        <f t="shared" si="31"/>
        <v>40467.152083333334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26"/>
        <v>101.33294117647058</v>
      </c>
      <c r="P250" s="5">
        <f t="shared" si="27"/>
        <v>589.95205479452056</v>
      </c>
      <c r="Q250" t="str">
        <f t="shared" si="28"/>
        <v>film &amp; video</v>
      </c>
      <c r="R250" t="str">
        <f t="shared" si="29"/>
        <v>documentary</v>
      </c>
      <c r="S250" s="10">
        <f t="shared" si="30"/>
        <v>40870.774409722224</v>
      </c>
      <c r="T250" t="str">
        <f t="shared" si="24"/>
        <v>Nov</v>
      </c>
      <c r="U250">
        <f t="shared" si="25"/>
        <v>2011</v>
      </c>
      <c r="V250" s="10">
        <f t="shared" si="31"/>
        <v>40915.774409722224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26"/>
        <v>112.92</v>
      </c>
      <c r="P251" s="5">
        <f t="shared" si="27"/>
        <v>48.051063829787232</v>
      </c>
      <c r="Q251" t="str">
        <f t="shared" si="28"/>
        <v>film &amp; video</v>
      </c>
      <c r="R251" t="str">
        <f t="shared" si="29"/>
        <v>documentary</v>
      </c>
      <c r="S251" s="10">
        <f t="shared" si="30"/>
        <v>40332.923842592594</v>
      </c>
      <c r="T251" t="str">
        <f t="shared" si="24"/>
        <v>Jun</v>
      </c>
      <c r="U251">
        <f t="shared" si="25"/>
        <v>2010</v>
      </c>
      <c r="V251" s="10">
        <f t="shared" si="31"/>
        <v>40412.736111111109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26"/>
        <v>105.58333333333334</v>
      </c>
      <c r="P252" s="5">
        <f t="shared" si="27"/>
        <v>72.482837528604122</v>
      </c>
      <c r="Q252" t="str">
        <f t="shared" si="28"/>
        <v>film &amp; video</v>
      </c>
      <c r="R252" t="str">
        <f t="shared" si="29"/>
        <v>documentary</v>
      </c>
      <c r="S252" s="10">
        <f t="shared" si="30"/>
        <v>41401.565868055557</v>
      </c>
      <c r="T252" t="str">
        <f t="shared" si="24"/>
        <v>May</v>
      </c>
      <c r="U252">
        <f t="shared" si="25"/>
        <v>2013</v>
      </c>
      <c r="V252" s="10">
        <f t="shared" si="31"/>
        <v>41431.565868055557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26"/>
        <v>125.57142857142858</v>
      </c>
      <c r="P253" s="5">
        <f t="shared" si="27"/>
        <v>57.077922077922075</v>
      </c>
      <c r="Q253" t="str">
        <f t="shared" si="28"/>
        <v>film &amp; video</v>
      </c>
      <c r="R253" t="str">
        <f t="shared" si="29"/>
        <v>documentary</v>
      </c>
      <c r="S253" s="10">
        <f t="shared" si="30"/>
        <v>41013.787569444445</v>
      </c>
      <c r="T253" t="str">
        <f t="shared" si="24"/>
        <v>Apr</v>
      </c>
      <c r="U253">
        <f t="shared" si="25"/>
        <v>2012</v>
      </c>
      <c r="V253" s="10">
        <f t="shared" si="31"/>
        <v>41045.791666666664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26"/>
        <v>184.56</v>
      </c>
      <c r="P254" s="5">
        <f t="shared" si="27"/>
        <v>85.444444444444443</v>
      </c>
      <c r="Q254" t="str">
        <f t="shared" si="28"/>
        <v>film &amp; video</v>
      </c>
      <c r="R254" t="str">
        <f t="shared" si="29"/>
        <v>documentary</v>
      </c>
      <c r="S254" s="10">
        <f t="shared" si="30"/>
        <v>40266.662708333337</v>
      </c>
      <c r="T254" t="str">
        <f t="shared" si="24"/>
        <v>Mar</v>
      </c>
      <c r="U254">
        <f t="shared" si="25"/>
        <v>2010</v>
      </c>
      <c r="V254" s="10">
        <f t="shared" si="31"/>
        <v>40330.165972222225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26"/>
        <v>100.73333333333335</v>
      </c>
      <c r="P255" s="5">
        <f t="shared" si="27"/>
        <v>215.85714285714286</v>
      </c>
      <c r="Q255" t="str">
        <f t="shared" si="28"/>
        <v>film &amp; video</v>
      </c>
      <c r="R255" t="str">
        <f t="shared" si="29"/>
        <v>documentary</v>
      </c>
      <c r="S255" s="10">
        <f t="shared" si="30"/>
        <v>40924.650868055556</v>
      </c>
      <c r="T255" t="str">
        <f t="shared" si="24"/>
        <v>Jan</v>
      </c>
      <c r="U255">
        <f t="shared" si="25"/>
        <v>2012</v>
      </c>
      <c r="V255" s="10">
        <f t="shared" si="31"/>
        <v>40954.650868055556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26"/>
        <v>116.94725</v>
      </c>
      <c r="P256" s="5">
        <f t="shared" si="27"/>
        <v>89.38643312101911</v>
      </c>
      <c r="Q256" t="str">
        <f t="shared" si="28"/>
        <v>film &amp; video</v>
      </c>
      <c r="R256" t="str">
        <f t="shared" si="29"/>
        <v>documentary</v>
      </c>
      <c r="S256" s="10">
        <f t="shared" si="30"/>
        <v>42263.952662037031</v>
      </c>
      <c r="T256" t="str">
        <f t="shared" si="24"/>
        <v>Sep</v>
      </c>
      <c r="U256">
        <f t="shared" si="25"/>
        <v>2015</v>
      </c>
      <c r="V256" s="10">
        <f t="shared" si="31"/>
        <v>42294.083333333328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26"/>
        <v>106.73325</v>
      </c>
      <c r="P257" s="5">
        <f t="shared" si="27"/>
        <v>45.418404255319146</v>
      </c>
      <c r="Q257" t="str">
        <f t="shared" si="28"/>
        <v>film &amp; video</v>
      </c>
      <c r="R257" t="str">
        <f t="shared" si="29"/>
        <v>documentary</v>
      </c>
      <c r="S257" s="10">
        <f t="shared" si="30"/>
        <v>40588.526412037041</v>
      </c>
      <c r="T257" t="str">
        <f t="shared" si="24"/>
        <v>Feb</v>
      </c>
      <c r="U257">
        <f t="shared" si="25"/>
        <v>2011</v>
      </c>
      <c r="V257" s="10">
        <f t="shared" si="31"/>
        <v>40618.48474537037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26"/>
        <v>139.1</v>
      </c>
      <c r="P258" s="5">
        <f t="shared" si="27"/>
        <v>65.756363636363631</v>
      </c>
      <c r="Q258" t="str">
        <f t="shared" si="28"/>
        <v>film &amp; video</v>
      </c>
      <c r="R258" t="str">
        <f t="shared" si="29"/>
        <v>documentary</v>
      </c>
      <c r="S258" s="10">
        <f t="shared" si="30"/>
        <v>41319.769293981481</v>
      </c>
      <c r="T258" t="str">
        <f t="shared" ref="T258:T321" si="32">TEXT(S258,"mmm")</f>
        <v>Feb</v>
      </c>
      <c r="U258">
        <f t="shared" ref="U258:U321" si="33">YEAR(S258)</f>
        <v>2013</v>
      </c>
      <c r="V258" s="10">
        <f t="shared" si="31"/>
        <v>41349.769293981481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34">(E259/D259)*100</f>
        <v>106.72648571428572</v>
      </c>
      <c r="P259" s="5">
        <f t="shared" ref="P259:P322" si="35">IFERROR(E259/L259,0)</f>
        <v>66.70405357142856</v>
      </c>
      <c r="Q259" t="str">
        <f t="shared" ref="Q259:Q322" si="36">LEFT(N259,SEARCH("/",N259,1)-1)</f>
        <v>film &amp; video</v>
      </c>
      <c r="R259" t="str">
        <f t="shared" ref="R259:R322" si="37">RIGHT(N259,LEN(N259)-SEARCH("/",N259,1))</f>
        <v>documentary</v>
      </c>
      <c r="S259" s="10">
        <f t="shared" ref="S259:S322" si="38">(((J259/60)/60)/24)+DATE(1970,1,1)</f>
        <v>42479.626875000002</v>
      </c>
      <c r="T259" t="str">
        <f t="shared" si="32"/>
        <v>Apr</v>
      </c>
      <c r="U259">
        <f t="shared" si="33"/>
        <v>2016</v>
      </c>
      <c r="V259" s="10">
        <f t="shared" ref="V259:V322" si="39">(((I259/60)/60)/24)+DATE(1970,1,1)</f>
        <v>42509.626875000002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34"/>
        <v>191.14</v>
      </c>
      <c r="P260" s="5">
        <f t="shared" si="35"/>
        <v>83.345930232558146</v>
      </c>
      <c r="Q260" t="str">
        <f t="shared" si="36"/>
        <v>film &amp; video</v>
      </c>
      <c r="R260" t="str">
        <f t="shared" si="37"/>
        <v>documentary</v>
      </c>
      <c r="S260" s="10">
        <f t="shared" si="38"/>
        <v>40682.051689814813</v>
      </c>
      <c r="T260" t="str">
        <f t="shared" si="32"/>
        <v>May</v>
      </c>
      <c r="U260">
        <f t="shared" si="33"/>
        <v>2011</v>
      </c>
      <c r="V260" s="10">
        <f t="shared" si="39"/>
        <v>40712.051689814813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34"/>
        <v>131.93789333333334</v>
      </c>
      <c r="P261" s="5">
        <f t="shared" si="35"/>
        <v>105.04609341825902</v>
      </c>
      <c r="Q261" t="str">
        <f t="shared" si="36"/>
        <v>film &amp; video</v>
      </c>
      <c r="R261" t="str">
        <f t="shared" si="37"/>
        <v>documentary</v>
      </c>
      <c r="S261" s="10">
        <f t="shared" si="38"/>
        <v>42072.738067129627</v>
      </c>
      <c r="T261" t="str">
        <f t="shared" si="32"/>
        <v>Mar</v>
      </c>
      <c r="U261">
        <f t="shared" si="33"/>
        <v>2015</v>
      </c>
      <c r="V261" s="10">
        <f t="shared" si="39"/>
        <v>42102.738067129627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34"/>
        <v>106.4</v>
      </c>
      <c r="P262" s="5">
        <f t="shared" si="35"/>
        <v>120.90909090909091</v>
      </c>
      <c r="Q262" t="str">
        <f t="shared" si="36"/>
        <v>film &amp; video</v>
      </c>
      <c r="R262" t="str">
        <f t="shared" si="37"/>
        <v>documentary</v>
      </c>
      <c r="S262" s="10">
        <f t="shared" si="38"/>
        <v>40330.755543981482</v>
      </c>
      <c r="T262" t="str">
        <f t="shared" si="32"/>
        <v>Jun</v>
      </c>
      <c r="U262">
        <f t="shared" si="33"/>
        <v>2010</v>
      </c>
      <c r="V262" s="10">
        <f t="shared" si="39"/>
        <v>40376.415972222225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34"/>
        <v>107.4</v>
      </c>
      <c r="P263" s="5">
        <f t="shared" si="35"/>
        <v>97.63636363636364</v>
      </c>
      <c r="Q263" t="str">
        <f t="shared" si="36"/>
        <v>film &amp; video</v>
      </c>
      <c r="R263" t="str">
        <f t="shared" si="37"/>
        <v>documentary</v>
      </c>
      <c r="S263" s="10">
        <f t="shared" si="38"/>
        <v>41017.885462962964</v>
      </c>
      <c r="T263" t="str">
        <f t="shared" si="32"/>
        <v>Apr</v>
      </c>
      <c r="U263">
        <f t="shared" si="33"/>
        <v>2012</v>
      </c>
      <c r="V263" s="10">
        <f t="shared" si="39"/>
        <v>41067.621527777781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34"/>
        <v>240</v>
      </c>
      <c r="P264" s="5">
        <f t="shared" si="35"/>
        <v>41.379310344827587</v>
      </c>
      <c r="Q264" t="str">
        <f t="shared" si="36"/>
        <v>film &amp; video</v>
      </c>
      <c r="R264" t="str">
        <f t="shared" si="37"/>
        <v>documentary</v>
      </c>
      <c r="S264" s="10">
        <f t="shared" si="38"/>
        <v>40555.24800925926</v>
      </c>
      <c r="T264" t="str">
        <f t="shared" si="32"/>
        <v>Jan</v>
      </c>
      <c r="U264">
        <f t="shared" si="33"/>
        <v>2011</v>
      </c>
      <c r="V264" s="10">
        <f t="shared" si="39"/>
        <v>40600.24800925926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34"/>
        <v>118.08108</v>
      </c>
      <c r="P265" s="5">
        <f t="shared" si="35"/>
        <v>30.654485981308412</v>
      </c>
      <c r="Q265" t="str">
        <f t="shared" si="36"/>
        <v>film &amp; video</v>
      </c>
      <c r="R265" t="str">
        <f t="shared" si="37"/>
        <v>documentary</v>
      </c>
      <c r="S265" s="10">
        <f t="shared" si="38"/>
        <v>41149.954791666663</v>
      </c>
      <c r="T265" t="str">
        <f t="shared" si="32"/>
        <v>Aug</v>
      </c>
      <c r="U265">
        <f t="shared" si="33"/>
        <v>2012</v>
      </c>
      <c r="V265" s="10">
        <f t="shared" si="39"/>
        <v>41179.954791666663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34"/>
        <v>118.19999999999999</v>
      </c>
      <c r="P266" s="5">
        <f t="shared" si="35"/>
        <v>64.945054945054949</v>
      </c>
      <c r="Q266" t="str">
        <f t="shared" si="36"/>
        <v>film &amp; video</v>
      </c>
      <c r="R266" t="str">
        <f t="shared" si="37"/>
        <v>documentary</v>
      </c>
      <c r="S266" s="10">
        <f t="shared" si="38"/>
        <v>41010.620312500003</v>
      </c>
      <c r="T266" t="str">
        <f t="shared" si="32"/>
        <v>Apr</v>
      </c>
      <c r="U266">
        <f t="shared" si="33"/>
        <v>2012</v>
      </c>
      <c r="V266" s="10">
        <f t="shared" si="39"/>
        <v>41040.620312500003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34"/>
        <v>111.1</v>
      </c>
      <c r="P267" s="5">
        <f t="shared" si="35"/>
        <v>95.775862068965523</v>
      </c>
      <c r="Q267" t="str">
        <f t="shared" si="36"/>
        <v>film &amp; video</v>
      </c>
      <c r="R267" t="str">
        <f t="shared" si="37"/>
        <v>documentary</v>
      </c>
      <c r="S267" s="10">
        <f t="shared" si="38"/>
        <v>40267.245717592588</v>
      </c>
      <c r="T267" t="str">
        <f t="shared" si="32"/>
        <v>Mar</v>
      </c>
      <c r="U267">
        <f t="shared" si="33"/>
        <v>2010</v>
      </c>
      <c r="V267" s="10">
        <f t="shared" si="39"/>
        <v>40308.844444444447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34"/>
        <v>145.5</v>
      </c>
      <c r="P268" s="5">
        <f t="shared" si="35"/>
        <v>40.416666666666664</v>
      </c>
      <c r="Q268" t="str">
        <f t="shared" si="36"/>
        <v>film &amp; video</v>
      </c>
      <c r="R268" t="str">
        <f t="shared" si="37"/>
        <v>documentary</v>
      </c>
      <c r="S268" s="10">
        <f t="shared" si="38"/>
        <v>40205.174849537041</v>
      </c>
      <c r="T268" t="str">
        <f t="shared" si="32"/>
        <v>Jan</v>
      </c>
      <c r="U268">
        <f t="shared" si="33"/>
        <v>2010</v>
      </c>
      <c r="V268" s="10">
        <f t="shared" si="39"/>
        <v>40291.160416666666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34"/>
        <v>131.62883248730967</v>
      </c>
      <c r="P269" s="5">
        <f t="shared" si="35"/>
        <v>78.578424242424248</v>
      </c>
      <c r="Q269" t="str">
        <f t="shared" si="36"/>
        <v>film &amp; video</v>
      </c>
      <c r="R269" t="str">
        <f t="shared" si="37"/>
        <v>documentary</v>
      </c>
      <c r="S269" s="10">
        <f t="shared" si="38"/>
        <v>41785.452534722222</v>
      </c>
      <c r="T269" t="str">
        <f t="shared" si="32"/>
        <v>May</v>
      </c>
      <c r="U269">
        <f t="shared" si="33"/>
        <v>2014</v>
      </c>
      <c r="V269" s="10">
        <f t="shared" si="39"/>
        <v>41815.452534722222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34"/>
        <v>111.4</v>
      </c>
      <c r="P270" s="5">
        <f t="shared" si="35"/>
        <v>50.18018018018018</v>
      </c>
      <c r="Q270" t="str">
        <f t="shared" si="36"/>
        <v>film &amp; video</v>
      </c>
      <c r="R270" t="str">
        <f t="shared" si="37"/>
        <v>documentary</v>
      </c>
      <c r="S270" s="10">
        <f t="shared" si="38"/>
        <v>40809.15252314815</v>
      </c>
      <c r="T270" t="str">
        <f t="shared" si="32"/>
        <v>Sep</v>
      </c>
      <c r="U270">
        <f t="shared" si="33"/>
        <v>2011</v>
      </c>
      <c r="V270" s="10">
        <f t="shared" si="39"/>
        <v>40854.194189814814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34"/>
        <v>147.23376999999999</v>
      </c>
      <c r="P271" s="5">
        <f t="shared" si="35"/>
        <v>92.251735588972423</v>
      </c>
      <c r="Q271" t="str">
        <f t="shared" si="36"/>
        <v>film &amp; video</v>
      </c>
      <c r="R271" t="str">
        <f t="shared" si="37"/>
        <v>documentary</v>
      </c>
      <c r="S271" s="10">
        <f t="shared" si="38"/>
        <v>42758.197013888886</v>
      </c>
      <c r="T271" t="str">
        <f t="shared" si="32"/>
        <v>Jan</v>
      </c>
      <c r="U271">
        <f t="shared" si="33"/>
        <v>2017</v>
      </c>
      <c r="V271" s="10">
        <f t="shared" si="39"/>
        <v>42788.197013888886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34"/>
        <v>152.60869565217391</v>
      </c>
      <c r="P272" s="5">
        <f t="shared" si="35"/>
        <v>57.540983606557376</v>
      </c>
      <c r="Q272" t="str">
        <f t="shared" si="36"/>
        <v>film &amp; video</v>
      </c>
      <c r="R272" t="str">
        <f t="shared" si="37"/>
        <v>documentary</v>
      </c>
      <c r="S272" s="10">
        <f t="shared" si="38"/>
        <v>40637.866550925923</v>
      </c>
      <c r="T272" t="str">
        <f t="shared" si="32"/>
        <v>Apr</v>
      </c>
      <c r="U272">
        <f t="shared" si="33"/>
        <v>2011</v>
      </c>
      <c r="V272" s="10">
        <f t="shared" si="39"/>
        <v>40688.166666666664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34"/>
        <v>104.67999999999999</v>
      </c>
      <c r="P273" s="5">
        <f t="shared" si="35"/>
        <v>109.42160278745645</v>
      </c>
      <c r="Q273" t="str">
        <f t="shared" si="36"/>
        <v>film &amp; video</v>
      </c>
      <c r="R273" t="str">
        <f t="shared" si="37"/>
        <v>documentary</v>
      </c>
      <c r="S273" s="10">
        <f t="shared" si="38"/>
        <v>41612.10024305556</v>
      </c>
      <c r="T273" t="str">
        <f t="shared" si="32"/>
        <v>Dec</v>
      </c>
      <c r="U273">
        <f t="shared" si="33"/>
        <v>2013</v>
      </c>
      <c r="V273" s="10">
        <f t="shared" si="39"/>
        <v>41641.333333333336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34"/>
        <v>177.43366666666668</v>
      </c>
      <c r="P274" s="5">
        <f t="shared" si="35"/>
        <v>81.892461538461546</v>
      </c>
      <c r="Q274" t="str">
        <f t="shared" si="36"/>
        <v>film &amp; video</v>
      </c>
      <c r="R274" t="str">
        <f t="shared" si="37"/>
        <v>documentary</v>
      </c>
      <c r="S274" s="10">
        <f t="shared" si="38"/>
        <v>40235.900358796294</v>
      </c>
      <c r="T274" t="str">
        <f t="shared" si="32"/>
        <v>Feb</v>
      </c>
      <c r="U274">
        <f t="shared" si="33"/>
        <v>2010</v>
      </c>
      <c r="V274" s="10">
        <f t="shared" si="39"/>
        <v>40296.78402777778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34"/>
        <v>107.7758</v>
      </c>
      <c r="P275" s="5">
        <f t="shared" si="35"/>
        <v>45.667711864406776</v>
      </c>
      <c r="Q275" t="str">
        <f t="shared" si="36"/>
        <v>film &amp; video</v>
      </c>
      <c r="R275" t="str">
        <f t="shared" si="37"/>
        <v>documentary</v>
      </c>
      <c r="S275" s="10">
        <f t="shared" si="38"/>
        <v>40697.498449074075</v>
      </c>
      <c r="T275" t="str">
        <f t="shared" si="32"/>
        <v>Jun</v>
      </c>
      <c r="U275">
        <f t="shared" si="33"/>
        <v>2011</v>
      </c>
      <c r="V275" s="10">
        <f t="shared" si="39"/>
        <v>40727.498449074075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34"/>
        <v>156</v>
      </c>
      <c r="P276" s="5">
        <f t="shared" si="35"/>
        <v>55.221238938053098</v>
      </c>
      <c r="Q276" t="str">
        <f t="shared" si="36"/>
        <v>film &amp; video</v>
      </c>
      <c r="R276" t="str">
        <f t="shared" si="37"/>
        <v>documentary</v>
      </c>
      <c r="S276" s="10">
        <f t="shared" si="38"/>
        <v>40969.912372685183</v>
      </c>
      <c r="T276" t="str">
        <f t="shared" si="32"/>
        <v>Mar</v>
      </c>
      <c r="U276">
        <f t="shared" si="33"/>
        <v>2012</v>
      </c>
      <c r="V276" s="10">
        <f t="shared" si="39"/>
        <v>41004.290972222225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34"/>
        <v>108.395</v>
      </c>
      <c r="P277" s="5">
        <f t="shared" si="35"/>
        <v>65.298192771084331</v>
      </c>
      <c r="Q277" t="str">
        <f t="shared" si="36"/>
        <v>film &amp; video</v>
      </c>
      <c r="R277" t="str">
        <f t="shared" si="37"/>
        <v>documentary</v>
      </c>
      <c r="S277" s="10">
        <f t="shared" si="38"/>
        <v>41193.032013888893</v>
      </c>
      <c r="T277" t="str">
        <f t="shared" si="32"/>
        <v>Oct</v>
      </c>
      <c r="U277">
        <f t="shared" si="33"/>
        <v>2012</v>
      </c>
      <c r="V277" s="10">
        <f t="shared" si="39"/>
        <v>41223.073680555557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34"/>
        <v>147.6</v>
      </c>
      <c r="P278" s="5">
        <f t="shared" si="35"/>
        <v>95.225806451612897</v>
      </c>
      <c r="Q278" t="str">
        <f t="shared" si="36"/>
        <v>film &amp; video</v>
      </c>
      <c r="R278" t="str">
        <f t="shared" si="37"/>
        <v>documentary</v>
      </c>
      <c r="S278" s="10">
        <f t="shared" si="38"/>
        <v>40967.081874999996</v>
      </c>
      <c r="T278" t="str">
        <f t="shared" si="32"/>
        <v>Feb</v>
      </c>
      <c r="U278">
        <f t="shared" si="33"/>
        <v>2012</v>
      </c>
      <c r="V278" s="10">
        <f t="shared" si="39"/>
        <v>41027.040208333332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34"/>
        <v>110.38153846153847</v>
      </c>
      <c r="P279" s="5">
        <f t="shared" si="35"/>
        <v>75.444794952681391</v>
      </c>
      <c r="Q279" t="str">
        <f t="shared" si="36"/>
        <v>film &amp; video</v>
      </c>
      <c r="R279" t="str">
        <f t="shared" si="37"/>
        <v>documentary</v>
      </c>
      <c r="S279" s="10">
        <f t="shared" si="38"/>
        <v>42117.891423611116</v>
      </c>
      <c r="T279" t="str">
        <f t="shared" si="32"/>
        <v>Apr</v>
      </c>
      <c r="U279">
        <f t="shared" si="33"/>
        <v>2015</v>
      </c>
      <c r="V279" s="10">
        <f t="shared" si="39"/>
        <v>42147.891423611116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34"/>
        <v>150.34814814814814</v>
      </c>
      <c r="P280" s="5">
        <f t="shared" si="35"/>
        <v>97.816867469879512</v>
      </c>
      <c r="Q280" t="str">
        <f t="shared" si="36"/>
        <v>film &amp; video</v>
      </c>
      <c r="R280" t="str">
        <f t="shared" si="37"/>
        <v>documentary</v>
      </c>
      <c r="S280" s="10">
        <f t="shared" si="38"/>
        <v>41164.040960648148</v>
      </c>
      <c r="T280" t="str">
        <f t="shared" si="32"/>
        <v>Sep</v>
      </c>
      <c r="U280">
        <f t="shared" si="33"/>
        <v>2012</v>
      </c>
      <c r="V280" s="10">
        <f t="shared" si="39"/>
        <v>41194.040960648148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34"/>
        <v>157.31829411764707</v>
      </c>
      <c r="P281" s="5">
        <f t="shared" si="35"/>
        <v>87.685606557377056</v>
      </c>
      <c r="Q281" t="str">
        <f t="shared" si="36"/>
        <v>film &amp; video</v>
      </c>
      <c r="R281" t="str">
        <f t="shared" si="37"/>
        <v>documentary</v>
      </c>
      <c r="S281" s="10">
        <f t="shared" si="38"/>
        <v>42759.244166666671</v>
      </c>
      <c r="T281" t="str">
        <f t="shared" si="32"/>
        <v>Jan</v>
      </c>
      <c r="U281">
        <f t="shared" si="33"/>
        <v>2017</v>
      </c>
      <c r="V281" s="10">
        <f t="shared" si="39"/>
        <v>42793.084027777775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34"/>
        <v>156.14400000000001</v>
      </c>
      <c r="P282" s="5">
        <f t="shared" si="35"/>
        <v>54.748948106591868</v>
      </c>
      <c r="Q282" t="str">
        <f t="shared" si="36"/>
        <v>film &amp; video</v>
      </c>
      <c r="R282" t="str">
        <f t="shared" si="37"/>
        <v>documentary</v>
      </c>
      <c r="S282" s="10">
        <f t="shared" si="38"/>
        <v>41744.590682870366</v>
      </c>
      <c r="T282" t="str">
        <f t="shared" si="32"/>
        <v>Apr</v>
      </c>
      <c r="U282">
        <f t="shared" si="33"/>
        <v>2014</v>
      </c>
      <c r="V282" s="10">
        <f t="shared" si="39"/>
        <v>41789.590682870366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34"/>
        <v>120.58763636363636</v>
      </c>
      <c r="P283" s="5">
        <f t="shared" si="35"/>
        <v>83.953417721518989</v>
      </c>
      <c r="Q283" t="str">
        <f t="shared" si="36"/>
        <v>film &amp; video</v>
      </c>
      <c r="R283" t="str">
        <f t="shared" si="37"/>
        <v>documentary</v>
      </c>
      <c r="S283" s="10">
        <f t="shared" si="38"/>
        <v>39950.163344907407</v>
      </c>
      <c r="T283" t="str">
        <f t="shared" si="32"/>
        <v>May</v>
      </c>
      <c r="U283">
        <f t="shared" si="33"/>
        <v>2009</v>
      </c>
      <c r="V283" s="10">
        <f t="shared" si="39"/>
        <v>40035.80972222222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34"/>
        <v>101.18888888888888</v>
      </c>
      <c r="P284" s="5">
        <f t="shared" si="35"/>
        <v>254.38547486033519</v>
      </c>
      <c r="Q284" t="str">
        <f t="shared" si="36"/>
        <v>film &amp; video</v>
      </c>
      <c r="R284" t="str">
        <f t="shared" si="37"/>
        <v>documentary</v>
      </c>
      <c r="S284" s="10">
        <f t="shared" si="38"/>
        <v>40194.920046296298</v>
      </c>
      <c r="T284" t="str">
        <f t="shared" si="32"/>
        <v>Jan</v>
      </c>
      <c r="U284">
        <f t="shared" si="33"/>
        <v>2010</v>
      </c>
      <c r="V284" s="10">
        <f t="shared" si="39"/>
        <v>40231.916666666664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34"/>
        <v>114.27249999999999</v>
      </c>
      <c r="P285" s="5">
        <f t="shared" si="35"/>
        <v>101.8269801980198</v>
      </c>
      <c r="Q285" t="str">
        <f t="shared" si="36"/>
        <v>film &amp; video</v>
      </c>
      <c r="R285" t="str">
        <f t="shared" si="37"/>
        <v>documentary</v>
      </c>
      <c r="S285" s="10">
        <f t="shared" si="38"/>
        <v>40675.71</v>
      </c>
      <c r="T285" t="str">
        <f t="shared" si="32"/>
        <v>May</v>
      </c>
      <c r="U285">
        <f t="shared" si="33"/>
        <v>2011</v>
      </c>
      <c r="V285" s="10">
        <f t="shared" si="39"/>
        <v>40695.207638888889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34"/>
        <v>104.62615</v>
      </c>
      <c r="P286" s="5">
        <f t="shared" si="35"/>
        <v>55.066394736842106</v>
      </c>
      <c r="Q286" t="str">
        <f t="shared" si="36"/>
        <v>film &amp; video</v>
      </c>
      <c r="R286" t="str">
        <f t="shared" si="37"/>
        <v>documentary</v>
      </c>
      <c r="S286" s="10">
        <f t="shared" si="38"/>
        <v>40904.738194444442</v>
      </c>
      <c r="T286" t="str">
        <f t="shared" si="32"/>
        <v>Dec</v>
      </c>
      <c r="U286">
        <f t="shared" si="33"/>
        <v>2011</v>
      </c>
      <c r="V286" s="10">
        <f t="shared" si="39"/>
        <v>40929.738194444442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34"/>
        <v>228.82507142857142</v>
      </c>
      <c r="P287" s="5">
        <f t="shared" si="35"/>
        <v>56.901438721136763</v>
      </c>
      <c r="Q287" t="str">
        <f t="shared" si="36"/>
        <v>film &amp; video</v>
      </c>
      <c r="R287" t="str">
        <f t="shared" si="37"/>
        <v>documentary</v>
      </c>
      <c r="S287" s="10">
        <f t="shared" si="38"/>
        <v>41506.756111111114</v>
      </c>
      <c r="T287" t="str">
        <f t="shared" si="32"/>
        <v>Aug</v>
      </c>
      <c r="U287">
        <f t="shared" si="33"/>
        <v>2013</v>
      </c>
      <c r="V287" s="10">
        <f t="shared" si="39"/>
        <v>41536.756111111114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34"/>
        <v>109.15333333333332</v>
      </c>
      <c r="P288" s="5">
        <f t="shared" si="35"/>
        <v>121.28148148148148</v>
      </c>
      <c r="Q288" t="str">
        <f t="shared" si="36"/>
        <v>film &amp; video</v>
      </c>
      <c r="R288" t="str">
        <f t="shared" si="37"/>
        <v>documentary</v>
      </c>
      <c r="S288" s="10">
        <f t="shared" si="38"/>
        <v>41313.816249999996</v>
      </c>
      <c r="T288" t="str">
        <f t="shared" si="32"/>
        <v>Feb</v>
      </c>
      <c r="U288">
        <f t="shared" si="33"/>
        <v>2013</v>
      </c>
      <c r="V288" s="10">
        <f t="shared" si="39"/>
        <v>41358.774583333332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34"/>
        <v>176.29999999999998</v>
      </c>
      <c r="P289" s="5">
        <f t="shared" si="35"/>
        <v>91.189655172413794</v>
      </c>
      <c r="Q289" t="str">
        <f t="shared" si="36"/>
        <v>film &amp; video</v>
      </c>
      <c r="R289" t="str">
        <f t="shared" si="37"/>
        <v>documentary</v>
      </c>
      <c r="S289" s="10">
        <f t="shared" si="38"/>
        <v>41184.277986111112</v>
      </c>
      <c r="T289" t="str">
        <f t="shared" si="32"/>
        <v>Oct</v>
      </c>
      <c r="U289">
        <f t="shared" si="33"/>
        <v>2012</v>
      </c>
      <c r="V289" s="10">
        <f t="shared" si="39"/>
        <v>41215.166666666664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34"/>
        <v>103.21061999999999</v>
      </c>
      <c r="P290" s="5">
        <f t="shared" si="35"/>
        <v>115.44812080536913</v>
      </c>
      <c r="Q290" t="str">
        <f t="shared" si="36"/>
        <v>film &amp; video</v>
      </c>
      <c r="R290" t="str">
        <f t="shared" si="37"/>
        <v>documentary</v>
      </c>
      <c r="S290" s="10">
        <f t="shared" si="38"/>
        <v>41051.168900462959</v>
      </c>
      <c r="T290" t="str">
        <f t="shared" si="32"/>
        <v>May</v>
      </c>
      <c r="U290">
        <f t="shared" si="33"/>
        <v>2012</v>
      </c>
      <c r="V290" s="10">
        <f t="shared" si="39"/>
        <v>41086.168900462959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34"/>
        <v>104.82000000000001</v>
      </c>
      <c r="P291" s="5">
        <f t="shared" si="35"/>
        <v>67.771551724137936</v>
      </c>
      <c r="Q291" t="str">
        <f t="shared" si="36"/>
        <v>film &amp; video</v>
      </c>
      <c r="R291" t="str">
        <f t="shared" si="37"/>
        <v>documentary</v>
      </c>
      <c r="S291" s="10">
        <f t="shared" si="38"/>
        <v>41550.456412037034</v>
      </c>
      <c r="T291" t="str">
        <f t="shared" si="32"/>
        <v>Oct</v>
      </c>
      <c r="U291">
        <f t="shared" si="33"/>
        <v>2013</v>
      </c>
      <c r="V291" s="10">
        <f t="shared" si="39"/>
        <v>41580.456412037034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34"/>
        <v>106.68444444444445</v>
      </c>
      <c r="P292" s="5">
        <f t="shared" si="35"/>
        <v>28.576190476190476</v>
      </c>
      <c r="Q292" t="str">
        <f t="shared" si="36"/>
        <v>film &amp; video</v>
      </c>
      <c r="R292" t="str">
        <f t="shared" si="37"/>
        <v>documentary</v>
      </c>
      <c r="S292" s="10">
        <f t="shared" si="38"/>
        <v>40526.36917824074</v>
      </c>
      <c r="T292" t="str">
        <f t="shared" si="32"/>
        <v>Dec</v>
      </c>
      <c r="U292">
        <f t="shared" si="33"/>
        <v>2010</v>
      </c>
      <c r="V292" s="10">
        <f t="shared" si="39"/>
        <v>40576.332638888889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34"/>
        <v>120.02</v>
      </c>
      <c r="P293" s="5">
        <f t="shared" si="35"/>
        <v>46.8828125</v>
      </c>
      <c r="Q293" t="str">
        <f t="shared" si="36"/>
        <v>film &amp; video</v>
      </c>
      <c r="R293" t="str">
        <f t="shared" si="37"/>
        <v>documentary</v>
      </c>
      <c r="S293" s="10">
        <f t="shared" si="38"/>
        <v>41376.769050925926</v>
      </c>
      <c r="T293" t="str">
        <f t="shared" si="32"/>
        <v>Apr</v>
      </c>
      <c r="U293">
        <f t="shared" si="33"/>
        <v>2013</v>
      </c>
      <c r="V293" s="10">
        <f t="shared" si="39"/>
        <v>41395.000694444447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34"/>
        <v>101.50693333333334</v>
      </c>
      <c r="P294" s="5">
        <f t="shared" si="35"/>
        <v>154.42231237322514</v>
      </c>
      <c r="Q294" t="str">
        <f t="shared" si="36"/>
        <v>film &amp; video</v>
      </c>
      <c r="R294" t="str">
        <f t="shared" si="37"/>
        <v>documentary</v>
      </c>
      <c r="S294" s="10">
        <f t="shared" si="38"/>
        <v>40812.803229166668</v>
      </c>
      <c r="T294" t="str">
        <f t="shared" si="32"/>
        <v>Sep</v>
      </c>
      <c r="U294">
        <f t="shared" si="33"/>
        <v>2011</v>
      </c>
      <c r="V294" s="10">
        <f t="shared" si="39"/>
        <v>40845.165972222225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34"/>
        <v>101.38461538461539</v>
      </c>
      <c r="P295" s="5">
        <f t="shared" si="35"/>
        <v>201.22137404580153</v>
      </c>
      <c r="Q295" t="str">
        <f t="shared" si="36"/>
        <v>film &amp; video</v>
      </c>
      <c r="R295" t="str">
        <f t="shared" si="37"/>
        <v>documentary</v>
      </c>
      <c r="S295" s="10">
        <f t="shared" si="38"/>
        <v>41719.667986111112</v>
      </c>
      <c r="T295" t="str">
        <f t="shared" si="32"/>
        <v>Mar</v>
      </c>
      <c r="U295">
        <f t="shared" si="33"/>
        <v>2014</v>
      </c>
      <c r="V295" s="10">
        <f t="shared" si="39"/>
        <v>41749.667986111112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34"/>
        <v>100</v>
      </c>
      <c r="P296" s="5">
        <f t="shared" si="35"/>
        <v>100</v>
      </c>
      <c r="Q296" t="str">
        <f t="shared" si="36"/>
        <v>film &amp; video</v>
      </c>
      <c r="R296" t="str">
        <f t="shared" si="37"/>
        <v>documentary</v>
      </c>
      <c r="S296" s="10">
        <f t="shared" si="38"/>
        <v>40343.084421296298</v>
      </c>
      <c r="T296" t="str">
        <f t="shared" si="32"/>
        <v>Jun</v>
      </c>
      <c r="U296">
        <f t="shared" si="33"/>
        <v>2010</v>
      </c>
      <c r="V296" s="10">
        <f t="shared" si="39"/>
        <v>40378.666666666664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34"/>
        <v>133.10911999999999</v>
      </c>
      <c r="P297" s="5">
        <f t="shared" si="35"/>
        <v>100.08204511278196</v>
      </c>
      <c r="Q297" t="str">
        <f t="shared" si="36"/>
        <v>film &amp; video</v>
      </c>
      <c r="R297" t="str">
        <f t="shared" si="37"/>
        <v>documentary</v>
      </c>
      <c r="S297" s="10">
        <f t="shared" si="38"/>
        <v>41519.004733796297</v>
      </c>
      <c r="T297" t="str">
        <f t="shared" si="32"/>
        <v>Sep</v>
      </c>
      <c r="U297">
        <f t="shared" si="33"/>
        <v>2013</v>
      </c>
      <c r="V297" s="10">
        <f t="shared" si="39"/>
        <v>41579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34"/>
        <v>118.72620000000001</v>
      </c>
      <c r="P298" s="5">
        <f t="shared" si="35"/>
        <v>230.08953488372092</v>
      </c>
      <c r="Q298" t="str">
        <f t="shared" si="36"/>
        <v>film &amp; video</v>
      </c>
      <c r="R298" t="str">
        <f t="shared" si="37"/>
        <v>documentary</v>
      </c>
      <c r="S298" s="10">
        <f t="shared" si="38"/>
        <v>41134.475497685184</v>
      </c>
      <c r="T298" t="str">
        <f t="shared" si="32"/>
        <v>Aug</v>
      </c>
      <c r="U298">
        <f t="shared" si="33"/>
        <v>2012</v>
      </c>
      <c r="V298" s="10">
        <f t="shared" si="39"/>
        <v>41159.475497685184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34"/>
        <v>100.64</v>
      </c>
      <c r="P299" s="5">
        <f t="shared" si="35"/>
        <v>141.74647887323943</v>
      </c>
      <c r="Q299" t="str">
        <f t="shared" si="36"/>
        <v>film &amp; video</v>
      </c>
      <c r="R299" t="str">
        <f t="shared" si="37"/>
        <v>documentary</v>
      </c>
      <c r="S299" s="10">
        <f t="shared" si="38"/>
        <v>42089.72802083334</v>
      </c>
      <c r="T299" t="str">
        <f t="shared" si="32"/>
        <v>Mar</v>
      </c>
      <c r="U299">
        <f t="shared" si="33"/>
        <v>2015</v>
      </c>
      <c r="V299" s="10">
        <f t="shared" si="39"/>
        <v>42125.165972222225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34"/>
        <v>108.93241269841269</v>
      </c>
      <c r="P300" s="5">
        <f t="shared" si="35"/>
        <v>56.344351395730705</v>
      </c>
      <c r="Q300" t="str">
        <f t="shared" si="36"/>
        <v>film &amp; video</v>
      </c>
      <c r="R300" t="str">
        <f t="shared" si="37"/>
        <v>documentary</v>
      </c>
      <c r="S300" s="10">
        <f t="shared" si="38"/>
        <v>41709.463518518518</v>
      </c>
      <c r="T300" t="str">
        <f t="shared" si="32"/>
        <v>Mar</v>
      </c>
      <c r="U300">
        <f t="shared" si="33"/>
        <v>2014</v>
      </c>
      <c r="V300" s="10">
        <f t="shared" si="39"/>
        <v>41768.875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34"/>
        <v>178.95250000000001</v>
      </c>
      <c r="P301" s="5">
        <f t="shared" si="35"/>
        <v>73.341188524590166</v>
      </c>
      <c r="Q301" t="str">
        <f t="shared" si="36"/>
        <v>film &amp; video</v>
      </c>
      <c r="R301" t="str">
        <f t="shared" si="37"/>
        <v>documentary</v>
      </c>
      <c r="S301" s="10">
        <f t="shared" si="38"/>
        <v>40469.225231481483</v>
      </c>
      <c r="T301" t="str">
        <f t="shared" si="32"/>
        <v>Oct</v>
      </c>
      <c r="U301">
        <f t="shared" si="33"/>
        <v>2010</v>
      </c>
      <c r="V301" s="10">
        <f t="shared" si="39"/>
        <v>40499.266898148147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34"/>
        <v>101.72264</v>
      </c>
      <c r="P302" s="5">
        <f t="shared" si="35"/>
        <v>85.337785234899329</v>
      </c>
      <c r="Q302" t="str">
        <f t="shared" si="36"/>
        <v>film &amp; video</v>
      </c>
      <c r="R302" t="str">
        <f t="shared" si="37"/>
        <v>documentary</v>
      </c>
      <c r="S302" s="10">
        <f t="shared" si="38"/>
        <v>40626.959930555553</v>
      </c>
      <c r="T302" t="str">
        <f t="shared" si="32"/>
        <v>Mar</v>
      </c>
      <c r="U302">
        <f t="shared" si="33"/>
        <v>2011</v>
      </c>
      <c r="V302" s="10">
        <f t="shared" si="39"/>
        <v>40657.959930555553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34"/>
        <v>118.73499999999999</v>
      </c>
      <c r="P303" s="5">
        <f t="shared" si="35"/>
        <v>61.496215139442228</v>
      </c>
      <c r="Q303" t="str">
        <f t="shared" si="36"/>
        <v>film &amp; video</v>
      </c>
      <c r="R303" t="str">
        <f t="shared" si="37"/>
        <v>documentary</v>
      </c>
      <c r="S303" s="10">
        <f t="shared" si="38"/>
        <v>41312.737673611111</v>
      </c>
      <c r="T303" t="str">
        <f t="shared" si="32"/>
        <v>Feb</v>
      </c>
      <c r="U303">
        <f t="shared" si="33"/>
        <v>2013</v>
      </c>
      <c r="V303" s="10">
        <f t="shared" si="39"/>
        <v>41352.696006944447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34"/>
        <v>100.46</v>
      </c>
      <c r="P304" s="5">
        <f t="shared" si="35"/>
        <v>93.018518518518519</v>
      </c>
      <c r="Q304" t="str">
        <f t="shared" si="36"/>
        <v>film &amp; video</v>
      </c>
      <c r="R304" t="str">
        <f t="shared" si="37"/>
        <v>documentary</v>
      </c>
      <c r="S304" s="10">
        <f t="shared" si="38"/>
        <v>40933.856921296298</v>
      </c>
      <c r="T304" t="str">
        <f t="shared" si="32"/>
        <v>Jan</v>
      </c>
      <c r="U304">
        <f t="shared" si="33"/>
        <v>2012</v>
      </c>
      <c r="V304" s="10">
        <f t="shared" si="39"/>
        <v>40963.856921296298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34"/>
        <v>137.46666666666667</v>
      </c>
      <c r="P305" s="5">
        <f t="shared" si="35"/>
        <v>50.292682926829265</v>
      </c>
      <c r="Q305" t="str">
        <f t="shared" si="36"/>
        <v>film &amp; video</v>
      </c>
      <c r="R305" t="str">
        <f t="shared" si="37"/>
        <v>documentary</v>
      </c>
      <c r="S305" s="10">
        <f t="shared" si="38"/>
        <v>41032.071134259262</v>
      </c>
      <c r="T305" t="str">
        <f t="shared" si="32"/>
        <v>May</v>
      </c>
      <c r="U305">
        <f t="shared" si="33"/>
        <v>2012</v>
      </c>
      <c r="V305" s="10">
        <f t="shared" si="39"/>
        <v>41062.071134259262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34"/>
        <v>231.64705882352939</v>
      </c>
      <c r="P306" s="5">
        <f t="shared" si="35"/>
        <v>106.43243243243244</v>
      </c>
      <c r="Q306" t="str">
        <f t="shared" si="36"/>
        <v>film &amp; video</v>
      </c>
      <c r="R306" t="str">
        <f t="shared" si="37"/>
        <v>documentary</v>
      </c>
      <c r="S306" s="10">
        <f t="shared" si="38"/>
        <v>41114.094872685186</v>
      </c>
      <c r="T306" t="str">
        <f t="shared" si="32"/>
        <v>Jul</v>
      </c>
      <c r="U306">
        <f t="shared" si="33"/>
        <v>2012</v>
      </c>
      <c r="V306" s="10">
        <f t="shared" si="39"/>
        <v>41153.083333333336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34"/>
        <v>130.33333333333331</v>
      </c>
      <c r="P307" s="5">
        <f t="shared" si="35"/>
        <v>51.719576719576722</v>
      </c>
      <c r="Q307" t="str">
        <f t="shared" si="36"/>
        <v>film &amp; video</v>
      </c>
      <c r="R307" t="str">
        <f t="shared" si="37"/>
        <v>documentary</v>
      </c>
      <c r="S307" s="10">
        <f t="shared" si="38"/>
        <v>40948.630196759259</v>
      </c>
      <c r="T307" t="str">
        <f t="shared" si="32"/>
        <v>Feb</v>
      </c>
      <c r="U307">
        <f t="shared" si="33"/>
        <v>2012</v>
      </c>
      <c r="V307" s="10">
        <f t="shared" si="39"/>
        <v>40978.630196759259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34"/>
        <v>292.89999999999998</v>
      </c>
      <c r="P308" s="5">
        <f t="shared" si="35"/>
        <v>36.612499999999997</v>
      </c>
      <c r="Q308" t="str">
        <f t="shared" si="36"/>
        <v>film &amp; video</v>
      </c>
      <c r="R308" t="str">
        <f t="shared" si="37"/>
        <v>documentary</v>
      </c>
      <c r="S308" s="10">
        <f t="shared" si="38"/>
        <v>41333.837187500001</v>
      </c>
      <c r="T308" t="str">
        <f t="shared" si="32"/>
        <v>Feb</v>
      </c>
      <c r="U308">
        <f t="shared" si="33"/>
        <v>2013</v>
      </c>
      <c r="V308" s="10">
        <f t="shared" si="39"/>
        <v>41353.795520833337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34"/>
        <v>111.31818181818183</v>
      </c>
      <c r="P309" s="5">
        <f t="shared" si="35"/>
        <v>42.517361111111114</v>
      </c>
      <c r="Q309" t="str">
        <f t="shared" si="36"/>
        <v>film &amp; video</v>
      </c>
      <c r="R309" t="str">
        <f t="shared" si="37"/>
        <v>documentary</v>
      </c>
      <c r="S309" s="10">
        <f t="shared" si="38"/>
        <v>41282.944456018515</v>
      </c>
      <c r="T309" t="str">
        <f t="shared" si="32"/>
        <v>Jan</v>
      </c>
      <c r="U309">
        <f t="shared" si="33"/>
        <v>2013</v>
      </c>
      <c r="V309" s="10">
        <f t="shared" si="39"/>
        <v>41312.944456018515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34"/>
        <v>105.56666666666668</v>
      </c>
      <c r="P310" s="5">
        <f t="shared" si="35"/>
        <v>62.712871287128714</v>
      </c>
      <c r="Q310" t="str">
        <f t="shared" si="36"/>
        <v>film &amp; video</v>
      </c>
      <c r="R310" t="str">
        <f t="shared" si="37"/>
        <v>documentary</v>
      </c>
      <c r="S310" s="10">
        <f t="shared" si="38"/>
        <v>40567.694560185184</v>
      </c>
      <c r="T310" t="str">
        <f t="shared" si="32"/>
        <v>Jan</v>
      </c>
      <c r="U310">
        <f t="shared" si="33"/>
        <v>2011</v>
      </c>
      <c r="V310" s="10">
        <f t="shared" si="39"/>
        <v>40612.694560185184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34"/>
        <v>118.94444444444446</v>
      </c>
      <c r="P311" s="5">
        <f t="shared" si="35"/>
        <v>89.957983193277315</v>
      </c>
      <c r="Q311" t="str">
        <f t="shared" si="36"/>
        <v>film &amp; video</v>
      </c>
      <c r="R311" t="str">
        <f t="shared" si="37"/>
        <v>documentary</v>
      </c>
      <c r="S311" s="10">
        <f t="shared" si="38"/>
        <v>41134.751550925925</v>
      </c>
      <c r="T311" t="str">
        <f t="shared" si="32"/>
        <v>Aug</v>
      </c>
      <c r="U311">
        <f t="shared" si="33"/>
        <v>2012</v>
      </c>
      <c r="V311" s="10">
        <f t="shared" si="39"/>
        <v>41155.751550925925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34"/>
        <v>104.129</v>
      </c>
      <c r="P312" s="5">
        <f t="shared" si="35"/>
        <v>28.924722222222222</v>
      </c>
      <c r="Q312" t="str">
        <f t="shared" si="36"/>
        <v>film &amp; video</v>
      </c>
      <c r="R312" t="str">
        <f t="shared" si="37"/>
        <v>documentary</v>
      </c>
      <c r="S312" s="10">
        <f t="shared" si="38"/>
        <v>40821.183136574073</v>
      </c>
      <c r="T312" t="str">
        <f t="shared" si="32"/>
        <v>Oct</v>
      </c>
      <c r="U312">
        <f t="shared" si="33"/>
        <v>2011</v>
      </c>
      <c r="V312" s="10">
        <f t="shared" si="39"/>
        <v>40836.083333333336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34"/>
        <v>104.10165000000001</v>
      </c>
      <c r="P313" s="5">
        <f t="shared" si="35"/>
        <v>138.8022</v>
      </c>
      <c r="Q313" t="str">
        <f t="shared" si="36"/>
        <v>film &amp; video</v>
      </c>
      <c r="R313" t="str">
        <f t="shared" si="37"/>
        <v>documentary</v>
      </c>
      <c r="S313" s="10">
        <f t="shared" si="38"/>
        <v>40868.219814814816</v>
      </c>
      <c r="T313" t="str">
        <f t="shared" si="32"/>
        <v>Nov</v>
      </c>
      <c r="U313">
        <f t="shared" si="33"/>
        <v>2011</v>
      </c>
      <c r="V313" s="10">
        <f t="shared" si="39"/>
        <v>40909.332638888889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34"/>
        <v>111.87499999999999</v>
      </c>
      <c r="P314" s="5">
        <f t="shared" si="35"/>
        <v>61.301369863013697</v>
      </c>
      <c r="Q314" t="str">
        <f t="shared" si="36"/>
        <v>film &amp; video</v>
      </c>
      <c r="R314" t="str">
        <f t="shared" si="37"/>
        <v>documentary</v>
      </c>
      <c r="S314" s="10">
        <f t="shared" si="38"/>
        <v>41348.877685185187</v>
      </c>
      <c r="T314" t="str">
        <f t="shared" si="32"/>
        <v>Mar</v>
      </c>
      <c r="U314">
        <f t="shared" si="33"/>
        <v>2013</v>
      </c>
      <c r="V314" s="10">
        <f t="shared" si="39"/>
        <v>41378.877685185187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34"/>
        <v>104.73529411764706</v>
      </c>
      <c r="P315" s="5">
        <f t="shared" si="35"/>
        <v>80.202702702702709</v>
      </c>
      <c r="Q315" t="str">
        <f t="shared" si="36"/>
        <v>film &amp; video</v>
      </c>
      <c r="R315" t="str">
        <f t="shared" si="37"/>
        <v>documentary</v>
      </c>
      <c r="S315" s="10">
        <f t="shared" si="38"/>
        <v>40357.227939814817</v>
      </c>
      <c r="T315" t="str">
        <f t="shared" si="32"/>
        <v>Jun</v>
      </c>
      <c r="U315">
        <f t="shared" si="33"/>
        <v>2010</v>
      </c>
      <c r="V315" s="10">
        <f t="shared" si="39"/>
        <v>40401.665972222225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34"/>
        <v>385.15000000000003</v>
      </c>
      <c r="P316" s="5">
        <f t="shared" si="35"/>
        <v>32.095833333333331</v>
      </c>
      <c r="Q316" t="str">
        <f t="shared" si="36"/>
        <v>film &amp; video</v>
      </c>
      <c r="R316" t="str">
        <f t="shared" si="37"/>
        <v>documentary</v>
      </c>
      <c r="S316" s="10">
        <f t="shared" si="38"/>
        <v>41304.833194444444</v>
      </c>
      <c r="T316" t="str">
        <f t="shared" si="32"/>
        <v>Jan</v>
      </c>
      <c r="U316">
        <f t="shared" si="33"/>
        <v>2013</v>
      </c>
      <c r="V316" s="10">
        <f t="shared" si="39"/>
        <v>41334.833194444444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34"/>
        <v>101.248</v>
      </c>
      <c r="P317" s="5">
        <f t="shared" si="35"/>
        <v>200.88888888888889</v>
      </c>
      <c r="Q317" t="str">
        <f t="shared" si="36"/>
        <v>film &amp; video</v>
      </c>
      <c r="R317" t="str">
        <f t="shared" si="37"/>
        <v>documentary</v>
      </c>
      <c r="S317" s="10">
        <f t="shared" si="38"/>
        <v>41113.77238425926</v>
      </c>
      <c r="T317" t="str">
        <f t="shared" si="32"/>
        <v>Jul</v>
      </c>
      <c r="U317">
        <f t="shared" si="33"/>
        <v>2012</v>
      </c>
      <c r="V317" s="10">
        <f t="shared" si="39"/>
        <v>41143.77238425926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34"/>
        <v>113.77333333333333</v>
      </c>
      <c r="P318" s="5">
        <f t="shared" si="35"/>
        <v>108.01265822784811</v>
      </c>
      <c r="Q318" t="str">
        <f t="shared" si="36"/>
        <v>film &amp; video</v>
      </c>
      <c r="R318" t="str">
        <f t="shared" si="37"/>
        <v>documentary</v>
      </c>
      <c r="S318" s="10">
        <f t="shared" si="38"/>
        <v>41950.923576388886</v>
      </c>
      <c r="T318" t="str">
        <f t="shared" si="32"/>
        <v>Nov</v>
      </c>
      <c r="U318">
        <f t="shared" si="33"/>
        <v>2014</v>
      </c>
      <c r="V318" s="10">
        <f t="shared" si="39"/>
        <v>41984.207638888889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34"/>
        <v>100.80333333333333</v>
      </c>
      <c r="P319" s="5">
        <f t="shared" si="35"/>
        <v>95.699367088607602</v>
      </c>
      <c r="Q319" t="str">
        <f t="shared" si="36"/>
        <v>film &amp; video</v>
      </c>
      <c r="R319" t="str">
        <f t="shared" si="37"/>
        <v>documentary</v>
      </c>
      <c r="S319" s="10">
        <f t="shared" si="38"/>
        <v>41589.676886574074</v>
      </c>
      <c r="T319" t="str">
        <f t="shared" si="32"/>
        <v>Nov</v>
      </c>
      <c r="U319">
        <f t="shared" si="33"/>
        <v>2013</v>
      </c>
      <c r="V319" s="10">
        <f t="shared" si="39"/>
        <v>41619.676886574074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34"/>
        <v>283.32</v>
      </c>
      <c r="P320" s="5">
        <f t="shared" si="35"/>
        <v>49.880281690140848</v>
      </c>
      <c r="Q320" t="str">
        <f t="shared" si="36"/>
        <v>film &amp; video</v>
      </c>
      <c r="R320" t="str">
        <f t="shared" si="37"/>
        <v>documentary</v>
      </c>
      <c r="S320" s="10">
        <f t="shared" si="38"/>
        <v>41330.038784722223</v>
      </c>
      <c r="T320" t="str">
        <f t="shared" si="32"/>
        <v>Feb</v>
      </c>
      <c r="U320">
        <f t="shared" si="33"/>
        <v>2013</v>
      </c>
      <c r="V320" s="10">
        <f t="shared" si="39"/>
        <v>41359.997118055559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34"/>
        <v>112.68</v>
      </c>
      <c r="P321" s="5">
        <f t="shared" si="35"/>
        <v>110.47058823529412</v>
      </c>
      <c r="Q321" t="str">
        <f t="shared" si="36"/>
        <v>film &amp; video</v>
      </c>
      <c r="R321" t="str">
        <f t="shared" si="37"/>
        <v>documentary</v>
      </c>
      <c r="S321" s="10">
        <f t="shared" si="38"/>
        <v>40123.83829861111</v>
      </c>
      <c r="T321" t="str">
        <f t="shared" si="32"/>
        <v>Nov</v>
      </c>
      <c r="U321">
        <f t="shared" si="33"/>
        <v>2009</v>
      </c>
      <c r="V321" s="10">
        <f t="shared" si="39"/>
        <v>40211.332638888889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34"/>
        <v>106.58000000000001</v>
      </c>
      <c r="P322" s="5">
        <f t="shared" si="35"/>
        <v>134.91139240506328</v>
      </c>
      <c r="Q322" t="str">
        <f t="shared" si="36"/>
        <v>film &amp; video</v>
      </c>
      <c r="R322" t="str">
        <f t="shared" si="37"/>
        <v>documentary</v>
      </c>
      <c r="S322" s="10">
        <f t="shared" si="38"/>
        <v>42331.551307870366</v>
      </c>
      <c r="T322" t="str">
        <f t="shared" ref="T322:T385" si="40">TEXT(S322,"mmm")</f>
        <v>Nov</v>
      </c>
      <c r="U322">
        <f t="shared" ref="U322:U385" si="41">YEAR(S322)</f>
        <v>2015</v>
      </c>
      <c r="V322" s="10">
        <f t="shared" si="39"/>
        <v>42360.958333333328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42">(E323/D323)*100</f>
        <v>102.66285714285715</v>
      </c>
      <c r="P323" s="5">
        <f t="shared" ref="P323:P386" si="43">IFERROR(E323/L323,0)</f>
        <v>106.62314540059347</v>
      </c>
      <c r="Q323" t="str">
        <f t="shared" ref="Q323:Q386" si="44">LEFT(N323,SEARCH("/",N323,1)-1)</f>
        <v>film &amp; video</v>
      </c>
      <c r="R323" t="str">
        <f t="shared" ref="R323:R386" si="45">RIGHT(N323,LEN(N323)-SEARCH("/",N323,1))</f>
        <v>documentary</v>
      </c>
      <c r="S323" s="10">
        <f t="shared" ref="S323:S386" si="46">(((J323/60)/60)/24)+DATE(1970,1,1)</f>
        <v>42647.446597222224</v>
      </c>
      <c r="T323" t="str">
        <f t="shared" si="40"/>
        <v>Oct</v>
      </c>
      <c r="U323">
        <f t="shared" si="41"/>
        <v>2016</v>
      </c>
      <c r="V323" s="10">
        <f t="shared" ref="V323:V386" si="47">(((I323/60)/60)/24)+DATE(1970,1,1)</f>
        <v>42682.488263888896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42"/>
        <v>107.91200000000001</v>
      </c>
      <c r="P324" s="5">
        <f t="shared" si="43"/>
        <v>145.04301075268816</v>
      </c>
      <c r="Q324" t="str">
        <f t="shared" si="44"/>
        <v>film &amp; video</v>
      </c>
      <c r="R324" t="str">
        <f t="shared" si="45"/>
        <v>documentary</v>
      </c>
      <c r="S324" s="10">
        <f t="shared" si="46"/>
        <v>42473.57</v>
      </c>
      <c r="T324" t="str">
        <f t="shared" si="40"/>
        <v>Apr</v>
      </c>
      <c r="U324">
        <f t="shared" si="41"/>
        <v>2016</v>
      </c>
      <c r="V324" s="10">
        <f t="shared" si="47"/>
        <v>42503.57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42"/>
        <v>123.07407407407408</v>
      </c>
      <c r="P325" s="5">
        <f t="shared" si="43"/>
        <v>114.58620689655173</v>
      </c>
      <c r="Q325" t="str">
        <f t="shared" si="44"/>
        <v>film &amp; video</v>
      </c>
      <c r="R325" t="str">
        <f t="shared" si="45"/>
        <v>documentary</v>
      </c>
      <c r="S325" s="10">
        <f t="shared" si="46"/>
        <v>42697.32136574074</v>
      </c>
      <c r="T325" t="str">
        <f t="shared" si="40"/>
        <v>Nov</v>
      </c>
      <c r="U325">
        <f t="shared" si="41"/>
        <v>2016</v>
      </c>
      <c r="V325" s="10">
        <f t="shared" si="47"/>
        <v>42725.332638888889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42"/>
        <v>101.6</v>
      </c>
      <c r="P326" s="5">
        <f t="shared" si="43"/>
        <v>105.3170731707317</v>
      </c>
      <c r="Q326" t="str">
        <f t="shared" si="44"/>
        <v>film &amp; video</v>
      </c>
      <c r="R326" t="str">
        <f t="shared" si="45"/>
        <v>documentary</v>
      </c>
      <c r="S326" s="10">
        <f t="shared" si="46"/>
        <v>42184.626250000001</v>
      </c>
      <c r="T326" t="str">
        <f t="shared" si="40"/>
        <v>Jun</v>
      </c>
      <c r="U326">
        <f t="shared" si="41"/>
        <v>2015</v>
      </c>
      <c r="V326" s="10">
        <f t="shared" si="47"/>
        <v>42217.626250000001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42"/>
        <v>104.396</v>
      </c>
      <c r="P327" s="5">
        <f t="shared" si="43"/>
        <v>70.921195652173907</v>
      </c>
      <c r="Q327" t="str">
        <f t="shared" si="44"/>
        <v>film &amp; video</v>
      </c>
      <c r="R327" t="str">
        <f t="shared" si="45"/>
        <v>documentary</v>
      </c>
      <c r="S327" s="10">
        <f t="shared" si="46"/>
        <v>42689.187881944439</v>
      </c>
      <c r="T327" t="str">
        <f t="shared" si="40"/>
        <v>Nov</v>
      </c>
      <c r="U327">
        <f t="shared" si="41"/>
        <v>2016</v>
      </c>
      <c r="V327" s="10">
        <f t="shared" si="47"/>
        <v>42724.187881944439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42"/>
        <v>112.92973333333333</v>
      </c>
      <c r="P328" s="5">
        <f t="shared" si="43"/>
        <v>147.17167680278018</v>
      </c>
      <c r="Q328" t="str">
        <f t="shared" si="44"/>
        <v>film &amp; video</v>
      </c>
      <c r="R328" t="str">
        <f t="shared" si="45"/>
        <v>documentary</v>
      </c>
      <c r="S328" s="10">
        <f t="shared" si="46"/>
        <v>42775.314884259264</v>
      </c>
      <c r="T328" t="str">
        <f t="shared" si="40"/>
        <v>Feb</v>
      </c>
      <c r="U328">
        <f t="shared" si="41"/>
        <v>2017</v>
      </c>
      <c r="V328" s="10">
        <f t="shared" si="47"/>
        <v>42808.956250000003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42"/>
        <v>136.4</v>
      </c>
      <c r="P329" s="5">
        <f t="shared" si="43"/>
        <v>160.47058823529412</v>
      </c>
      <c r="Q329" t="str">
        <f t="shared" si="44"/>
        <v>film &amp; video</v>
      </c>
      <c r="R329" t="str">
        <f t="shared" si="45"/>
        <v>documentary</v>
      </c>
      <c r="S329" s="10">
        <f t="shared" si="46"/>
        <v>42058.235289351855</v>
      </c>
      <c r="T329" t="str">
        <f t="shared" si="40"/>
        <v>Feb</v>
      </c>
      <c r="U329">
        <f t="shared" si="41"/>
        <v>2015</v>
      </c>
      <c r="V329" s="10">
        <f t="shared" si="47"/>
        <v>42085.333333333328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42"/>
        <v>103.61439999999999</v>
      </c>
      <c r="P330" s="5">
        <f t="shared" si="43"/>
        <v>156.04578313253012</v>
      </c>
      <c r="Q330" t="str">
        <f t="shared" si="44"/>
        <v>film &amp; video</v>
      </c>
      <c r="R330" t="str">
        <f t="shared" si="45"/>
        <v>documentary</v>
      </c>
      <c r="S330" s="10">
        <f t="shared" si="46"/>
        <v>42278.946620370371</v>
      </c>
      <c r="T330" t="str">
        <f t="shared" si="40"/>
        <v>Oct</v>
      </c>
      <c r="U330">
        <f t="shared" si="41"/>
        <v>2015</v>
      </c>
      <c r="V330" s="10">
        <f t="shared" si="47"/>
        <v>42309.166666666672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42"/>
        <v>105.5</v>
      </c>
      <c r="P331" s="5">
        <f t="shared" si="43"/>
        <v>63.17365269461078</v>
      </c>
      <c r="Q331" t="str">
        <f t="shared" si="44"/>
        <v>film &amp; video</v>
      </c>
      <c r="R331" t="str">
        <f t="shared" si="45"/>
        <v>documentary</v>
      </c>
      <c r="S331" s="10">
        <f t="shared" si="46"/>
        <v>42291.46674768519</v>
      </c>
      <c r="T331" t="str">
        <f t="shared" si="40"/>
        <v>Oct</v>
      </c>
      <c r="U331">
        <f t="shared" si="41"/>
        <v>2015</v>
      </c>
      <c r="V331" s="10">
        <f t="shared" si="47"/>
        <v>42315.166666666672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42"/>
        <v>101.82857142857142</v>
      </c>
      <c r="P332" s="5">
        <f t="shared" si="43"/>
        <v>104.82352941176471</v>
      </c>
      <c r="Q332" t="str">
        <f t="shared" si="44"/>
        <v>film &amp; video</v>
      </c>
      <c r="R332" t="str">
        <f t="shared" si="45"/>
        <v>documentary</v>
      </c>
      <c r="S332" s="10">
        <f t="shared" si="46"/>
        <v>41379.515775462962</v>
      </c>
      <c r="T332" t="str">
        <f t="shared" si="40"/>
        <v>Apr</v>
      </c>
      <c r="U332">
        <f t="shared" si="41"/>
        <v>2013</v>
      </c>
      <c r="V332" s="10">
        <f t="shared" si="47"/>
        <v>41411.165972222225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42"/>
        <v>106.60499999999999</v>
      </c>
      <c r="P333" s="5">
        <f t="shared" si="43"/>
        <v>97.356164383561648</v>
      </c>
      <c r="Q333" t="str">
        <f t="shared" si="44"/>
        <v>film &amp; video</v>
      </c>
      <c r="R333" t="str">
        <f t="shared" si="45"/>
        <v>documentary</v>
      </c>
      <c r="S333" s="10">
        <f t="shared" si="46"/>
        <v>42507.581412037034</v>
      </c>
      <c r="T333" t="str">
        <f t="shared" si="40"/>
        <v>May</v>
      </c>
      <c r="U333">
        <f t="shared" si="41"/>
        <v>2016</v>
      </c>
      <c r="V333" s="10">
        <f t="shared" si="47"/>
        <v>42538.581412037034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42"/>
        <v>113.015</v>
      </c>
      <c r="P334" s="5">
        <f t="shared" si="43"/>
        <v>203.63063063063063</v>
      </c>
      <c r="Q334" t="str">
        <f t="shared" si="44"/>
        <v>film &amp; video</v>
      </c>
      <c r="R334" t="str">
        <f t="shared" si="45"/>
        <v>documentary</v>
      </c>
      <c r="S334" s="10">
        <f t="shared" si="46"/>
        <v>42263.680289351847</v>
      </c>
      <c r="T334" t="str">
        <f t="shared" si="40"/>
        <v>Sep</v>
      </c>
      <c r="U334">
        <f t="shared" si="41"/>
        <v>2015</v>
      </c>
      <c r="V334" s="10">
        <f t="shared" si="47"/>
        <v>42305.333333333328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42"/>
        <v>125.22750000000001</v>
      </c>
      <c r="P335" s="5">
        <f t="shared" si="43"/>
        <v>188.31203007518798</v>
      </c>
      <c r="Q335" t="str">
        <f t="shared" si="44"/>
        <v>film &amp; video</v>
      </c>
      <c r="R335" t="str">
        <f t="shared" si="45"/>
        <v>documentary</v>
      </c>
      <c r="S335" s="10">
        <f t="shared" si="46"/>
        <v>42437.636469907404</v>
      </c>
      <c r="T335" t="str">
        <f t="shared" si="40"/>
        <v>Mar</v>
      </c>
      <c r="U335">
        <f t="shared" si="41"/>
        <v>2016</v>
      </c>
      <c r="V335" s="10">
        <f t="shared" si="47"/>
        <v>42467.59480324074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42"/>
        <v>101.19</v>
      </c>
      <c r="P336" s="5">
        <f t="shared" si="43"/>
        <v>146.65217391304347</v>
      </c>
      <c r="Q336" t="str">
        <f t="shared" si="44"/>
        <v>film &amp; video</v>
      </c>
      <c r="R336" t="str">
        <f t="shared" si="45"/>
        <v>documentary</v>
      </c>
      <c r="S336" s="10">
        <f t="shared" si="46"/>
        <v>42101.682372685187</v>
      </c>
      <c r="T336" t="str">
        <f t="shared" si="40"/>
        <v>Apr</v>
      </c>
      <c r="U336">
        <f t="shared" si="41"/>
        <v>2015</v>
      </c>
      <c r="V336" s="10">
        <f t="shared" si="47"/>
        <v>42139.791666666672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42"/>
        <v>102.76470588235294</v>
      </c>
      <c r="P337" s="5">
        <f t="shared" si="43"/>
        <v>109.1875</v>
      </c>
      <c r="Q337" t="str">
        <f t="shared" si="44"/>
        <v>film &amp; video</v>
      </c>
      <c r="R337" t="str">
        <f t="shared" si="45"/>
        <v>documentary</v>
      </c>
      <c r="S337" s="10">
        <f t="shared" si="46"/>
        <v>42101.737442129626</v>
      </c>
      <c r="T337" t="str">
        <f t="shared" si="40"/>
        <v>Apr</v>
      </c>
      <c r="U337">
        <f t="shared" si="41"/>
        <v>2015</v>
      </c>
      <c r="V337" s="10">
        <f t="shared" si="47"/>
        <v>42132.916666666672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42"/>
        <v>116.83911999999998</v>
      </c>
      <c r="P338" s="5">
        <f t="shared" si="43"/>
        <v>59.249046653144013</v>
      </c>
      <c r="Q338" t="str">
        <f t="shared" si="44"/>
        <v>film &amp; video</v>
      </c>
      <c r="R338" t="str">
        <f t="shared" si="45"/>
        <v>documentary</v>
      </c>
      <c r="S338" s="10">
        <f t="shared" si="46"/>
        <v>42291.596273148149</v>
      </c>
      <c r="T338" t="str">
        <f t="shared" si="40"/>
        <v>Oct</v>
      </c>
      <c r="U338">
        <f t="shared" si="41"/>
        <v>2015</v>
      </c>
      <c r="V338" s="10">
        <f t="shared" si="47"/>
        <v>42321.637939814813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42"/>
        <v>101.16833333333335</v>
      </c>
      <c r="P339" s="5">
        <f t="shared" si="43"/>
        <v>97.904838709677421</v>
      </c>
      <c r="Q339" t="str">
        <f t="shared" si="44"/>
        <v>film &amp; video</v>
      </c>
      <c r="R339" t="str">
        <f t="shared" si="45"/>
        <v>documentary</v>
      </c>
      <c r="S339" s="10">
        <f t="shared" si="46"/>
        <v>42047.128564814819</v>
      </c>
      <c r="T339" t="str">
        <f t="shared" si="40"/>
        <v>Feb</v>
      </c>
      <c r="U339">
        <f t="shared" si="41"/>
        <v>2015</v>
      </c>
      <c r="V339" s="10">
        <f t="shared" si="47"/>
        <v>42077.086898148147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42"/>
        <v>110.13360000000002</v>
      </c>
      <c r="P340" s="5">
        <f t="shared" si="43"/>
        <v>70.000169491525426</v>
      </c>
      <c r="Q340" t="str">
        <f t="shared" si="44"/>
        <v>film &amp; video</v>
      </c>
      <c r="R340" t="str">
        <f t="shared" si="45"/>
        <v>documentary</v>
      </c>
      <c r="S340" s="10">
        <f t="shared" si="46"/>
        <v>42559.755671296298</v>
      </c>
      <c r="T340" t="str">
        <f t="shared" si="40"/>
        <v>Jul</v>
      </c>
      <c r="U340">
        <f t="shared" si="41"/>
        <v>2016</v>
      </c>
      <c r="V340" s="10">
        <f t="shared" si="47"/>
        <v>42616.041666666672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42"/>
        <v>108.08333333333333</v>
      </c>
      <c r="P341" s="5">
        <f t="shared" si="43"/>
        <v>72.865168539325836</v>
      </c>
      <c r="Q341" t="str">
        <f t="shared" si="44"/>
        <v>film &amp; video</v>
      </c>
      <c r="R341" t="str">
        <f t="shared" si="45"/>
        <v>documentary</v>
      </c>
      <c r="S341" s="10">
        <f t="shared" si="46"/>
        <v>42093.760046296295</v>
      </c>
      <c r="T341" t="str">
        <f t="shared" si="40"/>
        <v>Mar</v>
      </c>
      <c r="U341">
        <f t="shared" si="41"/>
        <v>2015</v>
      </c>
      <c r="V341" s="10">
        <f t="shared" si="47"/>
        <v>42123.760046296295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42"/>
        <v>125.02285714285715</v>
      </c>
      <c r="P342" s="5">
        <f t="shared" si="43"/>
        <v>146.34782608695653</v>
      </c>
      <c r="Q342" t="str">
        <f t="shared" si="44"/>
        <v>film &amp; video</v>
      </c>
      <c r="R342" t="str">
        <f t="shared" si="45"/>
        <v>documentary</v>
      </c>
      <c r="S342" s="10">
        <f t="shared" si="46"/>
        <v>42772.669062500005</v>
      </c>
      <c r="T342" t="str">
        <f t="shared" si="40"/>
        <v>Feb</v>
      </c>
      <c r="U342">
        <f t="shared" si="41"/>
        <v>2017</v>
      </c>
      <c r="V342" s="10">
        <f t="shared" si="47"/>
        <v>42802.875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42"/>
        <v>106.71428571428572</v>
      </c>
      <c r="P343" s="5">
        <f t="shared" si="43"/>
        <v>67.909090909090907</v>
      </c>
      <c r="Q343" t="str">
        <f t="shared" si="44"/>
        <v>film &amp; video</v>
      </c>
      <c r="R343" t="str">
        <f t="shared" si="45"/>
        <v>documentary</v>
      </c>
      <c r="S343" s="10">
        <f t="shared" si="46"/>
        <v>41894.879606481481</v>
      </c>
      <c r="T343" t="str">
        <f t="shared" si="40"/>
        <v>Sep</v>
      </c>
      <c r="U343">
        <f t="shared" si="41"/>
        <v>2014</v>
      </c>
      <c r="V343" s="10">
        <f t="shared" si="47"/>
        <v>41913.165972222225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42"/>
        <v>100.36639999999998</v>
      </c>
      <c r="P344" s="5">
        <f t="shared" si="43"/>
        <v>169.85083076923075</v>
      </c>
      <c r="Q344" t="str">
        <f t="shared" si="44"/>
        <v>film &amp; video</v>
      </c>
      <c r="R344" t="str">
        <f t="shared" si="45"/>
        <v>documentary</v>
      </c>
      <c r="S344" s="10">
        <f t="shared" si="46"/>
        <v>42459.780844907407</v>
      </c>
      <c r="T344" t="str">
        <f t="shared" si="40"/>
        <v>Mar</v>
      </c>
      <c r="U344">
        <f t="shared" si="41"/>
        <v>2016</v>
      </c>
      <c r="V344" s="10">
        <f t="shared" si="47"/>
        <v>42489.780844907407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42"/>
        <v>102.02863333333335</v>
      </c>
      <c r="P345" s="5">
        <f t="shared" si="43"/>
        <v>58.413339694656486</v>
      </c>
      <c r="Q345" t="str">
        <f t="shared" si="44"/>
        <v>film &amp; video</v>
      </c>
      <c r="R345" t="str">
        <f t="shared" si="45"/>
        <v>documentary</v>
      </c>
      <c r="S345" s="10">
        <f t="shared" si="46"/>
        <v>41926.73778935185</v>
      </c>
      <c r="T345" t="str">
        <f t="shared" si="40"/>
        <v>Oct</v>
      </c>
      <c r="U345">
        <f t="shared" si="41"/>
        <v>2014</v>
      </c>
      <c r="V345" s="10">
        <f t="shared" si="47"/>
        <v>41957.125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42"/>
        <v>102.08358208955224</v>
      </c>
      <c r="P346" s="5">
        <f t="shared" si="43"/>
        <v>119.99298245614035</v>
      </c>
      <c r="Q346" t="str">
        <f t="shared" si="44"/>
        <v>film &amp; video</v>
      </c>
      <c r="R346" t="str">
        <f t="shared" si="45"/>
        <v>documentary</v>
      </c>
      <c r="S346" s="10">
        <f t="shared" si="46"/>
        <v>42111.970995370371</v>
      </c>
      <c r="T346" t="str">
        <f t="shared" si="40"/>
        <v>Apr</v>
      </c>
      <c r="U346">
        <f t="shared" si="41"/>
        <v>2015</v>
      </c>
      <c r="V346" s="10">
        <f t="shared" si="47"/>
        <v>42156.097222222219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42"/>
        <v>123.27586206896552</v>
      </c>
      <c r="P347" s="5">
        <f t="shared" si="43"/>
        <v>99.860335195530723</v>
      </c>
      <c r="Q347" t="str">
        <f t="shared" si="44"/>
        <v>film &amp; video</v>
      </c>
      <c r="R347" t="str">
        <f t="shared" si="45"/>
        <v>documentary</v>
      </c>
      <c r="S347" s="10">
        <f t="shared" si="46"/>
        <v>42114.944328703699</v>
      </c>
      <c r="T347" t="str">
        <f t="shared" si="40"/>
        <v>Apr</v>
      </c>
      <c r="U347">
        <f t="shared" si="41"/>
        <v>2015</v>
      </c>
      <c r="V347" s="10">
        <f t="shared" si="47"/>
        <v>42144.944328703699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42"/>
        <v>170.28880000000001</v>
      </c>
      <c r="P348" s="5">
        <f t="shared" si="43"/>
        <v>90.579148936170213</v>
      </c>
      <c r="Q348" t="str">
        <f t="shared" si="44"/>
        <v>film &amp; video</v>
      </c>
      <c r="R348" t="str">
        <f t="shared" si="45"/>
        <v>documentary</v>
      </c>
      <c r="S348" s="10">
        <f t="shared" si="46"/>
        <v>42261.500243055561</v>
      </c>
      <c r="T348" t="str">
        <f t="shared" si="40"/>
        <v>Sep</v>
      </c>
      <c r="U348">
        <f t="shared" si="41"/>
        <v>2015</v>
      </c>
      <c r="V348" s="10">
        <f t="shared" si="47"/>
        <v>42291.500243055561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42"/>
        <v>111.59049999999999</v>
      </c>
      <c r="P349" s="5">
        <f t="shared" si="43"/>
        <v>117.77361477572559</v>
      </c>
      <c r="Q349" t="str">
        <f t="shared" si="44"/>
        <v>film &amp; video</v>
      </c>
      <c r="R349" t="str">
        <f t="shared" si="45"/>
        <v>documentary</v>
      </c>
      <c r="S349" s="10">
        <f t="shared" si="46"/>
        <v>42292.495474537034</v>
      </c>
      <c r="T349" t="str">
        <f t="shared" si="40"/>
        <v>Oct</v>
      </c>
      <c r="U349">
        <f t="shared" si="41"/>
        <v>2015</v>
      </c>
      <c r="V349" s="10">
        <f t="shared" si="47"/>
        <v>42322.537141203706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42"/>
        <v>103</v>
      </c>
      <c r="P350" s="5">
        <f t="shared" si="43"/>
        <v>86.554621848739501</v>
      </c>
      <c r="Q350" t="str">
        <f t="shared" si="44"/>
        <v>film &amp; video</v>
      </c>
      <c r="R350" t="str">
        <f t="shared" si="45"/>
        <v>documentary</v>
      </c>
      <c r="S350" s="10">
        <f t="shared" si="46"/>
        <v>42207.58699074074</v>
      </c>
      <c r="T350" t="str">
        <f t="shared" si="40"/>
        <v>Jul</v>
      </c>
      <c r="U350">
        <f t="shared" si="41"/>
        <v>2015</v>
      </c>
      <c r="V350" s="10">
        <f t="shared" si="47"/>
        <v>42237.58699074074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42"/>
        <v>106.63570159857905</v>
      </c>
      <c r="P351" s="5">
        <f t="shared" si="43"/>
        <v>71.899281437125751</v>
      </c>
      <c r="Q351" t="str">
        <f t="shared" si="44"/>
        <v>film &amp; video</v>
      </c>
      <c r="R351" t="str">
        <f t="shared" si="45"/>
        <v>documentary</v>
      </c>
      <c r="S351" s="10">
        <f t="shared" si="46"/>
        <v>42760.498935185184</v>
      </c>
      <c r="T351" t="str">
        <f t="shared" si="40"/>
        <v>Jan</v>
      </c>
      <c r="U351">
        <f t="shared" si="41"/>
        <v>2017</v>
      </c>
      <c r="V351" s="10">
        <f t="shared" si="47"/>
        <v>42790.498935185184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42"/>
        <v>114.75999999999999</v>
      </c>
      <c r="P352" s="5">
        <f t="shared" si="43"/>
        <v>129.81900452488688</v>
      </c>
      <c r="Q352" t="str">
        <f t="shared" si="44"/>
        <v>film &amp; video</v>
      </c>
      <c r="R352" t="str">
        <f t="shared" si="45"/>
        <v>documentary</v>
      </c>
      <c r="S352" s="10">
        <f t="shared" si="46"/>
        <v>42586.066076388888</v>
      </c>
      <c r="T352" t="str">
        <f t="shared" si="40"/>
        <v>Aug</v>
      </c>
      <c r="U352">
        <f t="shared" si="41"/>
        <v>2016</v>
      </c>
      <c r="V352" s="10">
        <f t="shared" si="47"/>
        <v>42624.165972222225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42"/>
        <v>127.34117647058822</v>
      </c>
      <c r="P353" s="5">
        <f t="shared" si="43"/>
        <v>44.912863070539416</v>
      </c>
      <c r="Q353" t="str">
        <f t="shared" si="44"/>
        <v>film &amp; video</v>
      </c>
      <c r="R353" t="str">
        <f t="shared" si="45"/>
        <v>documentary</v>
      </c>
      <c r="S353" s="10">
        <f t="shared" si="46"/>
        <v>42427.964745370366</v>
      </c>
      <c r="T353" t="str">
        <f t="shared" si="40"/>
        <v>Feb</v>
      </c>
      <c r="U353">
        <f t="shared" si="41"/>
        <v>2016</v>
      </c>
      <c r="V353" s="10">
        <f t="shared" si="47"/>
        <v>42467.923078703709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42"/>
        <v>116.56</v>
      </c>
      <c r="P354" s="5">
        <f t="shared" si="43"/>
        <v>40.755244755244753</v>
      </c>
      <c r="Q354" t="str">
        <f t="shared" si="44"/>
        <v>film &amp; video</v>
      </c>
      <c r="R354" t="str">
        <f t="shared" si="45"/>
        <v>documentary</v>
      </c>
      <c r="S354" s="10">
        <f t="shared" si="46"/>
        <v>41890.167453703703</v>
      </c>
      <c r="T354" t="str">
        <f t="shared" si="40"/>
        <v>Sep</v>
      </c>
      <c r="U354">
        <f t="shared" si="41"/>
        <v>2014</v>
      </c>
      <c r="V354" s="10">
        <f t="shared" si="47"/>
        <v>41920.167453703703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42"/>
        <v>108.61819426615318</v>
      </c>
      <c r="P355" s="5">
        <f t="shared" si="43"/>
        <v>103.52394779771615</v>
      </c>
      <c r="Q355" t="str">
        <f t="shared" si="44"/>
        <v>film &amp; video</v>
      </c>
      <c r="R355" t="str">
        <f t="shared" si="45"/>
        <v>documentary</v>
      </c>
      <c r="S355" s="10">
        <f t="shared" si="46"/>
        <v>42297.791886574079</v>
      </c>
      <c r="T355" t="str">
        <f t="shared" si="40"/>
        <v>Oct</v>
      </c>
      <c r="U355">
        <f t="shared" si="41"/>
        <v>2015</v>
      </c>
      <c r="V355" s="10">
        <f t="shared" si="47"/>
        <v>42327.833553240736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42"/>
        <v>103.94285714285714</v>
      </c>
      <c r="P356" s="5">
        <f t="shared" si="43"/>
        <v>125.44827586206897</v>
      </c>
      <c r="Q356" t="str">
        <f t="shared" si="44"/>
        <v>film &amp; video</v>
      </c>
      <c r="R356" t="str">
        <f t="shared" si="45"/>
        <v>documentary</v>
      </c>
      <c r="S356" s="10">
        <f t="shared" si="46"/>
        <v>42438.827789351853</v>
      </c>
      <c r="T356" t="str">
        <f t="shared" si="40"/>
        <v>Mar</v>
      </c>
      <c r="U356">
        <f t="shared" si="41"/>
        <v>2016</v>
      </c>
      <c r="V356" s="10">
        <f t="shared" si="47"/>
        <v>42468.786122685182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42"/>
        <v>116.25714285714285</v>
      </c>
      <c r="P357" s="5">
        <f t="shared" si="43"/>
        <v>246.60606060606059</v>
      </c>
      <c r="Q357" t="str">
        <f t="shared" si="44"/>
        <v>film &amp; video</v>
      </c>
      <c r="R357" t="str">
        <f t="shared" si="45"/>
        <v>documentary</v>
      </c>
      <c r="S357" s="10">
        <f t="shared" si="46"/>
        <v>41943.293912037036</v>
      </c>
      <c r="T357" t="str">
        <f t="shared" si="40"/>
        <v>Oct</v>
      </c>
      <c r="U357">
        <f t="shared" si="41"/>
        <v>2014</v>
      </c>
      <c r="V357" s="10">
        <f t="shared" si="47"/>
        <v>41974.3355787037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42"/>
        <v>102.69239999999999</v>
      </c>
      <c r="P358" s="5">
        <f t="shared" si="43"/>
        <v>79.401340206185566</v>
      </c>
      <c r="Q358" t="str">
        <f t="shared" si="44"/>
        <v>film &amp; video</v>
      </c>
      <c r="R358" t="str">
        <f t="shared" si="45"/>
        <v>documentary</v>
      </c>
      <c r="S358" s="10">
        <f t="shared" si="46"/>
        <v>42415.803159722222</v>
      </c>
      <c r="T358" t="str">
        <f t="shared" si="40"/>
        <v>Feb</v>
      </c>
      <c r="U358">
        <f t="shared" si="41"/>
        <v>2016</v>
      </c>
      <c r="V358" s="10">
        <f t="shared" si="47"/>
        <v>42445.761493055557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42"/>
        <v>174</v>
      </c>
      <c r="P359" s="5">
        <f t="shared" si="43"/>
        <v>86.138613861386133</v>
      </c>
      <c r="Q359" t="str">
        <f t="shared" si="44"/>
        <v>film &amp; video</v>
      </c>
      <c r="R359" t="str">
        <f t="shared" si="45"/>
        <v>documentary</v>
      </c>
      <c r="S359" s="10">
        <f t="shared" si="46"/>
        <v>42078.222187499996</v>
      </c>
      <c r="T359" t="str">
        <f t="shared" si="40"/>
        <v>Mar</v>
      </c>
      <c r="U359">
        <f t="shared" si="41"/>
        <v>2015</v>
      </c>
      <c r="V359" s="10">
        <f t="shared" si="47"/>
        <v>42118.222187499996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42"/>
        <v>103.08800000000001</v>
      </c>
      <c r="P360" s="5">
        <f t="shared" si="43"/>
        <v>193.04868913857678</v>
      </c>
      <c r="Q360" t="str">
        <f t="shared" si="44"/>
        <v>film &amp; video</v>
      </c>
      <c r="R360" t="str">
        <f t="shared" si="45"/>
        <v>documentary</v>
      </c>
      <c r="S360" s="10">
        <f t="shared" si="46"/>
        <v>42507.860196759255</v>
      </c>
      <c r="T360" t="str">
        <f t="shared" si="40"/>
        <v>May</v>
      </c>
      <c r="U360">
        <f t="shared" si="41"/>
        <v>2016</v>
      </c>
      <c r="V360" s="10">
        <f t="shared" si="47"/>
        <v>42536.625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42"/>
        <v>104.85537190082646</v>
      </c>
      <c r="P361" s="5">
        <f t="shared" si="43"/>
        <v>84.023178807947019</v>
      </c>
      <c r="Q361" t="str">
        <f t="shared" si="44"/>
        <v>film &amp; video</v>
      </c>
      <c r="R361" t="str">
        <f t="shared" si="45"/>
        <v>documentary</v>
      </c>
      <c r="S361" s="10">
        <f t="shared" si="46"/>
        <v>41935.070486111108</v>
      </c>
      <c r="T361" t="str">
        <f t="shared" si="40"/>
        <v>Oct</v>
      </c>
      <c r="U361">
        <f t="shared" si="41"/>
        <v>2014</v>
      </c>
      <c r="V361" s="10">
        <f t="shared" si="47"/>
        <v>41957.216666666667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42"/>
        <v>101.375</v>
      </c>
      <c r="P362" s="5">
        <f t="shared" si="43"/>
        <v>139.82758620689654</v>
      </c>
      <c r="Q362" t="str">
        <f t="shared" si="44"/>
        <v>film &amp; video</v>
      </c>
      <c r="R362" t="str">
        <f t="shared" si="45"/>
        <v>documentary</v>
      </c>
      <c r="S362" s="10">
        <f t="shared" si="46"/>
        <v>42163.897916666669</v>
      </c>
      <c r="T362" t="str">
        <f t="shared" si="40"/>
        <v>Jun</v>
      </c>
      <c r="U362">
        <f t="shared" si="41"/>
        <v>2015</v>
      </c>
      <c r="V362" s="10">
        <f t="shared" si="47"/>
        <v>42208.132638888885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42"/>
        <v>111.07699999999998</v>
      </c>
      <c r="P363" s="5">
        <f t="shared" si="43"/>
        <v>109.82189265536722</v>
      </c>
      <c r="Q363" t="str">
        <f t="shared" si="44"/>
        <v>film &amp; video</v>
      </c>
      <c r="R363" t="str">
        <f t="shared" si="45"/>
        <v>documentary</v>
      </c>
      <c r="S363" s="10">
        <f t="shared" si="46"/>
        <v>41936.001226851848</v>
      </c>
      <c r="T363" t="str">
        <f t="shared" si="40"/>
        <v>Oct</v>
      </c>
      <c r="U363">
        <f t="shared" si="41"/>
        <v>2014</v>
      </c>
      <c r="V363" s="10">
        <f t="shared" si="47"/>
        <v>41966.042893518519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42"/>
        <v>124.15933781686496</v>
      </c>
      <c r="P364" s="5">
        <f t="shared" si="43"/>
        <v>139.53488372093022</v>
      </c>
      <c r="Q364" t="str">
        <f t="shared" si="44"/>
        <v>film &amp; video</v>
      </c>
      <c r="R364" t="str">
        <f t="shared" si="45"/>
        <v>documentary</v>
      </c>
      <c r="S364" s="10">
        <f t="shared" si="46"/>
        <v>41837.210543981484</v>
      </c>
      <c r="T364" t="str">
        <f t="shared" si="40"/>
        <v>Jul</v>
      </c>
      <c r="U364">
        <f t="shared" si="41"/>
        <v>2014</v>
      </c>
      <c r="V364" s="10">
        <f t="shared" si="47"/>
        <v>41859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42"/>
        <v>101.33333333333334</v>
      </c>
      <c r="P365" s="5">
        <f t="shared" si="43"/>
        <v>347.84615384615387</v>
      </c>
      <c r="Q365" t="str">
        <f t="shared" si="44"/>
        <v>film &amp; video</v>
      </c>
      <c r="R365" t="str">
        <f t="shared" si="45"/>
        <v>documentary</v>
      </c>
      <c r="S365" s="10">
        <f t="shared" si="46"/>
        <v>40255.744629629626</v>
      </c>
      <c r="T365" t="str">
        <f t="shared" si="40"/>
        <v>Mar</v>
      </c>
      <c r="U365">
        <f t="shared" si="41"/>
        <v>2010</v>
      </c>
      <c r="V365" s="10">
        <f t="shared" si="47"/>
        <v>40300.806944444441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42"/>
        <v>110.16142857142856</v>
      </c>
      <c r="P366" s="5">
        <f t="shared" si="43"/>
        <v>68.24159292035398</v>
      </c>
      <c r="Q366" t="str">
        <f t="shared" si="44"/>
        <v>film &amp; video</v>
      </c>
      <c r="R366" t="str">
        <f t="shared" si="45"/>
        <v>documentary</v>
      </c>
      <c r="S366" s="10">
        <f t="shared" si="46"/>
        <v>41780.859629629631</v>
      </c>
      <c r="T366" t="str">
        <f t="shared" si="40"/>
        <v>May</v>
      </c>
      <c r="U366">
        <f t="shared" si="41"/>
        <v>2014</v>
      </c>
      <c r="V366" s="10">
        <f t="shared" si="47"/>
        <v>41811.165972222225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42"/>
        <v>103.97333333333334</v>
      </c>
      <c r="P367" s="5">
        <f t="shared" si="43"/>
        <v>239.93846153846152</v>
      </c>
      <c r="Q367" t="str">
        <f t="shared" si="44"/>
        <v>film &amp; video</v>
      </c>
      <c r="R367" t="str">
        <f t="shared" si="45"/>
        <v>documentary</v>
      </c>
      <c r="S367" s="10">
        <f t="shared" si="46"/>
        <v>41668.606469907405</v>
      </c>
      <c r="T367" t="str">
        <f t="shared" si="40"/>
        <v>Jan</v>
      </c>
      <c r="U367">
        <f t="shared" si="41"/>
        <v>2014</v>
      </c>
      <c r="V367" s="10">
        <f t="shared" si="47"/>
        <v>41698.606469907405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42"/>
        <v>101.31578947368421</v>
      </c>
      <c r="P368" s="5">
        <f t="shared" si="43"/>
        <v>287.31343283582089</v>
      </c>
      <c r="Q368" t="str">
        <f t="shared" si="44"/>
        <v>film &amp; video</v>
      </c>
      <c r="R368" t="str">
        <f t="shared" si="45"/>
        <v>documentary</v>
      </c>
      <c r="S368" s="10">
        <f t="shared" si="46"/>
        <v>41019.793032407404</v>
      </c>
      <c r="T368" t="str">
        <f t="shared" si="40"/>
        <v>Apr</v>
      </c>
      <c r="U368">
        <f t="shared" si="41"/>
        <v>2012</v>
      </c>
      <c r="V368" s="10">
        <f t="shared" si="47"/>
        <v>41049.793032407404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42"/>
        <v>103.3501</v>
      </c>
      <c r="P369" s="5">
        <f t="shared" si="43"/>
        <v>86.84882352941176</v>
      </c>
      <c r="Q369" t="str">
        <f t="shared" si="44"/>
        <v>film &amp; video</v>
      </c>
      <c r="R369" t="str">
        <f t="shared" si="45"/>
        <v>documentary</v>
      </c>
      <c r="S369" s="10">
        <f t="shared" si="46"/>
        <v>41355.577291666668</v>
      </c>
      <c r="T369" t="str">
        <f t="shared" si="40"/>
        <v>Mar</v>
      </c>
      <c r="U369">
        <f t="shared" si="41"/>
        <v>2013</v>
      </c>
      <c r="V369" s="10">
        <f t="shared" si="47"/>
        <v>41395.207638888889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42"/>
        <v>104.11200000000001</v>
      </c>
      <c r="P370" s="5">
        <f t="shared" si="43"/>
        <v>81.84905660377359</v>
      </c>
      <c r="Q370" t="str">
        <f t="shared" si="44"/>
        <v>film &amp; video</v>
      </c>
      <c r="R370" t="str">
        <f t="shared" si="45"/>
        <v>documentary</v>
      </c>
      <c r="S370" s="10">
        <f t="shared" si="46"/>
        <v>42043.605578703704</v>
      </c>
      <c r="T370" t="str">
        <f t="shared" si="40"/>
        <v>Feb</v>
      </c>
      <c r="U370">
        <f t="shared" si="41"/>
        <v>2015</v>
      </c>
      <c r="V370" s="10">
        <f t="shared" si="47"/>
        <v>42078.563912037032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42"/>
        <v>110.15569230769231</v>
      </c>
      <c r="P371" s="5">
        <f t="shared" si="43"/>
        <v>42.874970059880241</v>
      </c>
      <c r="Q371" t="str">
        <f t="shared" si="44"/>
        <v>film &amp; video</v>
      </c>
      <c r="R371" t="str">
        <f t="shared" si="45"/>
        <v>documentary</v>
      </c>
      <c r="S371" s="10">
        <f t="shared" si="46"/>
        <v>40893.551724537036</v>
      </c>
      <c r="T371" t="str">
        <f t="shared" si="40"/>
        <v>Dec</v>
      </c>
      <c r="U371">
        <f t="shared" si="41"/>
        <v>2011</v>
      </c>
      <c r="V371" s="10">
        <f t="shared" si="47"/>
        <v>40923.551724537036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42"/>
        <v>122.02</v>
      </c>
      <c r="P372" s="5">
        <f t="shared" si="43"/>
        <v>709.41860465116281</v>
      </c>
      <c r="Q372" t="str">
        <f t="shared" si="44"/>
        <v>film &amp; video</v>
      </c>
      <c r="R372" t="str">
        <f t="shared" si="45"/>
        <v>documentary</v>
      </c>
      <c r="S372" s="10">
        <f t="shared" si="46"/>
        <v>42711.795138888891</v>
      </c>
      <c r="T372" t="str">
        <f t="shared" si="40"/>
        <v>Dec</v>
      </c>
      <c r="U372">
        <f t="shared" si="41"/>
        <v>2016</v>
      </c>
      <c r="V372" s="10">
        <f t="shared" si="47"/>
        <v>42741.795138888891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42"/>
        <v>114.16866666666667</v>
      </c>
      <c r="P373" s="5">
        <f t="shared" si="43"/>
        <v>161.25517890772127</v>
      </c>
      <c r="Q373" t="str">
        <f t="shared" si="44"/>
        <v>film &amp; video</v>
      </c>
      <c r="R373" t="str">
        <f t="shared" si="45"/>
        <v>documentary</v>
      </c>
      <c r="S373" s="10">
        <f t="shared" si="46"/>
        <v>41261.767812500002</v>
      </c>
      <c r="T373" t="str">
        <f t="shared" si="40"/>
        <v>Dec</v>
      </c>
      <c r="U373">
        <f t="shared" si="41"/>
        <v>2012</v>
      </c>
      <c r="V373" s="10">
        <f t="shared" si="47"/>
        <v>41306.767812500002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42"/>
        <v>125.33333333333334</v>
      </c>
      <c r="P374" s="5">
        <f t="shared" si="43"/>
        <v>41.777777777777779</v>
      </c>
      <c r="Q374" t="str">
        <f t="shared" si="44"/>
        <v>film &amp; video</v>
      </c>
      <c r="R374" t="str">
        <f t="shared" si="45"/>
        <v>documentary</v>
      </c>
      <c r="S374" s="10">
        <f t="shared" si="46"/>
        <v>42425.576898148152</v>
      </c>
      <c r="T374" t="str">
        <f t="shared" si="40"/>
        <v>Feb</v>
      </c>
      <c r="U374">
        <f t="shared" si="41"/>
        <v>2016</v>
      </c>
      <c r="V374" s="10">
        <f t="shared" si="47"/>
        <v>42465.666666666672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42"/>
        <v>106.66666666666667</v>
      </c>
      <c r="P375" s="5">
        <f t="shared" si="43"/>
        <v>89.887640449438209</v>
      </c>
      <c r="Q375" t="str">
        <f t="shared" si="44"/>
        <v>film &amp; video</v>
      </c>
      <c r="R375" t="str">
        <f t="shared" si="45"/>
        <v>documentary</v>
      </c>
      <c r="S375" s="10">
        <f t="shared" si="46"/>
        <v>41078.91201388889</v>
      </c>
      <c r="T375" t="str">
        <f t="shared" si="40"/>
        <v>Jun</v>
      </c>
      <c r="U375">
        <f t="shared" si="41"/>
        <v>2012</v>
      </c>
      <c r="V375" s="10">
        <f t="shared" si="47"/>
        <v>41108.91201388889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42"/>
        <v>130.65</v>
      </c>
      <c r="P376" s="5">
        <f t="shared" si="43"/>
        <v>45.051724137931032</v>
      </c>
      <c r="Q376" t="str">
        <f t="shared" si="44"/>
        <v>film &amp; video</v>
      </c>
      <c r="R376" t="str">
        <f t="shared" si="45"/>
        <v>documentary</v>
      </c>
      <c r="S376" s="10">
        <f t="shared" si="46"/>
        <v>40757.889247685183</v>
      </c>
      <c r="T376" t="str">
        <f t="shared" si="40"/>
        <v>Aug</v>
      </c>
      <c r="U376">
        <f t="shared" si="41"/>
        <v>2011</v>
      </c>
      <c r="V376" s="10">
        <f t="shared" si="47"/>
        <v>40802.889247685183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42"/>
        <v>120</v>
      </c>
      <c r="P377" s="5">
        <f t="shared" si="43"/>
        <v>42.857142857142854</v>
      </c>
      <c r="Q377" t="str">
        <f t="shared" si="44"/>
        <v>film &amp; video</v>
      </c>
      <c r="R377" t="str">
        <f t="shared" si="45"/>
        <v>documentary</v>
      </c>
      <c r="S377" s="10">
        <f t="shared" si="46"/>
        <v>41657.985081018516</v>
      </c>
      <c r="T377" t="str">
        <f t="shared" si="40"/>
        <v>Jan</v>
      </c>
      <c r="U377">
        <f t="shared" si="41"/>
        <v>2014</v>
      </c>
      <c r="V377" s="10">
        <f t="shared" si="47"/>
        <v>41699.720833333333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42"/>
        <v>105.9591836734694</v>
      </c>
      <c r="P378" s="5">
        <f t="shared" si="43"/>
        <v>54.083333333333336</v>
      </c>
      <c r="Q378" t="str">
        <f t="shared" si="44"/>
        <v>film &amp; video</v>
      </c>
      <c r="R378" t="str">
        <f t="shared" si="45"/>
        <v>documentary</v>
      </c>
      <c r="S378" s="10">
        <f t="shared" si="46"/>
        <v>42576.452731481477</v>
      </c>
      <c r="T378" t="str">
        <f t="shared" si="40"/>
        <v>Jul</v>
      </c>
      <c r="U378">
        <f t="shared" si="41"/>
        <v>2016</v>
      </c>
      <c r="V378" s="10">
        <f t="shared" si="47"/>
        <v>42607.452731481477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42"/>
        <v>114.39999999999999</v>
      </c>
      <c r="P379" s="5">
        <f t="shared" si="43"/>
        <v>103.21804511278195</v>
      </c>
      <c r="Q379" t="str">
        <f t="shared" si="44"/>
        <v>film &amp; video</v>
      </c>
      <c r="R379" t="str">
        <f t="shared" si="45"/>
        <v>documentary</v>
      </c>
      <c r="S379" s="10">
        <f t="shared" si="46"/>
        <v>42292.250787037032</v>
      </c>
      <c r="T379" t="str">
        <f t="shared" si="40"/>
        <v>Oct</v>
      </c>
      <c r="U379">
        <f t="shared" si="41"/>
        <v>2015</v>
      </c>
      <c r="V379" s="10">
        <f t="shared" si="47"/>
        <v>42322.292361111111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42"/>
        <v>111.76666666666665</v>
      </c>
      <c r="P380" s="5">
        <f t="shared" si="43"/>
        <v>40.397590361445786</v>
      </c>
      <c r="Q380" t="str">
        <f t="shared" si="44"/>
        <v>film &amp; video</v>
      </c>
      <c r="R380" t="str">
        <f t="shared" si="45"/>
        <v>documentary</v>
      </c>
      <c r="S380" s="10">
        <f t="shared" si="46"/>
        <v>42370.571851851855</v>
      </c>
      <c r="T380" t="str">
        <f t="shared" si="40"/>
        <v>Jan</v>
      </c>
      <c r="U380">
        <f t="shared" si="41"/>
        <v>2016</v>
      </c>
      <c r="V380" s="10">
        <f t="shared" si="47"/>
        <v>42394.994444444441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42"/>
        <v>116.08000000000001</v>
      </c>
      <c r="P381" s="5">
        <f t="shared" si="43"/>
        <v>116.85906040268456</v>
      </c>
      <c r="Q381" t="str">
        <f t="shared" si="44"/>
        <v>film &amp; video</v>
      </c>
      <c r="R381" t="str">
        <f t="shared" si="45"/>
        <v>documentary</v>
      </c>
      <c r="S381" s="10">
        <f t="shared" si="46"/>
        <v>40987.688333333332</v>
      </c>
      <c r="T381" t="str">
        <f t="shared" si="40"/>
        <v>Mar</v>
      </c>
      <c r="U381">
        <f t="shared" si="41"/>
        <v>2012</v>
      </c>
      <c r="V381" s="10">
        <f t="shared" si="47"/>
        <v>41032.688333333332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42"/>
        <v>141.5</v>
      </c>
      <c r="P382" s="5">
        <f t="shared" si="43"/>
        <v>115.51020408163265</v>
      </c>
      <c r="Q382" t="str">
        <f t="shared" si="44"/>
        <v>film &amp; video</v>
      </c>
      <c r="R382" t="str">
        <f t="shared" si="45"/>
        <v>documentary</v>
      </c>
      <c r="S382" s="10">
        <f t="shared" si="46"/>
        <v>42367.719814814816</v>
      </c>
      <c r="T382" t="str">
        <f t="shared" si="40"/>
        <v>Dec</v>
      </c>
      <c r="U382">
        <f t="shared" si="41"/>
        <v>2015</v>
      </c>
      <c r="V382" s="10">
        <f t="shared" si="47"/>
        <v>42392.719814814816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42"/>
        <v>104.72999999999999</v>
      </c>
      <c r="P383" s="5">
        <f t="shared" si="43"/>
        <v>104.31274900398407</v>
      </c>
      <c r="Q383" t="str">
        <f t="shared" si="44"/>
        <v>film &amp; video</v>
      </c>
      <c r="R383" t="str">
        <f t="shared" si="45"/>
        <v>documentary</v>
      </c>
      <c r="S383" s="10">
        <f t="shared" si="46"/>
        <v>41085.698113425926</v>
      </c>
      <c r="T383" t="str">
        <f t="shared" si="40"/>
        <v>Jun</v>
      </c>
      <c r="U383">
        <f t="shared" si="41"/>
        <v>2012</v>
      </c>
      <c r="V383" s="10">
        <f t="shared" si="47"/>
        <v>41120.208333333336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42"/>
        <v>255.83333333333331</v>
      </c>
      <c r="P384" s="5">
        <f t="shared" si="43"/>
        <v>69.772727272727266</v>
      </c>
      <c r="Q384" t="str">
        <f t="shared" si="44"/>
        <v>film &amp; video</v>
      </c>
      <c r="R384" t="str">
        <f t="shared" si="45"/>
        <v>documentary</v>
      </c>
      <c r="S384" s="10">
        <f t="shared" si="46"/>
        <v>41144.709490740745</v>
      </c>
      <c r="T384" t="str">
        <f t="shared" si="40"/>
        <v>Aug</v>
      </c>
      <c r="U384">
        <f t="shared" si="41"/>
        <v>2012</v>
      </c>
      <c r="V384" s="10">
        <f t="shared" si="47"/>
        <v>41158.709490740745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42"/>
        <v>206.70670670670671</v>
      </c>
      <c r="P385" s="5">
        <f t="shared" si="43"/>
        <v>43.020833333333336</v>
      </c>
      <c r="Q385" t="str">
        <f t="shared" si="44"/>
        <v>film &amp; video</v>
      </c>
      <c r="R385" t="str">
        <f t="shared" si="45"/>
        <v>documentary</v>
      </c>
      <c r="S385" s="10">
        <f t="shared" si="46"/>
        <v>41755.117581018516</v>
      </c>
      <c r="T385" t="str">
        <f t="shared" si="40"/>
        <v>Apr</v>
      </c>
      <c r="U385">
        <f t="shared" si="41"/>
        <v>2014</v>
      </c>
      <c r="V385" s="10">
        <f t="shared" si="47"/>
        <v>41778.117581018516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42"/>
        <v>112.105</v>
      </c>
      <c r="P386" s="5">
        <f t="shared" si="43"/>
        <v>58.540469973890339</v>
      </c>
      <c r="Q386" t="str">
        <f t="shared" si="44"/>
        <v>film &amp; video</v>
      </c>
      <c r="R386" t="str">
        <f t="shared" si="45"/>
        <v>documentary</v>
      </c>
      <c r="S386" s="10">
        <f t="shared" si="46"/>
        <v>41980.781793981485</v>
      </c>
      <c r="T386" t="str">
        <f t="shared" ref="T386:T449" si="48">TEXT(S386,"mmm")</f>
        <v>Dec</v>
      </c>
      <c r="U386">
        <f t="shared" ref="U386:U449" si="49">YEAR(S386)</f>
        <v>2014</v>
      </c>
      <c r="V386" s="10">
        <f t="shared" si="47"/>
        <v>42010.781793981485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50">(E387/D387)*100</f>
        <v>105.982</v>
      </c>
      <c r="P387" s="5">
        <f t="shared" ref="P387:P450" si="51">IFERROR(E387/L387,0)</f>
        <v>111.79535864978902</v>
      </c>
      <c r="Q387" t="str">
        <f t="shared" ref="Q387:Q450" si="52">LEFT(N387,SEARCH("/",N387,1)-1)</f>
        <v>film &amp; video</v>
      </c>
      <c r="R387" t="str">
        <f t="shared" ref="R387:R450" si="53">RIGHT(N387,LEN(N387)-SEARCH("/",N387,1))</f>
        <v>documentary</v>
      </c>
      <c r="S387" s="10">
        <f t="shared" ref="S387:S450" si="54">(((J387/60)/60)/24)+DATE(1970,1,1)</f>
        <v>41934.584502314814</v>
      </c>
      <c r="T387" t="str">
        <f t="shared" si="48"/>
        <v>Oct</v>
      </c>
      <c r="U387">
        <f t="shared" si="49"/>
        <v>2014</v>
      </c>
      <c r="V387" s="10">
        <f t="shared" ref="V387:V450" si="55">(((I387/60)/60)/24)+DATE(1970,1,1)</f>
        <v>41964.626168981486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50"/>
        <v>100.16666666666667</v>
      </c>
      <c r="P388" s="5">
        <f t="shared" si="51"/>
        <v>46.230769230769234</v>
      </c>
      <c r="Q388" t="str">
        <f t="shared" si="52"/>
        <v>film &amp; video</v>
      </c>
      <c r="R388" t="str">
        <f t="shared" si="53"/>
        <v>documentary</v>
      </c>
      <c r="S388" s="10">
        <f t="shared" si="54"/>
        <v>42211.951284722221</v>
      </c>
      <c r="T388" t="str">
        <f t="shared" si="48"/>
        <v>Jul</v>
      </c>
      <c r="U388">
        <f t="shared" si="49"/>
        <v>2015</v>
      </c>
      <c r="V388" s="10">
        <f t="shared" si="55"/>
        <v>42226.951284722221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50"/>
        <v>213.98947368421051</v>
      </c>
      <c r="P389" s="5">
        <f t="shared" si="51"/>
        <v>144.69039145907473</v>
      </c>
      <c r="Q389" t="str">
        <f t="shared" si="52"/>
        <v>film &amp; video</v>
      </c>
      <c r="R389" t="str">
        <f t="shared" si="53"/>
        <v>documentary</v>
      </c>
      <c r="S389" s="10">
        <f t="shared" si="54"/>
        <v>42200.67659722222</v>
      </c>
      <c r="T389" t="str">
        <f t="shared" si="48"/>
        <v>Jul</v>
      </c>
      <c r="U389">
        <f t="shared" si="49"/>
        <v>2015</v>
      </c>
      <c r="V389" s="10">
        <f t="shared" si="55"/>
        <v>42231.25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50"/>
        <v>126.16000000000001</v>
      </c>
      <c r="P390" s="5">
        <f t="shared" si="51"/>
        <v>88.845070422535215</v>
      </c>
      <c r="Q390" t="str">
        <f t="shared" si="52"/>
        <v>film &amp; video</v>
      </c>
      <c r="R390" t="str">
        <f t="shared" si="53"/>
        <v>documentary</v>
      </c>
      <c r="S390" s="10">
        <f t="shared" si="54"/>
        <v>42549.076157407413</v>
      </c>
      <c r="T390" t="str">
        <f t="shared" si="48"/>
        <v>Jun</v>
      </c>
      <c r="U390">
        <f t="shared" si="49"/>
        <v>2016</v>
      </c>
      <c r="V390" s="10">
        <f t="shared" si="55"/>
        <v>42579.076157407413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50"/>
        <v>181.53547058823528</v>
      </c>
      <c r="P391" s="5">
        <f t="shared" si="51"/>
        <v>81.75107284768211</v>
      </c>
      <c r="Q391" t="str">
        <f t="shared" si="52"/>
        <v>film &amp; video</v>
      </c>
      <c r="R391" t="str">
        <f t="shared" si="53"/>
        <v>documentary</v>
      </c>
      <c r="S391" s="10">
        <f t="shared" si="54"/>
        <v>41674.063078703701</v>
      </c>
      <c r="T391" t="str">
        <f t="shared" si="48"/>
        <v>Feb</v>
      </c>
      <c r="U391">
        <f t="shared" si="49"/>
        <v>2014</v>
      </c>
      <c r="V391" s="10">
        <f t="shared" si="55"/>
        <v>41705.957638888889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50"/>
        <v>100</v>
      </c>
      <c r="P392" s="5">
        <f t="shared" si="51"/>
        <v>71.428571428571431</v>
      </c>
      <c r="Q392" t="str">
        <f t="shared" si="52"/>
        <v>film &amp; video</v>
      </c>
      <c r="R392" t="str">
        <f t="shared" si="53"/>
        <v>documentary</v>
      </c>
      <c r="S392" s="10">
        <f t="shared" si="54"/>
        <v>42112.036712962959</v>
      </c>
      <c r="T392" t="str">
        <f t="shared" si="48"/>
        <v>Apr</v>
      </c>
      <c r="U392">
        <f t="shared" si="49"/>
        <v>2015</v>
      </c>
      <c r="V392" s="10">
        <f t="shared" si="55"/>
        <v>42132.036712962959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50"/>
        <v>100.61</v>
      </c>
      <c r="P393" s="5">
        <f t="shared" si="51"/>
        <v>104.25906735751295</v>
      </c>
      <c r="Q393" t="str">
        <f t="shared" si="52"/>
        <v>film &amp; video</v>
      </c>
      <c r="R393" t="str">
        <f t="shared" si="53"/>
        <v>documentary</v>
      </c>
      <c r="S393" s="10">
        <f t="shared" si="54"/>
        <v>40865.042256944449</v>
      </c>
      <c r="T393" t="str">
        <f t="shared" si="48"/>
        <v>Nov</v>
      </c>
      <c r="U393">
        <f t="shared" si="49"/>
        <v>2011</v>
      </c>
      <c r="V393" s="10">
        <f t="shared" si="55"/>
        <v>40895.040972222225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50"/>
        <v>100.9027027027027</v>
      </c>
      <c r="P394" s="5">
        <f t="shared" si="51"/>
        <v>90.616504854368927</v>
      </c>
      <c r="Q394" t="str">
        <f t="shared" si="52"/>
        <v>film &amp; video</v>
      </c>
      <c r="R394" t="str">
        <f t="shared" si="53"/>
        <v>documentary</v>
      </c>
      <c r="S394" s="10">
        <f t="shared" si="54"/>
        <v>40763.717256944445</v>
      </c>
      <c r="T394" t="str">
        <f t="shared" si="48"/>
        <v>Aug</v>
      </c>
      <c r="U394">
        <f t="shared" si="49"/>
        <v>2011</v>
      </c>
      <c r="V394" s="10">
        <f t="shared" si="55"/>
        <v>40794.125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50"/>
        <v>110.446</v>
      </c>
      <c r="P395" s="5">
        <f t="shared" si="51"/>
        <v>157.33048433048432</v>
      </c>
      <c r="Q395" t="str">
        <f t="shared" si="52"/>
        <v>film &amp; video</v>
      </c>
      <c r="R395" t="str">
        <f t="shared" si="53"/>
        <v>documentary</v>
      </c>
      <c r="S395" s="10">
        <f t="shared" si="54"/>
        <v>41526.708935185183</v>
      </c>
      <c r="T395" t="str">
        <f t="shared" si="48"/>
        <v>Sep</v>
      </c>
      <c r="U395">
        <f t="shared" si="49"/>
        <v>2013</v>
      </c>
      <c r="V395" s="10">
        <f t="shared" si="55"/>
        <v>41557.708935185183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50"/>
        <v>111.8936170212766</v>
      </c>
      <c r="P396" s="5">
        <f t="shared" si="51"/>
        <v>105.18</v>
      </c>
      <c r="Q396" t="str">
        <f t="shared" si="52"/>
        <v>film &amp; video</v>
      </c>
      <c r="R396" t="str">
        <f t="shared" si="53"/>
        <v>documentary</v>
      </c>
      <c r="S396" s="10">
        <f t="shared" si="54"/>
        <v>42417.818078703705</v>
      </c>
      <c r="T396" t="str">
        <f t="shared" si="48"/>
        <v>Feb</v>
      </c>
      <c r="U396">
        <f t="shared" si="49"/>
        <v>2016</v>
      </c>
      <c r="V396" s="10">
        <f t="shared" si="55"/>
        <v>42477.776412037041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50"/>
        <v>108.04450000000001</v>
      </c>
      <c r="P397" s="5">
        <f t="shared" si="51"/>
        <v>58.719836956521746</v>
      </c>
      <c r="Q397" t="str">
        <f t="shared" si="52"/>
        <v>film &amp; video</v>
      </c>
      <c r="R397" t="str">
        <f t="shared" si="53"/>
        <v>documentary</v>
      </c>
      <c r="S397" s="10">
        <f t="shared" si="54"/>
        <v>40990.909259259257</v>
      </c>
      <c r="T397" t="str">
        <f t="shared" si="48"/>
        <v>Mar</v>
      </c>
      <c r="U397">
        <f t="shared" si="49"/>
        <v>2012</v>
      </c>
      <c r="V397" s="10">
        <f t="shared" si="55"/>
        <v>41026.897222222222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50"/>
        <v>106.66666666666667</v>
      </c>
      <c r="P398" s="5">
        <f t="shared" si="51"/>
        <v>81.632653061224488</v>
      </c>
      <c r="Q398" t="str">
        <f t="shared" si="52"/>
        <v>film &amp; video</v>
      </c>
      <c r="R398" t="str">
        <f t="shared" si="53"/>
        <v>documentary</v>
      </c>
      <c r="S398" s="10">
        <f t="shared" si="54"/>
        <v>41082.564884259256</v>
      </c>
      <c r="T398" t="str">
        <f t="shared" si="48"/>
        <v>Jun</v>
      </c>
      <c r="U398">
        <f t="shared" si="49"/>
        <v>2012</v>
      </c>
      <c r="V398" s="10">
        <f t="shared" si="55"/>
        <v>41097.564884259256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50"/>
        <v>103.90027322404372</v>
      </c>
      <c r="P399" s="5">
        <f t="shared" si="51"/>
        <v>56.460043668122275</v>
      </c>
      <c r="Q399" t="str">
        <f t="shared" si="52"/>
        <v>film &amp; video</v>
      </c>
      <c r="R399" t="str">
        <f t="shared" si="53"/>
        <v>documentary</v>
      </c>
      <c r="S399" s="10">
        <f t="shared" si="54"/>
        <v>40379.776435185187</v>
      </c>
      <c r="T399" t="str">
        <f t="shared" si="48"/>
        <v>Jul</v>
      </c>
      <c r="U399">
        <f t="shared" si="49"/>
        <v>2010</v>
      </c>
      <c r="V399" s="10">
        <f t="shared" si="55"/>
        <v>40422.155555555553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50"/>
        <v>125.16000000000001</v>
      </c>
      <c r="P400" s="5">
        <f t="shared" si="51"/>
        <v>140.1044776119403</v>
      </c>
      <c r="Q400" t="str">
        <f t="shared" si="52"/>
        <v>film &amp; video</v>
      </c>
      <c r="R400" t="str">
        <f t="shared" si="53"/>
        <v>documentary</v>
      </c>
      <c r="S400" s="10">
        <f t="shared" si="54"/>
        <v>42078.793124999997</v>
      </c>
      <c r="T400" t="str">
        <f t="shared" si="48"/>
        <v>Mar</v>
      </c>
      <c r="U400">
        <f t="shared" si="49"/>
        <v>2015</v>
      </c>
      <c r="V400" s="10">
        <f t="shared" si="55"/>
        <v>42123.793124999997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50"/>
        <v>106.80499999999999</v>
      </c>
      <c r="P401" s="5">
        <f t="shared" si="51"/>
        <v>224.85263157894738</v>
      </c>
      <c r="Q401" t="str">
        <f t="shared" si="52"/>
        <v>film &amp; video</v>
      </c>
      <c r="R401" t="str">
        <f t="shared" si="53"/>
        <v>documentary</v>
      </c>
      <c r="S401" s="10">
        <f t="shared" si="54"/>
        <v>42687.875775462962</v>
      </c>
      <c r="T401" t="str">
        <f t="shared" si="48"/>
        <v>Nov</v>
      </c>
      <c r="U401">
        <f t="shared" si="49"/>
        <v>2016</v>
      </c>
      <c r="V401" s="10">
        <f t="shared" si="55"/>
        <v>42718.5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50"/>
        <v>112.30249999999999</v>
      </c>
      <c r="P402" s="5">
        <f t="shared" si="51"/>
        <v>181.13306451612902</v>
      </c>
      <c r="Q402" t="str">
        <f t="shared" si="52"/>
        <v>film &amp; video</v>
      </c>
      <c r="R402" t="str">
        <f t="shared" si="53"/>
        <v>documentary</v>
      </c>
      <c r="S402" s="10">
        <f t="shared" si="54"/>
        <v>41745.635960648149</v>
      </c>
      <c r="T402" t="str">
        <f t="shared" si="48"/>
        <v>Apr</v>
      </c>
      <c r="U402">
        <f t="shared" si="49"/>
        <v>2014</v>
      </c>
      <c r="V402" s="10">
        <f t="shared" si="55"/>
        <v>41776.145833333336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50"/>
        <v>103.812</v>
      </c>
      <c r="P403" s="5">
        <f t="shared" si="51"/>
        <v>711.04109589041093</v>
      </c>
      <c r="Q403" t="str">
        <f t="shared" si="52"/>
        <v>film &amp; video</v>
      </c>
      <c r="R403" t="str">
        <f t="shared" si="53"/>
        <v>documentary</v>
      </c>
      <c r="S403" s="10">
        <f t="shared" si="54"/>
        <v>40732.842245370368</v>
      </c>
      <c r="T403" t="str">
        <f t="shared" si="48"/>
        <v>Jul</v>
      </c>
      <c r="U403">
        <f t="shared" si="49"/>
        <v>2011</v>
      </c>
      <c r="V403" s="10">
        <f t="shared" si="55"/>
        <v>40762.842245370368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50"/>
        <v>141.65</v>
      </c>
      <c r="P404" s="5">
        <f t="shared" si="51"/>
        <v>65.883720930232556</v>
      </c>
      <c r="Q404" t="str">
        <f t="shared" si="52"/>
        <v>film &amp; video</v>
      </c>
      <c r="R404" t="str">
        <f t="shared" si="53"/>
        <v>documentary</v>
      </c>
      <c r="S404" s="10">
        <f t="shared" si="54"/>
        <v>42292.539548611108</v>
      </c>
      <c r="T404" t="str">
        <f t="shared" si="48"/>
        <v>Oct</v>
      </c>
      <c r="U404">
        <f t="shared" si="49"/>
        <v>2015</v>
      </c>
      <c r="V404" s="10">
        <f t="shared" si="55"/>
        <v>42313.58121527778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50"/>
        <v>105.25999999999999</v>
      </c>
      <c r="P405" s="5">
        <f t="shared" si="51"/>
        <v>75.185714285714283</v>
      </c>
      <c r="Q405" t="str">
        <f t="shared" si="52"/>
        <v>film &amp; video</v>
      </c>
      <c r="R405" t="str">
        <f t="shared" si="53"/>
        <v>documentary</v>
      </c>
      <c r="S405" s="10">
        <f t="shared" si="54"/>
        <v>40718.310659722221</v>
      </c>
      <c r="T405" t="str">
        <f t="shared" si="48"/>
        <v>Jun</v>
      </c>
      <c r="U405">
        <f t="shared" si="49"/>
        <v>2011</v>
      </c>
      <c r="V405" s="10">
        <f t="shared" si="55"/>
        <v>40765.297222222223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50"/>
        <v>103.09142857142857</v>
      </c>
      <c r="P406" s="5">
        <f t="shared" si="51"/>
        <v>133.14391143911439</v>
      </c>
      <c r="Q406" t="str">
        <f t="shared" si="52"/>
        <v>film &amp; video</v>
      </c>
      <c r="R406" t="str">
        <f t="shared" si="53"/>
        <v>documentary</v>
      </c>
      <c r="S406" s="10">
        <f t="shared" si="54"/>
        <v>41646.628032407411</v>
      </c>
      <c r="T406" t="str">
        <f t="shared" si="48"/>
        <v>Jan</v>
      </c>
      <c r="U406">
        <f t="shared" si="49"/>
        <v>2014</v>
      </c>
      <c r="V406" s="10">
        <f t="shared" si="55"/>
        <v>41675.961111111108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50"/>
        <v>107.65957446808511</v>
      </c>
      <c r="P407" s="5">
        <f t="shared" si="51"/>
        <v>55.2</v>
      </c>
      <c r="Q407" t="str">
        <f t="shared" si="52"/>
        <v>film &amp; video</v>
      </c>
      <c r="R407" t="str">
        <f t="shared" si="53"/>
        <v>documentary</v>
      </c>
      <c r="S407" s="10">
        <f t="shared" si="54"/>
        <v>41674.08494212963</v>
      </c>
      <c r="T407" t="str">
        <f t="shared" si="48"/>
        <v>Feb</v>
      </c>
      <c r="U407">
        <f t="shared" si="49"/>
        <v>2014</v>
      </c>
      <c r="V407" s="10">
        <f t="shared" si="55"/>
        <v>41704.08494212963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50"/>
        <v>107.70464285714286</v>
      </c>
      <c r="P408" s="5">
        <f t="shared" si="51"/>
        <v>86.163714285714292</v>
      </c>
      <c r="Q408" t="str">
        <f t="shared" si="52"/>
        <v>film &amp; video</v>
      </c>
      <c r="R408" t="str">
        <f t="shared" si="53"/>
        <v>documentary</v>
      </c>
      <c r="S408" s="10">
        <f t="shared" si="54"/>
        <v>40638.162465277775</v>
      </c>
      <c r="T408" t="str">
        <f t="shared" si="48"/>
        <v>Apr</v>
      </c>
      <c r="U408">
        <f t="shared" si="49"/>
        <v>2011</v>
      </c>
      <c r="V408" s="10">
        <f t="shared" si="55"/>
        <v>40672.249305555553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50"/>
        <v>101.55000000000001</v>
      </c>
      <c r="P409" s="5">
        <f t="shared" si="51"/>
        <v>92.318181818181813</v>
      </c>
      <c r="Q409" t="str">
        <f t="shared" si="52"/>
        <v>film &amp; video</v>
      </c>
      <c r="R409" t="str">
        <f t="shared" si="53"/>
        <v>documentary</v>
      </c>
      <c r="S409" s="10">
        <f t="shared" si="54"/>
        <v>40806.870949074073</v>
      </c>
      <c r="T409" t="str">
        <f t="shared" si="48"/>
        <v>Sep</v>
      </c>
      <c r="U409">
        <f t="shared" si="49"/>
        <v>2011</v>
      </c>
      <c r="V409" s="10">
        <f t="shared" si="55"/>
        <v>40866.912615740745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50"/>
        <v>101.43766666666667</v>
      </c>
      <c r="P410" s="5">
        <f t="shared" si="51"/>
        <v>160.16473684210527</v>
      </c>
      <c r="Q410" t="str">
        <f t="shared" si="52"/>
        <v>film &amp; video</v>
      </c>
      <c r="R410" t="str">
        <f t="shared" si="53"/>
        <v>documentary</v>
      </c>
      <c r="S410" s="10">
        <f t="shared" si="54"/>
        <v>41543.735995370371</v>
      </c>
      <c r="T410" t="str">
        <f t="shared" si="48"/>
        <v>Sep</v>
      </c>
      <c r="U410">
        <f t="shared" si="49"/>
        <v>2013</v>
      </c>
      <c r="V410" s="10">
        <f t="shared" si="55"/>
        <v>41583.777662037035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50"/>
        <v>136.80000000000001</v>
      </c>
      <c r="P411" s="5">
        <f t="shared" si="51"/>
        <v>45.6</v>
      </c>
      <c r="Q411" t="str">
        <f t="shared" si="52"/>
        <v>film &amp; video</v>
      </c>
      <c r="R411" t="str">
        <f t="shared" si="53"/>
        <v>documentary</v>
      </c>
      <c r="S411" s="10">
        <f t="shared" si="54"/>
        <v>42543.862777777773</v>
      </c>
      <c r="T411" t="str">
        <f t="shared" si="48"/>
        <v>Jun</v>
      </c>
      <c r="U411">
        <f t="shared" si="49"/>
        <v>2016</v>
      </c>
      <c r="V411" s="10">
        <f t="shared" si="55"/>
        <v>42573.862777777773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50"/>
        <v>128.29999999999998</v>
      </c>
      <c r="P412" s="5">
        <f t="shared" si="51"/>
        <v>183.28571428571428</v>
      </c>
      <c r="Q412" t="str">
        <f t="shared" si="52"/>
        <v>film &amp; video</v>
      </c>
      <c r="R412" t="str">
        <f t="shared" si="53"/>
        <v>documentary</v>
      </c>
      <c r="S412" s="10">
        <f t="shared" si="54"/>
        <v>42113.981446759266</v>
      </c>
      <c r="T412" t="str">
        <f t="shared" si="48"/>
        <v>Apr</v>
      </c>
      <c r="U412">
        <f t="shared" si="49"/>
        <v>2015</v>
      </c>
      <c r="V412" s="10">
        <f t="shared" si="55"/>
        <v>42173.981446759266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50"/>
        <v>101.05</v>
      </c>
      <c r="P413" s="5">
        <f t="shared" si="51"/>
        <v>125.78838174273859</v>
      </c>
      <c r="Q413" t="str">
        <f t="shared" si="52"/>
        <v>film &amp; video</v>
      </c>
      <c r="R413" t="str">
        <f t="shared" si="53"/>
        <v>documentary</v>
      </c>
      <c r="S413" s="10">
        <f t="shared" si="54"/>
        <v>41598.17597222222</v>
      </c>
      <c r="T413" t="str">
        <f t="shared" si="48"/>
        <v>Nov</v>
      </c>
      <c r="U413">
        <f t="shared" si="49"/>
        <v>2013</v>
      </c>
      <c r="V413" s="10">
        <f t="shared" si="55"/>
        <v>41630.208333333336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50"/>
        <v>126.84</v>
      </c>
      <c r="P414" s="5">
        <f t="shared" si="51"/>
        <v>57.654545454545456</v>
      </c>
      <c r="Q414" t="str">
        <f t="shared" si="52"/>
        <v>film &amp; video</v>
      </c>
      <c r="R414" t="str">
        <f t="shared" si="53"/>
        <v>documentary</v>
      </c>
      <c r="S414" s="10">
        <f t="shared" si="54"/>
        <v>41099.742800925924</v>
      </c>
      <c r="T414" t="str">
        <f t="shared" si="48"/>
        <v>Jul</v>
      </c>
      <c r="U414">
        <f t="shared" si="49"/>
        <v>2012</v>
      </c>
      <c r="V414" s="10">
        <f t="shared" si="55"/>
        <v>41115.742800925924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50"/>
        <v>105.0859375</v>
      </c>
      <c r="P415" s="5">
        <f t="shared" si="51"/>
        <v>78.660818713450297</v>
      </c>
      <c r="Q415" t="str">
        <f t="shared" si="52"/>
        <v>film &amp; video</v>
      </c>
      <c r="R415" t="str">
        <f t="shared" si="53"/>
        <v>documentary</v>
      </c>
      <c r="S415" s="10">
        <f t="shared" si="54"/>
        <v>41079.877442129626</v>
      </c>
      <c r="T415" t="str">
        <f t="shared" si="48"/>
        <v>Jun</v>
      </c>
      <c r="U415">
        <f t="shared" si="49"/>
        <v>2012</v>
      </c>
      <c r="V415" s="10">
        <f t="shared" si="55"/>
        <v>41109.877442129626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50"/>
        <v>102.85405405405406</v>
      </c>
      <c r="P416" s="5">
        <f t="shared" si="51"/>
        <v>91.480769230769226</v>
      </c>
      <c r="Q416" t="str">
        <f t="shared" si="52"/>
        <v>film &amp; video</v>
      </c>
      <c r="R416" t="str">
        <f t="shared" si="53"/>
        <v>documentary</v>
      </c>
      <c r="S416" s="10">
        <f t="shared" si="54"/>
        <v>41529.063252314816</v>
      </c>
      <c r="T416" t="str">
        <f t="shared" si="48"/>
        <v>Sep</v>
      </c>
      <c r="U416">
        <f t="shared" si="49"/>
        <v>2013</v>
      </c>
      <c r="V416" s="10">
        <f t="shared" si="55"/>
        <v>41559.063252314816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50"/>
        <v>102.14714285714285</v>
      </c>
      <c r="P417" s="5">
        <f t="shared" si="51"/>
        <v>68.09809523809524</v>
      </c>
      <c r="Q417" t="str">
        <f t="shared" si="52"/>
        <v>film &amp; video</v>
      </c>
      <c r="R417" t="str">
        <f t="shared" si="53"/>
        <v>documentary</v>
      </c>
      <c r="S417" s="10">
        <f t="shared" si="54"/>
        <v>41904.851875</v>
      </c>
      <c r="T417" t="str">
        <f t="shared" si="48"/>
        <v>Sep</v>
      </c>
      <c r="U417">
        <f t="shared" si="49"/>
        <v>2014</v>
      </c>
      <c r="V417" s="10">
        <f t="shared" si="55"/>
        <v>41929.5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50"/>
        <v>120.21700000000001</v>
      </c>
      <c r="P418" s="5">
        <f t="shared" si="51"/>
        <v>48.086800000000004</v>
      </c>
      <c r="Q418" t="str">
        <f t="shared" si="52"/>
        <v>film &amp; video</v>
      </c>
      <c r="R418" t="str">
        <f t="shared" si="53"/>
        <v>documentary</v>
      </c>
      <c r="S418" s="10">
        <f t="shared" si="54"/>
        <v>41648.396192129629</v>
      </c>
      <c r="T418" t="str">
        <f t="shared" si="48"/>
        <v>Jan</v>
      </c>
      <c r="U418">
        <f t="shared" si="49"/>
        <v>2014</v>
      </c>
      <c r="V418" s="10">
        <f t="shared" si="55"/>
        <v>41678.396192129629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50"/>
        <v>100.24761904761905</v>
      </c>
      <c r="P419" s="5">
        <f t="shared" si="51"/>
        <v>202.42307692307693</v>
      </c>
      <c r="Q419" t="str">
        <f t="shared" si="52"/>
        <v>film &amp; video</v>
      </c>
      <c r="R419" t="str">
        <f t="shared" si="53"/>
        <v>documentary</v>
      </c>
      <c r="S419" s="10">
        <f t="shared" si="54"/>
        <v>41360.970601851855</v>
      </c>
      <c r="T419" t="str">
        <f t="shared" si="48"/>
        <v>Mar</v>
      </c>
      <c r="U419">
        <f t="shared" si="49"/>
        <v>2013</v>
      </c>
      <c r="V419" s="10">
        <f t="shared" si="55"/>
        <v>41372.189583333333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50"/>
        <v>100.63392857142857</v>
      </c>
      <c r="P420" s="5">
        <f t="shared" si="51"/>
        <v>216.75</v>
      </c>
      <c r="Q420" t="str">
        <f t="shared" si="52"/>
        <v>film &amp; video</v>
      </c>
      <c r="R420" t="str">
        <f t="shared" si="53"/>
        <v>documentary</v>
      </c>
      <c r="S420" s="10">
        <f t="shared" si="54"/>
        <v>42178.282372685186</v>
      </c>
      <c r="T420" t="str">
        <f t="shared" si="48"/>
        <v>Jun</v>
      </c>
      <c r="U420">
        <f t="shared" si="49"/>
        <v>2015</v>
      </c>
      <c r="V420" s="10">
        <f t="shared" si="55"/>
        <v>42208.282372685186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50"/>
        <v>100.4375</v>
      </c>
      <c r="P421" s="5">
        <f t="shared" si="51"/>
        <v>110.06849315068493</v>
      </c>
      <c r="Q421" t="str">
        <f t="shared" si="52"/>
        <v>film &amp; video</v>
      </c>
      <c r="R421" t="str">
        <f t="shared" si="53"/>
        <v>documentary</v>
      </c>
      <c r="S421" s="10">
        <f t="shared" si="54"/>
        <v>41394.842442129629</v>
      </c>
      <c r="T421" t="str">
        <f t="shared" si="48"/>
        <v>Apr</v>
      </c>
      <c r="U421">
        <f t="shared" si="49"/>
        <v>2013</v>
      </c>
      <c r="V421" s="10">
        <f t="shared" si="55"/>
        <v>41454.842442129629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50"/>
        <v>0.43939393939393934</v>
      </c>
      <c r="P422" s="5">
        <f t="shared" si="51"/>
        <v>4.833333333333333</v>
      </c>
      <c r="Q422" t="str">
        <f t="shared" si="52"/>
        <v>film &amp; video</v>
      </c>
      <c r="R422" t="str">
        <f t="shared" si="53"/>
        <v>animation</v>
      </c>
      <c r="S422" s="10">
        <f t="shared" si="54"/>
        <v>41682.23646990741</v>
      </c>
      <c r="T422" t="str">
        <f t="shared" si="48"/>
        <v>Feb</v>
      </c>
      <c r="U422">
        <f t="shared" si="49"/>
        <v>2014</v>
      </c>
      <c r="V422" s="10">
        <f t="shared" si="55"/>
        <v>41712.194803240738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50"/>
        <v>2.0066666666666668</v>
      </c>
      <c r="P423" s="5">
        <f t="shared" si="51"/>
        <v>50.166666666666664</v>
      </c>
      <c r="Q423" t="str">
        <f t="shared" si="52"/>
        <v>film &amp; video</v>
      </c>
      <c r="R423" t="str">
        <f t="shared" si="53"/>
        <v>animation</v>
      </c>
      <c r="S423" s="10">
        <f t="shared" si="54"/>
        <v>42177.491388888884</v>
      </c>
      <c r="T423" t="str">
        <f t="shared" si="48"/>
        <v>Jun</v>
      </c>
      <c r="U423">
        <f t="shared" si="49"/>
        <v>2015</v>
      </c>
      <c r="V423" s="10">
        <f t="shared" si="55"/>
        <v>42237.491388888884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50"/>
        <v>1.075</v>
      </c>
      <c r="P424" s="5">
        <f t="shared" si="51"/>
        <v>35.833333333333336</v>
      </c>
      <c r="Q424" t="str">
        <f t="shared" si="52"/>
        <v>film &amp; video</v>
      </c>
      <c r="R424" t="str">
        <f t="shared" si="53"/>
        <v>animation</v>
      </c>
      <c r="S424" s="10">
        <f t="shared" si="54"/>
        <v>41863.260381944441</v>
      </c>
      <c r="T424" t="str">
        <f t="shared" si="48"/>
        <v>Aug</v>
      </c>
      <c r="U424">
        <f t="shared" si="49"/>
        <v>2014</v>
      </c>
      <c r="V424" s="10">
        <f t="shared" si="55"/>
        <v>41893.260381944441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50"/>
        <v>0.76500000000000001</v>
      </c>
      <c r="P425" s="5">
        <f t="shared" si="51"/>
        <v>11.76923076923077</v>
      </c>
      <c r="Q425" t="str">
        <f t="shared" si="52"/>
        <v>film &amp; video</v>
      </c>
      <c r="R425" t="str">
        <f t="shared" si="53"/>
        <v>animation</v>
      </c>
      <c r="S425" s="10">
        <f t="shared" si="54"/>
        <v>41400.92627314815</v>
      </c>
      <c r="T425" t="str">
        <f t="shared" si="48"/>
        <v>May</v>
      </c>
      <c r="U425">
        <f t="shared" si="49"/>
        <v>2013</v>
      </c>
      <c r="V425" s="10">
        <f t="shared" si="55"/>
        <v>41430.92627314815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50"/>
        <v>6.7966666666666677</v>
      </c>
      <c r="P426" s="5">
        <f t="shared" si="51"/>
        <v>40.78</v>
      </c>
      <c r="Q426" t="str">
        <f t="shared" si="52"/>
        <v>film &amp; video</v>
      </c>
      <c r="R426" t="str">
        <f t="shared" si="53"/>
        <v>animation</v>
      </c>
      <c r="S426" s="10">
        <f t="shared" si="54"/>
        <v>40934.376145833332</v>
      </c>
      <c r="T426" t="str">
        <f t="shared" si="48"/>
        <v>Jan</v>
      </c>
      <c r="U426">
        <f t="shared" si="49"/>
        <v>2012</v>
      </c>
      <c r="V426" s="10">
        <f t="shared" si="55"/>
        <v>40994.334479166668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50"/>
        <v>1.2E-2</v>
      </c>
      <c r="P427" s="5">
        <f t="shared" si="51"/>
        <v>3</v>
      </c>
      <c r="Q427" t="str">
        <f t="shared" si="52"/>
        <v>film &amp; video</v>
      </c>
      <c r="R427" t="str">
        <f t="shared" si="53"/>
        <v>animation</v>
      </c>
      <c r="S427" s="10">
        <f t="shared" si="54"/>
        <v>42275.861157407402</v>
      </c>
      <c r="T427" t="str">
        <f t="shared" si="48"/>
        <v>Sep</v>
      </c>
      <c r="U427">
        <f t="shared" si="49"/>
        <v>2015</v>
      </c>
      <c r="V427" s="10">
        <f t="shared" si="55"/>
        <v>42335.902824074074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50"/>
        <v>1.3299999999999998</v>
      </c>
      <c r="P428" s="5">
        <f t="shared" si="51"/>
        <v>16.625</v>
      </c>
      <c r="Q428" t="str">
        <f t="shared" si="52"/>
        <v>film &amp; video</v>
      </c>
      <c r="R428" t="str">
        <f t="shared" si="53"/>
        <v>animation</v>
      </c>
      <c r="S428" s="10">
        <f t="shared" si="54"/>
        <v>42400.711967592593</v>
      </c>
      <c r="T428" t="str">
        <f t="shared" si="48"/>
        <v>Jan</v>
      </c>
      <c r="U428">
        <f t="shared" si="49"/>
        <v>2016</v>
      </c>
      <c r="V428" s="10">
        <f t="shared" si="55"/>
        <v>42430.711967592593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50"/>
        <v>0</v>
      </c>
      <c r="P429" s="5">
        <f t="shared" si="51"/>
        <v>0</v>
      </c>
      <c r="Q429" t="str">
        <f t="shared" si="52"/>
        <v>film &amp; video</v>
      </c>
      <c r="R429" t="str">
        <f t="shared" si="53"/>
        <v>animation</v>
      </c>
      <c r="S429" s="10">
        <f t="shared" si="54"/>
        <v>42285.909027777772</v>
      </c>
      <c r="T429" t="str">
        <f t="shared" si="48"/>
        <v>Oct</v>
      </c>
      <c r="U429">
        <f t="shared" si="49"/>
        <v>2015</v>
      </c>
      <c r="V429" s="10">
        <f t="shared" si="55"/>
        <v>42299.790972222225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50"/>
        <v>5.6333333333333329</v>
      </c>
      <c r="P430" s="5">
        <f t="shared" si="51"/>
        <v>52</v>
      </c>
      <c r="Q430" t="str">
        <f t="shared" si="52"/>
        <v>film &amp; video</v>
      </c>
      <c r="R430" t="str">
        <f t="shared" si="53"/>
        <v>animation</v>
      </c>
      <c r="S430" s="10">
        <f t="shared" si="54"/>
        <v>41778.766724537039</v>
      </c>
      <c r="T430" t="str">
        <f t="shared" si="48"/>
        <v>May</v>
      </c>
      <c r="U430">
        <f t="shared" si="49"/>
        <v>2014</v>
      </c>
      <c r="V430" s="10">
        <f t="shared" si="55"/>
        <v>41806.916666666664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50"/>
        <v>0</v>
      </c>
      <c r="P431" s="5">
        <f t="shared" si="51"/>
        <v>0</v>
      </c>
      <c r="Q431" t="str">
        <f t="shared" si="52"/>
        <v>film &amp; video</v>
      </c>
      <c r="R431" t="str">
        <f t="shared" si="53"/>
        <v>animation</v>
      </c>
      <c r="S431" s="10">
        <f t="shared" si="54"/>
        <v>40070.901412037041</v>
      </c>
      <c r="T431" t="str">
        <f t="shared" si="48"/>
        <v>Sep</v>
      </c>
      <c r="U431">
        <f t="shared" si="49"/>
        <v>2009</v>
      </c>
      <c r="V431" s="10">
        <f t="shared" si="55"/>
        <v>40144.207638888889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50"/>
        <v>2.4</v>
      </c>
      <c r="P432" s="5">
        <f t="shared" si="51"/>
        <v>4.8</v>
      </c>
      <c r="Q432" t="str">
        <f t="shared" si="52"/>
        <v>film &amp; video</v>
      </c>
      <c r="R432" t="str">
        <f t="shared" si="53"/>
        <v>animation</v>
      </c>
      <c r="S432" s="10">
        <f t="shared" si="54"/>
        <v>41513.107256944444</v>
      </c>
      <c r="T432" t="str">
        <f t="shared" si="48"/>
        <v>Aug</v>
      </c>
      <c r="U432">
        <f t="shared" si="49"/>
        <v>2013</v>
      </c>
      <c r="V432" s="10">
        <f t="shared" si="55"/>
        <v>41528.107256944444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50"/>
        <v>13.833333333333334</v>
      </c>
      <c r="P433" s="5">
        <f t="shared" si="51"/>
        <v>51.875</v>
      </c>
      <c r="Q433" t="str">
        <f t="shared" si="52"/>
        <v>film &amp; video</v>
      </c>
      <c r="R433" t="str">
        <f t="shared" si="53"/>
        <v>animation</v>
      </c>
      <c r="S433" s="10">
        <f t="shared" si="54"/>
        <v>42526.871331018512</v>
      </c>
      <c r="T433" t="str">
        <f t="shared" si="48"/>
        <v>Jun</v>
      </c>
      <c r="U433">
        <f t="shared" si="49"/>
        <v>2016</v>
      </c>
      <c r="V433" s="10">
        <f t="shared" si="55"/>
        <v>42556.871331018512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50"/>
        <v>9.5</v>
      </c>
      <c r="P434" s="5">
        <f t="shared" si="51"/>
        <v>71.25</v>
      </c>
      <c r="Q434" t="str">
        <f t="shared" si="52"/>
        <v>film &amp; video</v>
      </c>
      <c r="R434" t="str">
        <f t="shared" si="53"/>
        <v>animation</v>
      </c>
      <c r="S434" s="10">
        <f t="shared" si="54"/>
        <v>42238.726631944446</v>
      </c>
      <c r="T434" t="str">
        <f t="shared" si="48"/>
        <v>Aug</v>
      </c>
      <c r="U434">
        <f t="shared" si="49"/>
        <v>2015</v>
      </c>
      <c r="V434" s="10">
        <f t="shared" si="55"/>
        <v>42298.726631944446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50"/>
        <v>0</v>
      </c>
      <c r="P435" s="5">
        <f t="shared" si="51"/>
        <v>0</v>
      </c>
      <c r="Q435" t="str">
        <f t="shared" si="52"/>
        <v>film &amp; video</v>
      </c>
      <c r="R435" t="str">
        <f t="shared" si="53"/>
        <v>animation</v>
      </c>
      <c r="S435" s="10">
        <f t="shared" si="54"/>
        <v>42228.629884259266</v>
      </c>
      <c r="T435" t="str">
        <f t="shared" si="48"/>
        <v>Aug</v>
      </c>
      <c r="U435">
        <f t="shared" si="49"/>
        <v>2015</v>
      </c>
      <c r="V435" s="10">
        <f t="shared" si="55"/>
        <v>42288.629884259266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50"/>
        <v>5</v>
      </c>
      <c r="P436" s="5">
        <f t="shared" si="51"/>
        <v>62.5</v>
      </c>
      <c r="Q436" t="str">
        <f t="shared" si="52"/>
        <v>film &amp; video</v>
      </c>
      <c r="R436" t="str">
        <f t="shared" si="53"/>
        <v>animation</v>
      </c>
      <c r="S436" s="10">
        <f t="shared" si="54"/>
        <v>41576.834513888891</v>
      </c>
      <c r="T436" t="str">
        <f t="shared" si="48"/>
        <v>Oct</v>
      </c>
      <c r="U436">
        <f t="shared" si="49"/>
        <v>2013</v>
      </c>
      <c r="V436" s="10">
        <f t="shared" si="55"/>
        <v>41609.876180555555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50"/>
        <v>2.7272727272727275E-3</v>
      </c>
      <c r="P437" s="5">
        <f t="shared" si="51"/>
        <v>1</v>
      </c>
      <c r="Q437" t="str">
        <f t="shared" si="52"/>
        <v>film &amp; video</v>
      </c>
      <c r="R437" t="str">
        <f t="shared" si="53"/>
        <v>animation</v>
      </c>
      <c r="S437" s="10">
        <f t="shared" si="54"/>
        <v>41500.747453703705</v>
      </c>
      <c r="T437" t="str">
        <f t="shared" si="48"/>
        <v>Aug</v>
      </c>
      <c r="U437">
        <f t="shared" si="49"/>
        <v>2013</v>
      </c>
      <c r="V437" s="10">
        <f t="shared" si="55"/>
        <v>41530.747453703705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50"/>
        <v>0</v>
      </c>
      <c r="P438" s="5">
        <f t="shared" si="51"/>
        <v>0</v>
      </c>
      <c r="Q438" t="str">
        <f t="shared" si="52"/>
        <v>film &amp; video</v>
      </c>
      <c r="R438" t="str">
        <f t="shared" si="53"/>
        <v>animation</v>
      </c>
      <c r="S438" s="10">
        <f t="shared" si="54"/>
        <v>41456.36241898148</v>
      </c>
      <c r="T438" t="str">
        <f t="shared" si="48"/>
        <v>Jul</v>
      </c>
      <c r="U438">
        <f t="shared" si="49"/>
        <v>2013</v>
      </c>
      <c r="V438" s="10">
        <f t="shared" si="55"/>
        <v>41486.36241898148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50"/>
        <v>0</v>
      </c>
      <c r="P439" s="5">
        <f t="shared" si="51"/>
        <v>0</v>
      </c>
      <c r="Q439" t="str">
        <f t="shared" si="52"/>
        <v>film &amp; video</v>
      </c>
      <c r="R439" t="str">
        <f t="shared" si="53"/>
        <v>animation</v>
      </c>
      <c r="S439" s="10">
        <f t="shared" si="54"/>
        <v>42591.31858796296</v>
      </c>
      <c r="T439" t="str">
        <f t="shared" si="48"/>
        <v>Aug</v>
      </c>
      <c r="U439">
        <f t="shared" si="49"/>
        <v>2016</v>
      </c>
      <c r="V439" s="10">
        <f t="shared" si="55"/>
        <v>42651.31858796296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50"/>
        <v>9.379999999999999</v>
      </c>
      <c r="P440" s="5">
        <f t="shared" si="51"/>
        <v>170.54545454545453</v>
      </c>
      <c r="Q440" t="str">
        <f t="shared" si="52"/>
        <v>film &amp; video</v>
      </c>
      <c r="R440" t="str">
        <f t="shared" si="53"/>
        <v>animation</v>
      </c>
      <c r="S440" s="10">
        <f t="shared" si="54"/>
        <v>42296.261087962965</v>
      </c>
      <c r="T440" t="str">
        <f t="shared" si="48"/>
        <v>Oct</v>
      </c>
      <c r="U440">
        <f t="shared" si="49"/>
        <v>2015</v>
      </c>
      <c r="V440" s="10">
        <f t="shared" si="55"/>
        <v>42326.302754629629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50"/>
        <v>0</v>
      </c>
      <c r="P441" s="5">
        <f t="shared" si="51"/>
        <v>0</v>
      </c>
      <c r="Q441" t="str">
        <f t="shared" si="52"/>
        <v>film &amp; video</v>
      </c>
      <c r="R441" t="str">
        <f t="shared" si="53"/>
        <v>animation</v>
      </c>
      <c r="S441" s="10">
        <f t="shared" si="54"/>
        <v>41919.761782407404</v>
      </c>
      <c r="T441" t="str">
        <f t="shared" si="48"/>
        <v>Oct</v>
      </c>
      <c r="U441">
        <f t="shared" si="49"/>
        <v>2014</v>
      </c>
      <c r="V441" s="10">
        <f t="shared" si="55"/>
        <v>41929.761782407404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50"/>
        <v>0.1</v>
      </c>
      <c r="P442" s="5">
        <f t="shared" si="51"/>
        <v>5</v>
      </c>
      <c r="Q442" t="str">
        <f t="shared" si="52"/>
        <v>film &amp; video</v>
      </c>
      <c r="R442" t="str">
        <f t="shared" si="53"/>
        <v>animation</v>
      </c>
      <c r="S442" s="10">
        <f t="shared" si="54"/>
        <v>42423.985567129625</v>
      </c>
      <c r="T442" t="str">
        <f t="shared" si="48"/>
        <v>Feb</v>
      </c>
      <c r="U442">
        <f t="shared" si="49"/>
        <v>2016</v>
      </c>
      <c r="V442" s="10">
        <f t="shared" si="55"/>
        <v>42453.943900462968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50"/>
        <v>0</v>
      </c>
      <c r="P443" s="5">
        <f t="shared" si="51"/>
        <v>0</v>
      </c>
      <c r="Q443" t="str">
        <f t="shared" si="52"/>
        <v>film &amp; video</v>
      </c>
      <c r="R443" t="str">
        <f t="shared" si="53"/>
        <v>animation</v>
      </c>
      <c r="S443" s="10">
        <f t="shared" si="54"/>
        <v>41550.793935185182</v>
      </c>
      <c r="T443" t="str">
        <f t="shared" si="48"/>
        <v>Oct</v>
      </c>
      <c r="U443">
        <f t="shared" si="49"/>
        <v>2013</v>
      </c>
      <c r="V443" s="10">
        <f t="shared" si="55"/>
        <v>41580.793935185182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50"/>
        <v>39.358823529411765</v>
      </c>
      <c r="P444" s="5">
        <f t="shared" si="51"/>
        <v>393.58823529411762</v>
      </c>
      <c r="Q444" t="str">
        <f t="shared" si="52"/>
        <v>film &amp; video</v>
      </c>
      <c r="R444" t="str">
        <f t="shared" si="53"/>
        <v>animation</v>
      </c>
      <c r="S444" s="10">
        <f t="shared" si="54"/>
        <v>42024.888692129629</v>
      </c>
      <c r="T444" t="str">
        <f t="shared" si="48"/>
        <v>Jan</v>
      </c>
      <c r="U444">
        <f t="shared" si="49"/>
        <v>2015</v>
      </c>
      <c r="V444" s="10">
        <f t="shared" si="55"/>
        <v>42054.888692129629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50"/>
        <v>0.1</v>
      </c>
      <c r="P445" s="5">
        <f t="shared" si="51"/>
        <v>5</v>
      </c>
      <c r="Q445" t="str">
        <f t="shared" si="52"/>
        <v>film &amp; video</v>
      </c>
      <c r="R445" t="str">
        <f t="shared" si="53"/>
        <v>animation</v>
      </c>
      <c r="S445" s="10">
        <f t="shared" si="54"/>
        <v>41650.015057870369</v>
      </c>
      <c r="T445" t="str">
        <f t="shared" si="48"/>
        <v>Jan</v>
      </c>
      <c r="U445">
        <f t="shared" si="49"/>
        <v>2014</v>
      </c>
      <c r="V445" s="10">
        <f t="shared" si="55"/>
        <v>41680.015057870369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50"/>
        <v>5</v>
      </c>
      <c r="P446" s="5">
        <f t="shared" si="51"/>
        <v>50</v>
      </c>
      <c r="Q446" t="str">
        <f t="shared" si="52"/>
        <v>film &amp; video</v>
      </c>
      <c r="R446" t="str">
        <f t="shared" si="53"/>
        <v>animation</v>
      </c>
      <c r="S446" s="10">
        <f t="shared" si="54"/>
        <v>40894.906956018516</v>
      </c>
      <c r="T446" t="str">
        <f t="shared" si="48"/>
        <v>Dec</v>
      </c>
      <c r="U446">
        <f t="shared" si="49"/>
        <v>2011</v>
      </c>
      <c r="V446" s="10">
        <f t="shared" si="55"/>
        <v>40954.906956018516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50"/>
        <v>3.3333333333333335E-3</v>
      </c>
      <c r="P447" s="5">
        <f t="shared" si="51"/>
        <v>1</v>
      </c>
      <c r="Q447" t="str">
        <f t="shared" si="52"/>
        <v>film &amp; video</v>
      </c>
      <c r="R447" t="str">
        <f t="shared" si="53"/>
        <v>animation</v>
      </c>
      <c r="S447" s="10">
        <f t="shared" si="54"/>
        <v>42130.335358796292</v>
      </c>
      <c r="T447" t="str">
        <f t="shared" si="48"/>
        <v>May</v>
      </c>
      <c r="U447">
        <f t="shared" si="49"/>
        <v>2015</v>
      </c>
      <c r="V447" s="10">
        <f t="shared" si="55"/>
        <v>42145.335358796292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50"/>
        <v>7.2952380952380951</v>
      </c>
      <c r="P448" s="5">
        <f t="shared" si="51"/>
        <v>47.875</v>
      </c>
      <c r="Q448" t="str">
        <f t="shared" si="52"/>
        <v>film &amp; video</v>
      </c>
      <c r="R448" t="str">
        <f t="shared" si="53"/>
        <v>animation</v>
      </c>
      <c r="S448" s="10">
        <f t="shared" si="54"/>
        <v>42037.083564814813</v>
      </c>
      <c r="T448" t="str">
        <f t="shared" si="48"/>
        <v>Feb</v>
      </c>
      <c r="U448">
        <f t="shared" si="49"/>
        <v>2015</v>
      </c>
      <c r="V448" s="10">
        <f t="shared" si="55"/>
        <v>42067.083564814813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50"/>
        <v>1.6666666666666666E-2</v>
      </c>
      <c r="P449" s="5">
        <f t="shared" si="51"/>
        <v>5</v>
      </c>
      <c r="Q449" t="str">
        <f t="shared" si="52"/>
        <v>film &amp; video</v>
      </c>
      <c r="R449" t="str">
        <f t="shared" si="53"/>
        <v>animation</v>
      </c>
      <c r="S449" s="10">
        <f t="shared" si="54"/>
        <v>41331.555127314816</v>
      </c>
      <c r="T449" t="str">
        <f t="shared" si="48"/>
        <v>Feb</v>
      </c>
      <c r="U449">
        <f t="shared" si="49"/>
        <v>2013</v>
      </c>
      <c r="V449" s="10">
        <f t="shared" si="55"/>
        <v>41356.513460648144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50"/>
        <v>3.2804000000000002</v>
      </c>
      <c r="P450" s="5">
        <f t="shared" si="51"/>
        <v>20.502500000000001</v>
      </c>
      <c r="Q450" t="str">
        <f t="shared" si="52"/>
        <v>film &amp; video</v>
      </c>
      <c r="R450" t="str">
        <f t="shared" si="53"/>
        <v>animation</v>
      </c>
      <c r="S450" s="10">
        <f t="shared" si="54"/>
        <v>41753.758043981477</v>
      </c>
      <c r="T450" t="str">
        <f t="shared" ref="T450:T513" si="56">TEXT(S450,"mmm")</f>
        <v>Apr</v>
      </c>
      <c r="U450">
        <f t="shared" ref="U450:U513" si="57">YEAR(S450)</f>
        <v>2014</v>
      </c>
      <c r="V450" s="10">
        <f t="shared" si="55"/>
        <v>41773.758043981477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58">(E451/D451)*100</f>
        <v>2.25</v>
      </c>
      <c r="P451" s="5">
        <f t="shared" ref="P451:P514" si="59">IFERROR(E451/L451,0)</f>
        <v>9</v>
      </c>
      <c r="Q451" t="str">
        <f t="shared" ref="Q451:Q514" si="60">LEFT(N451,SEARCH("/",N451,1)-1)</f>
        <v>film &amp; video</v>
      </c>
      <c r="R451" t="str">
        <f t="shared" ref="R451:R514" si="61">RIGHT(N451,LEN(N451)-SEARCH("/",N451,1))</f>
        <v>animation</v>
      </c>
      <c r="S451" s="10">
        <f t="shared" ref="S451:S514" si="62">(((J451/60)/60)/24)+DATE(1970,1,1)</f>
        <v>41534.568113425928</v>
      </c>
      <c r="T451" t="str">
        <f t="shared" si="56"/>
        <v>Sep</v>
      </c>
      <c r="U451">
        <f t="shared" si="57"/>
        <v>2013</v>
      </c>
      <c r="V451" s="10">
        <f t="shared" ref="V451:V514" si="63">(((I451/60)/60)/24)+DATE(1970,1,1)</f>
        <v>41564.568113425928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58"/>
        <v>0.79200000000000004</v>
      </c>
      <c r="P452" s="5">
        <f t="shared" si="59"/>
        <v>56.571428571428569</v>
      </c>
      <c r="Q452" t="str">
        <f t="shared" si="60"/>
        <v>film &amp; video</v>
      </c>
      <c r="R452" t="str">
        <f t="shared" si="61"/>
        <v>animation</v>
      </c>
      <c r="S452" s="10">
        <f t="shared" si="62"/>
        <v>41654.946759259255</v>
      </c>
      <c r="T452" t="str">
        <f t="shared" si="56"/>
        <v>Jan</v>
      </c>
      <c r="U452">
        <f t="shared" si="57"/>
        <v>2014</v>
      </c>
      <c r="V452" s="10">
        <f t="shared" si="63"/>
        <v>41684.946759259255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58"/>
        <v>0</v>
      </c>
      <c r="P453" s="5">
        <f t="shared" si="59"/>
        <v>0</v>
      </c>
      <c r="Q453" t="str">
        <f t="shared" si="60"/>
        <v>film &amp; video</v>
      </c>
      <c r="R453" t="str">
        <f t="shared" si="61"/>
        <v>animation</v>
      </c>
      <c r="S453" s="10">
        <f t="shared" si="62"/>
        <v>41634.715173611112</v>
      </c>
      <c r="T453" t="str">
        <f t="shared" si="56"/>
        <v>Dec</v>
      </c>
      <c r="U453">
        <f t="shared" si="57"/>
        <v>2013</v>
      </c>
      <c r="V453" s="10">
        <f t="shared" si="63"/>
        <v>41664.715173611112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58"/>
        <v>64</v>
      </c>
      <c r="P454" s="5">
        <f t="shared" si="59"/>
        <v>40</v>
      </c>
      <c r="Q454" t="str">
        <f t="shared" si="60"/>
        <v>film &amp; video</v>
      </c>
      <c r="R454" t="str">
        <f t="shared" si="61"/>
        <v>animation</v>
      </c>
      <c r="S454" s="10">
        <f t="shared" si="62"/>
        <v>42107.703877314809</v>
      </c>
      <c r="T454" t="str">
        <f t="shared" si="56"/>
        <v>Apr</v>
      </c>
      <c r="U454">
        <f t="shared" si="57"/>
        <v>2015</v>
      </c>
      <c r="V454" s="10">
        <f t="shared" si="63"/>
        <v>42137.703877314809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58"/>
        <v>2.7404479578392621E-2</v>
      </c>
      <c r="P455" s="5">
        <f t="shared" si="59"/>
        <v>13</v>
      </c>
      <c r="Q455" t="str">
        <f t="shared" si="60"/>
        <v>film &amp; video</v>
      </c>
      <c r="R455" t="str">
        <f t="shared" si="61"/>
        <v>animation</v>
      </c>
      <c r="S455" s="10">
        <f t="shared" si="62"/>
        <v>42038.824988425928</v>
      </c>
      <c r="T455" t="str">
        <f t="shared" si="56"/>
        <v>Feb</v>
      </c>
      <c r="U455">
        <f t="shared" si="57"/>
        <v>2015</v>
      </c>
      <c r="V455" s="10">
        <f t="shared" si="63"/>
        <v>42054.824988425928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58"/>
        <v>0.82000000000000006</v>
      </c>
      <c r="P456" s="5">
        <f t="shared" si="59"/>
        <v>16.399999999999999</v>
      </c>
      <c r="Q456" t="str">
        <f t="shared" si="60"/>
        <v>film &amp; video</v>
      </c>
      <c r="R456" t="str">
        <f t="shared" si="61"/>
        <v>animation</v>
      </c>
      <c r="S456" s="10">
        <f t="shared" si="62"/>
        <v>41938.717256944445</v>
      </c>
      <c r="T456" t="str">
        <f t="shared" si="56"/>
        <v>Oct</v>
      </c>
      <c r="U456">
        <f t="shared" si="57"/>
        <v>2014</v>
      </c>
      <c r="V456" s="10">
        <f t="shared" si="63"/>
        <v>41969.551388888889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58"/>
        <v>6.9230769230769221E-2</v>
      </c>
      <c r="P457" s="5">
        <f t="shared" si="59"/>
        <v>22.5</v>
      </c>
      <c r="Q457" t="str">
        <f t="shared" si="60"/>
        <v>film &amp; video</v>
      </c>
      <c r="R457" t="str">
        <f t="shared" si="61"/>
        <v>animation</v>
      </c>
      <c r="S457" s="10">
        <f t="shared" si="62"/>
        <v>40971.002569444441</v>
      </c>
      <c r="T457" t="str">
        <f t="shared" si="56"/>
        <v>Mar</v>
      </c>
      <c r="U457">
        <f t="shared" si="57"/>
        <v>2012</v>
      </c>
      <c r="V457" s="10">
        <f t="shared" si="63"/>
        <v>41016.021527777775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58"/>
        <v>0.68631863186318631</v>
      </c>
      <c r="P458" s="5">
        <f t="shared" si="59"/>
        <v>20.333333333333332</v>
      </c>
      <c r="Q458" t="str">
        <f t="shared" si="60"/>
        <v>film &amp; video</v>
      </c>
      <c r="R458" t="str">
        <f t="shared" si="61"/>
        <v>animation</v>
      </c>
      <c r="S458" s="10">
        <f t="shared" si="62"/>
        <v>41547.694456018515</v>
      </c>
      <c r="T458" t="str">
        <f t="shared" si="56"/>
        <v>Sep</v>
      </c>
      <c r="U458">
        <f t="shared" si="57"/>
        <v>2013</v>
      </c>
      <c r="V458" s="10">
        <f t="shared" si="63"/>
        <v>41569.165972222225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58"/>
        <v>0</v>
      </c>
      <c r="P459" s="5">
        <f t="shared" si="59"/>
        <v>0</v>
      </c>
      <c r="Q459" t="str">
        <f t="shared" si="60"/>
        <v>film &amp; video</v>
      </c>
      <c r="R459" t="str">
        <f t="shared" si="61"/>
        <v>animation</v>
      </c>
      <c r="S459" s="10">
        <f t="shared" si="62"/>
        <v>41837.767500000002</v>
      </c>
      <c r="T459" t="str">
        <f t="shared" si="56"/>
        <v>Jul</v>
      </c>
      <c r="U459">
        <f t="shared" si="57"/>
        <v>2014</v>
      </c>
      <c r="V459" s="10">
        <f t="shared" si="63"/>
        <v>41867.767500000002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58"/>
        <v>8.2100000000000009</v>
      </c>
      <c r="P460" s="5">
        <f t="shared" si="59"/>
        <v>16.755102040816325</v>
      </c>
      <c r="Q460" t="str">
        <f t="shared" si="60"/>
        <v>film &amp; video</v>
      </c>
      <c r="R460" t="str">
        <f t="shared" si="61"/>
        <v>animation</v>
      </c>
      <c r="S460" s="10">
        <f t="shared" si="62"/>
        <v>41378.69976851852</v>
      </c>
      <c r="T460" t="str">
        <f t="shared" si="56"/>
        <v>Apr</v>
      </c>
      <c r="U460">
        <f t="shared" si="57"/>
        <v>2013</v>
      </c>
      <c r="V460" s="10">
        <f t="shared" si="63"/>
        <v>41408.69976851852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58"/>
        <v>6.4102564102564097E-2</v>
      </c>
      <c r="P461" s="5">
        <f t="shared" si="59"/>
        <v>25</v>
      </c>
      <c r="Q461" t="str">
        <f t="shared" si="60"/>
        <v>film &amp; video</v>
      </c>
      <c r="R461" t="str">
        <f t="shared" si="61"/>
        <v>animation</v>
      </c>
      <c r="S461" s="10">
        <f t="shared" si="62"/>
        <v>40800.6403587963</v>
      </c>
      <c r="T461" t="str">
        <f t="shared" si="56"/>
        <v>Sep</v>
      </c>
      <c r="U461">
        <f t="shared" si="57"/>
        <v>2011</v>
      </c>
      <c r="V461" s="10">
        <f t="shared" si="63"/>
        <v>40860.682025462964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58"/>
        <v>0.29411764705882354</v>
      </c>
      <c r="P462" s="5">
        <f t="shared" si="59"/>
        <v>12.5</v>
      </c>
      <c r="Q462" t="str">
        <f t="shared" si="60"/>
        <v>film &amp; video</v>
      </c>
      <c r="R462" t="str">
        <f t="shared" si="61"/>
        <v>animation</v>
      </c>
      <c r="S462" s="10">
        <f t="shared" si="62"/>
        <v>41759.542534722219</v>
      </c>
      <c r="T462" t="str">
        <f t="shared" si="56"/>
        <v>Apr</v>
      </c>
      <c r="U462">
        <f t="shared" si="57"/>
        <v>2014</v>
      </c>
      <c r="V462" s="10">
        <f t="shared" si="63"/>
        <v>41791.166666666664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58"/>
        <v>0</v>
      </c>
      <c r="P463" s="5">
        <f t="shared" si="59"/>
        <v>0</v>
      </c>
      <c r="Q463" t="str">
        <f t="shared" si="60"/>
        <v>film &amp; video</v>
      </c>
      <c r="R463" t="str">
        <f t="shared" si="61"/>
        <v>animation</v>
      </c>
      <c r="S463" s="10">
        <f t="shared" si="62"/>
        <v>41407.84684027778</v>
      </c>
      <c r="T463" t="str">
        <f t="shared" si="56"/>
        <v>May</v>
      </c>
      <c r="U463">
        <f t="shared" si="57"/>
        <v>2013</v>
      </c>
      <c r="V463" s="10">
        <f t="shared" si="63"/>
        <v>41427.84684027778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58"/>
        <v>0</v>
      </c>
      <c r="P464" s="5">
        <f t="shared" si="59"/>
        <v>0</v>
      </c>
      <c r="Q464" t="str">
        <f t="shared" si="60"/>
        <v>film &amp; video</v>
      </c>
      <c r="R464" t="str">
        <f t="shared" si="61"/>
        <v>animation</v>
      </c>
      <c r="S464" s="10">
        <f t="shared" si="62"/>
        <v>40705.126631944448</v>
      </c>
      <c r="T464" t="str">
        <f t="shared" si="56"/>
        <v>Jun</v>
      </c>
      <c r="U464">
        <f t="shared" si="57"/>
        <v>2011</v>
      </c>
      <c r="V464" s="10">
        <f t="shared" si="63"/>
        <v>40765.126631944448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58"/>
        <v>2.2727272727272729</v>
      </c>
      <c r="P465" s="5">
        <f t="shared" si="59"/>
        <v>113.63636363636364</v>
      </c>
      <c r="Q465" t="str">
        <f t="shared" si="60"/>
        <v>film &amp; video</v>
      </c>
      <c r="R465" t="str">
        <f t="shared" si="61"/>
        <v>animation</v>
      </c>
      <c r="S465" s="10">
        <f t="shared" si="62"/>
        <v>40750.710104166668</v>
      </c>
      <c r="T465" t="str">
        <f t="shared" si="56"/>
        <v>Jul</v>
      </c>
      <c r="U465">
        <f t="shared" si="57"/>
        <v>2011</v>
      </c>
      <c r="V465" s="10">
        <f t="shared" si="63"/>
        <v>40810.710104166668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58"/>
        <v>9.9009900990099015E-2</v>
      </c>
      <c r="P466" s="5">
        <f t="shared" si="59"/>
        <v>1</v>
      </c>
      <c r="Q466" t="str">
        <f t="shared" si="60"/>
        <v>film &amp; video</v>
      </c>
      <c r="R466" t="str">
        <f t="shared" si="61"/>
        <v>animation</v>
      </c>
      <c r="S466" s="10">
        <f t="shared" si="62"/>
        <v>42488.848784722228</v>
      </c>
      <c r="T466" t="str">
        <f t="shared" si="56"/>
        <v>Apr</v>
      </c>
      <c r="U466">
        <f t="shared" si="57"/>
        <v>2016</v>
      </c>
      <c r="V466" s="10">
        <f t="shared" si="63"/>
        <v>42508.848784722228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58"/>
        <v>26.953125</v>
      </c>
      <c r="P467" s="5">
        <f t="shared" si="59"/>
        <v>17.25</v>
      </c>
      <c r="Q467" t="str">
        <f t="shared" si="60"/>
        <v>film &amp; video</v>
      </c>
      <c r="R467" t="str">
        <f t="shared" si="61"/>
        <v>animation</v>
      </c>
      <c r="S467" s="10">
        <f t="shared" si="62"/>
        <v>41801.120069444441</v>
      </c>
      <c r="T467" t="str">
        <f t="shared" si="56"/>
        <v>Jun</v>
      </c>
      <c r="U467">
        <f t="shared" si="57"/>
        <v>2014</v>
      </c>
      <c r="V467" s="10">
        <f t="shared" si="63"/>
        <v>41817.120069444441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58"/>
        <v>0.76</v>
      </c>
      <c r="P468" s="5">
        <f t="shared" si="59"/>
        <v>15.2</v>
      </c>
      <c r="Q468" t="str">
        <f t="shared" si="60"/>
        <v>film &amp; video</v>
      </c>
      <c r="R468" t="str">
        <f t="shared" si="61"/>
        <v>animation</v>
      </c>
      <c r="S468" s="10">
        <f t="shared" si="62"/>
        <v>41129.942870370374</v>
      </c>
      <c r="T468" t="str">
        <f t="shared" si="56"/>
        <v>Aug</v>
      </c>
      <c r="U468">
        <f t="shared" si="57"/>
        <v>2012</v>
      </c>
      <c r="V468" s="10">
        <f t="shared" si="63"/>
        <v>41159.942870370374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58"/>
        <v>21.574999999999999</v>
      </c>
      <c r="P469" s="5">
        <f t="shared" si="59"/>
        <v>110.64102564102564</v>
      </c>
      <c r="Q469" t="str">
        <f t="shared" si="60"/>
        <v>film &amp; video</v>
      </c>
      <c r="R469" t="str">
        <f t="shared" si="61"/>
        <v>animation</v>
      </c>
      <c r="S469" s="10">
        <f t="shared" si="62"/>
        <v>41135.679791666669</v>
      </c>
      <c r="T469" t="str">
        <f t="shared" si="56"/>
        <v>Aug</v>
      </c>
      <c r="U469">
        <f t="shared" si="57"/>
        <v>2012</v>
      </c>
      <c r="V469" s="10">
        <f t="shared" si="63"/>
        <v>41180.679791666669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58"/>
        <v>0</v>
      </c>
      <c r="P470" s="5">
        <f t="shared" si="59"/>
        <v>0</v>
      </c>
      <c r="Q470" t="str">
        <f t="shared" si="60"/>
        <v>film &amp; video</v>
      </c>
      <c r="R470" t="str">
        <f t="shared" si="61"/>
        <v>animation</v>
      </c>
      <c r="S470" s="10">
        <f t="shared" si="62"/>
        <v>41041.167627314811</v>
      </c>
      <c r="T470" t="str">
        <f t="shared" si="56"/>
        <v>May</v>
      </c>
      <c r="U470">
        <f t="shared" si="57"/>
        <v>2012</v>
      </c>
      <c r="V470" s="10">
        <f t="shared" si="63"/>
        <v>41101.160474537035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58"/>
        <v>0</v>
      </c>
      <c r="P471" s="5">
        <f t="shared" si="59"/>
        <v>0</v>
      </c>
      <c r="Q471" t="str">
        <f t="shared" si="60"/>
        <v>film &amp; video</v>
      </c>
      <c r="R471" t="str">
        <f t="shared" si="61"/>
        <v>animation</v>
      </c>
      <c r="S471" s="10">
        <f t="shared" si="62"/>
        <v>41827.989861111113</v>
      </c>
      <c r="T471" t="str">
        <f t="shared" si="56"/>
        <v>Jul</v>
      </c>
      <c r="U471">
        <f t="shared" si="57"/>
        <v>2014</v>
      </c>
      <c r="V471" s="10">
        <f t="shared" si="63"/>
        <v>41887.989861111113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58"/>
        <v>1.02</v>
      </c>
      <c r="P472" s="5">
        <f t="shared" si="59"/>
        <v>25.5</v>
      </c>
      <c r="Q472" t="str">
        <f t="shared" si="60"/>
        <v>film &amp; video</v>
      </c>
      <c r="R472" t="str">
        <f t="shared" si="61"/>
        <v>animation</v>
      </c>
      <c r="S472" s="10">
        <f t="shared" si="62"/>
        <v>41605.167696759258</v>
      </c>
      <c r="T472" t="str">
        <f t="shared" si="56"/>
        <v>Nov</v>
      </c>
      <c r="U472">
        <f t="shared" si="57"/>
        <v>2013</v>
      </c>
      <c r="V472" s="10">
        <f t="shared" si="63"/>
        <v>41655.166666666664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58"/>
        <v>11.892727272727273</v>
      </c>
      <c r="P473" s="5">
        <f t="shared" si="59"/>
        <v>38.476470588235294</v>
      </c>
      <c r="Q473" t="str">
        <f t="shared" si="60"/>
        <v>film &amp; video</v>
      </c>
      <c r="R473" t="str">
        <f t="shared" si="61"/>
        <v>animation</v>
      </c>
      <c r="S473" s="10">
        <f t="shared" si="62"/>
        <v>41703.721979166665</v>
      </c>
      <c r="T473" t="str">
        <f t="shared" si="56"/>
        <v>Mar</v>
      </c>
      <c r="U473">
        <f t="shared" si="57"/>
        <v>2014</v>
      </c>
      <c r="V473" s="10">
        <f t="shared" si="63"/>
        <v>41748.680312500001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58"/>
        <v>17.625</v>
      </c>
      <c r="P474" s="5">
        <f t="shared" si="59"/>
        <v>28.2</v>
      </c>
      <c r="Q474" t="str">
        <f t="shared" si="60"/>
        <v>film &amp; video</v>
      </c>
      <c r="R474" t="str">
        <f t="shared" si="61"/>
        <v>animation</v>
      </c>
      <c r="S474" s="10">
        <f t="shared" si="62"/>
        <v>41844.922662037039</v>
      </c>
      <c r="T474" t="str">
        <f t="shared" si="56"/>
        <v>Jul</v>
      </c>
      <c r="U474">
        <f t="shared" si="57"/>
        <v>2014</v>
      </c>
      <c r="V474" s="10">
        <f t="shared" si="63"/>
        <v>41874.922662037039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58"/>
        <v>2.87</v>
      </c>
      <c r="P475" s="5">
        <f t="shared" si="59"/>
        <v>61.5</v>
      </c>
      <c r="Q475" t="str">
        <f t="shared" si="60"/>
        <v>film &amp; video</v>
      </c>
      <c r="R475" t="str">
        <f t="shared" si="61"/>
        <v>animation</v>
      </c>
      <c r="S475" s="10">
        <f t="shared" si="62"/>
        <v>41869.698136574072</v>
      </c>
      <c r="T475" t="str">
        <f t="shared" si="56"/>
        <v>Aug</v>
      </c>
      <c r="U475">
        <f t="shared" si="57"/>
        <v>2014</v>
      </c>
      <c r="V475" s="10">
        <f t="shared" si="63"/>
        <v>41899.698136574072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58"/>
        <v>3.0303030303030304E-2</v>
      </c>
      <c r="P476" s="5">
        <f t="shared" si="59"/>
        <v>1</v>
      </c>
      <c r="Q476" t="str">
        <f t="shared" si="60"/>
        <v>film &amp; video</v>
      </c>
      <c r="R476" t="str">
        <f t="shared" si="61"/>
        <v>animation</v>
      </c>
      <c r="S476" s="10">
        <f t="shared" si="62"/>
        <v>42753.329039351855</v>
      </c>
      <c r="T476" t="str">
        <f t="shared" si="56"/>
        <v>Jan</v>
      </c>
      <c r="U476">
        <f t="shared" si="57"/>
        <v>2017</v>
      </c>
      <c r="V476" s="10">
        <f t="shared" si="63"/>
        <v>42783.329039351855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58"/>
        <v>0</v>
      </c>
      <c r="P477" s="5">
        <f t="shared" si="59"/>
        <v>0</v>
      </c>
      <c r="Q477" t="str">
        <f t="shared" si="60"/>
        <v>film &amp; video</v>
      </c>
      <c r="R477" t="str">
        <f t="shared" si="61"/>
        <v>animation</v>
      </c>
      <c r="S477" s="10">
        <f t="shared" si="62"/>
        <v>42100.086145833338</v>
      </c>
      <c r="T477" t="str">
        <f t="shared" si="56"/>
        <v>Apr</v>
      </c>
      <c r="U477">
        <f t="shared" si="57"/>
        <v>2015</v>
      </c>
      <c r="V477" s="10">
        <f t="shared" si="63"/>
        <v>42130.086145833338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58"/>
        <v>2.230268181818182</v>
      </c>
      <c r="P478" s="5">
        <f t="shared" si="59"/>
        <v>39.569274193548388</v>
      </c>
      <c r="Q478" t="str">
        <f t="shared" si="60"/>
        <v>film &amp; video</v>
      </c>
      <c r="R478" t="str">
        <f t="shared" si="61"/>
        <v>animation</v>
      </c>
      <c r="S478" s="10">
        <f t="shared" si="62"/>
        <v>41757.975011574075</v>
      </c>
      <c r="T478" t="str">
        <f t="shared" si="56"/>
        <v>Apr</v>
      </c>
      <c r="U478">
        <f t="shared" si="57"/>
        <v>2014</v>
      </c>
      <c r="V478" s="10">
        <f t="shared" si="63"/>
        <v>41793.165972222225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58"/>
        <v>0</v>
      </c>
      <c r="P479" s="5">
        <f t="shared" si="59"/>
        <v>0</v>
      </c>
      <c r="Q479" t="str">
        <f t="shared" si="60"/>
        <v>film &amp; video</v>
      </c>
      <c r="R479" t="str">
        <f t="shared" si="61"/>
        <v>animation</v>
      </c>
      <c r="S479" s="10">
        <f t="shared" si="62"/>
        <v>40987.83488425926</v>
      </c>
      <c r="T479" t="str">
        <f t="shared" si="56"/>
        <v>Mar</v>
      </c>
      <c r="U479">
        <f t="shared" si="57"/>
        <v>2012</v>
      </c>
      <c r="V479" s="10">
        <f t="shared" si="63"/>
        <v>41047.83488425926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58"/>
        <v>0</v>
      </c>
      <c r="P480" s="5">
        <f t="shared" si="59"/>
        <v>0</v>
      </c>
      <c r="Q480" t="str">
        <f t="shared" si="60"/>
        <v>film &amp; video</v>
      </c>
      <c r="R480" t="str">
        <f t="shared" si="61"/>
        <v>animation</v>
      </c>
      <c r="S480" s="10">
        <f t="shared" si="62"/>
        <v>42065.910983796297</v>
      </c>
      <c r="T480" t="str">
        <f t="shared" si="56"/>
        <v>Mar</v>
      </c>
      <c r="U480">
        <f t="shared" si="57"/>
        <v>2015</v>
      </c>
      <c r="V480" s="10">
        <f t="shared" si="63"/>
        <v>42095.869317129633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58"/>
        <v>32.56</v>
      </c>
      <c r="P481" s="5">
        <f t="shared" si="59"/>
        <v>88.8</v>
      </c>
      <c r="Q481" t="str">
        <f t="shared" si="60"/>
        <v>film &amp; video</v>
      </c>
      <c r="R481" t="str">
        <f t="shared" si="61"/>
        <v>animation</v>
      </c>
      <c r="S481" s="10">
        <f t="shared" si="62"/>
        <v>41904.407812500001</v>
      </c>
      <c r="T481" t="str">
        <f t="shared" si="56"/>
        <v>Sep</v>
      </c>
      <c r="U481">
        <f t="shared" si="57"/>
        <v>2014</v>
      </c>
      <c r="V481" s="10">
        <f t="shared" si="63"/>
        <v>41964.449479166666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58"/>
        <v>19.41</v>
      </c>
      <c r="P482" s="5">
        <f t="shared" si="59"/>
        <v>55.457142857142856</v>
      </c>
      <c r="Q482" t="str">
        <f t="shared" si="60"/>
        <v>film &amp; video</v>
      </c>
      <c r="R482" t="str">
        <f t="shared" si="61"/>
        <v>animation</v>
      </c>
      <c r="S482" s="10">
        <f t="shared" si="62"/>
        <v>41465.500173611108</v>
      </c>
      <c r="T482" t="str">
        <f t="shared" si="56"/>
        <v>Jul</v>
      </c>
      <c r="U482">
        <f t="shared" si="57"/>
        <v>2013</v>
      </c>
      <c r="V482" s="10">
        <f t="shared" si="63"/>
        <v>41495.500173611108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58"/>
        <v>6.1</v>
      </c>
      <c r="P483" s="5">
        <f t="shared" si="59"/>
        <v>87.142857142857139</v>
      </c>
      <c r="Q483" t="str">
        <f t="shared" si="60"/>
        <v>film &amp; video</v>
      </c>
      <c r="R483" t="str">
        <f t="shared" si="61"/>
        <v>animation</v>
      </c>
      <c r="S483" s="10">
        <f t="shared" si="62"/>
        <v>41162.672326388885</v>
      </c>
      <c r="T483" t="str">
        <f t="shared" si="56"/>
        <v>Sep</v>
      </c>
      <c r="U483">
        <f t="shared" si="57"/>
        <v>2012</v>
      </c>
      <c r="V483" s="10">
        <f t="shared" si="63"/>
        <v>41192.672326388885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58"/>
        <v>0.1</v>
      </c>
      <c r="P484" s="5">
        <f t="shared" si="59"/>
        <v>10</v>
      </c>
      <c r="Q484" t="str">
        <f t="shared" si="60"/>
        <v>film &amp; video</v>
      </c>
      <c r="R484" t="str">
        <f t="shared" si="61"/>
        <v>animation</v>
      </c>
      <c r="S484" s="10">
        <f t="shared" si="62"/>
        <v>42447.896875000006</v>
      </c>
      <c r="T484" t="str">
        <f t="shared" si="56"/>
        <v>Mar</v>
      </c>
      <c r="U484">
        <f t="shared" si="57"/>
        <v>2016</v>
      </c>
      <c r="V484" s="10">
        <f t="shared" si="63"/>
        <v>42474.606944444444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58"/>
        <v>50.2</v>
      </c>
      <c r="P485" s="5">
        <f t="shared" si="59"/>
        <v>51.224489795918366</v>
      </c>
      <c r="Q485" t="str">
        <f t="shared" si="60"/>
        <v>film &amp; video</v>
      </c>
      <c r="R485" t="str">
        <f t="shared" si="61"/>
        <v>animation</v>
      </c>
      <c r="S485" s="10">
        <f t="shared" si="62"/>
        <v>41243.197592592594</v>
      </c>
      <c r="T485" t="str">
        <f t="shared" si="56"/>
        <v>Nov</v>
      </c>
      <c r="U485">
        <f t="shared" si="57"/>
        <v>2012</v>
      </c>
      <c r="V485" s="10">
        <f t="shared" si="63"/>
        <v>41303.197592592594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58"/>
        <v>0.18625</v>
      </c>
      <c r="P486" s="5">
        <f t="shared" si="59"/>
        <v>13.545454545454545</v>
      </c>
      <c r="Q486" t="str">
        <f t="shared" si="60"/>
        <v>film &amp; video</v>
      </c>
      <c r="R486" t="str">
        <f t="shared" si="61"/>
        <v>animation</v>
      </c>
      <c r="S486" s="10">
        <f t="shared" si="62"/>
        <v>42272.93949074074</v>
      </c>
      <c r="T486" t="str">
        <f t="shared" si="56"/>
        <v>Sep</v>
      </c>
      <c r="U486">
        <f t="shared" si="57"/>
        <v>2015</v>
      </c>
      <c r="V486" s="10">
        <f t="shared" si="63"/>
        <v>42313.981157407412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58"/>
        <v>21.906971229845084</v>
      </c>
      <c r="P487" s="5">
        <f t="shared" si="59"/>
        <v>66.520080000000007</v>
      </c>
      <c r="Q487" t="str">
        <f t="shared" si="60"/>
        <v>film &amp; video</v>
      </c>
      <c r="R487" t="str">
        <f t="shared" si="61"/>
        <v>animation</v>
      </c>
      <c r="S487" s="10">
        <f t="shared" si="62"/>
        <v>41381.50577546296</v>
      </c>
      <c r="T487" t="str">
        <f t="shared" si="56"/>
        <v>Apr</v>
      </c>
      <c r="U487">
        <f t="shared" si="57"/>
        <v>2013</v>
      </c>
      <c r="V487" s="10">
        <f t="shared" si="63"/>
        <v>41411.50577546296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58"/>
        <v>9.0909090909090905E-3</v>
      </c>
      <c r="P488" s="5">
        <f t="shared" si="59"/>
        <v>50</v>
      </c>
      <c r="Q488" t="str">
        <f t="shared" si="60"/>
        <v>film &amp; video</v>
      </c>
      <c r="R488" t="str">
        <f t="shared" si="61"/>
        <v>animation</v>
      </c>
      <c r="S488" s="10">
        <f t="shared" si="62"/>
        <v>41761.94258101852</v>
      </c>
      <c r="T488" t="str">
        <f t="shared" si="56"/>
        <v>May</v>
      </c>
      <c r="U488">
        <f t="shared" si="57"/>
        <v>2014</v>
      </c>
      <c r="V488" s="10">
        <f t="shared" si="63"/>
        <v>41791.94258101852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58"/>
        <v>0</v>
      </c>
      <c r="P489" s="5">
        <f t="shared" si="59"/>
        <v>0</v>
      </c>
      <c r="Q489" t="str">
        <f t="shared" si="60"/>
        <v>film &amp; video</v>
      </c>
      <c r="R489" t="str">
        <f t="shared" si="61"/>
        <v>animation</v>
      </c>
      <c r="S489" s="10">
        <f t="shared" si="62"/>
        <v>42669.594837962963</v>
      </c>
      <c r="T489" t="str">
        <f t="shared" si="56"/>
        <v>Oct</v>
      </c>
      <c r="U489">
        <f t="shared" si="57"/>
        <v>2016</v>
      </c>
      <c r="V489" s="10">
        <f t="shared" si="63"/>
        <v>42729.636504629627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58"/>
        <v>0</v>
      </c>
      <c r="P490" s="5">
        <f t="shared" si="59"/>
        <v>0</v>
      </c>
      <c r="Q490" t="str">
        <f t="shared" si="60"/>
        <v>film &amp; video</v>
      </c>
      <c r="R490" t="str">
        <f t="shared" si="61"/>
        <v>animation</v>
      </c>
      <c r="S490" s="10">
        <f t="shared" si="62"/>
        <v>42714.054398148146</v>
      </c>
      <c r="T490" t="str">
        <f t="shared" si="56"/>
        <v>Dec</v>
      </c>
      <c r="U490">
        <f t="shared" si="57"/>
        <v>2016</v>
      </c>
      <c r="V490" s="10">
        <f t="shared" si="63"/>
        <v>42744.054398148146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58"/>
        <v>0.28667813379201834</v>
      </c>
      <c r="P491" s="5">
        <f t="shared" si="59"/>
        <v>71.666666666666671</v>
      </c>
      <c r="Q491" t="str">
        <f t="shared" si="60"/>
        <v>film &amp; video</v>
      </c>
      <c r="R491" t="str">
        <f t="shared" si="61"/>
        <v>animation</v>
      </c>
      <c r="S491" s="10">
        <f t="shared" si="62"/>
        <v>40882.481666666667</v>
      </c>
      <c r="T491" t="str">
        <f t="shared" si="56"/>
        <v>Dec</v>
      </c>
      <c r="U491">
        <f t="shared" si="57"/>
        <v>2011</v>
      </c>
      <c r="V491" s="10">
        <f t="shared" si="63"/>
        <v>40913.481249999997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58"/>
        <v>0</v>
      </c>
      <c r="P492" s="5">
        <f t="shared" si="59"/>
        <v>0</v>
      </c>
      <c r="Q492" t="str">
        <f t="shared" si="60"/>
        <v>film &amp; video</v>
      </c>
      <c r="R492" t="str">
        <f t="shared" si="61"/>
        <v>animation</v>
      </c>
      <c r="S492" s="10">
        <f t="shared" si="62"/>
        <v>41113.968576388892</v>
      </c>
      <c r="T492" t="str">
        <f t="shared" si="56"/>
        <v>Jul</v>
      </c>
      <c r="U492">
        <f t="shared" si="57"/>
        <v>2012</v>
      </c>
      <c r="V492" s="10">
        <f t="shared" si="63"/>
        <v>41143.968576388892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58"/>
        <v>0</v>
      </c>
      <c r="P493" s="5">
        <f t="shared" si="59"/>
        <v>0</v>
      </c>
      <c r="Q493" t="str">
        <f t="shared" si="60"/>
        <v>film &amp; video</v>
      </c>
      <c r="R493" t="str">
        <f t="shared" si="61"/>
        <v>animation</v>
      </c>
      <c r="S493" s="10">
        <f t="shared" si="62"/>
        <v>42366.982627314821</v>
      </c>
      <c r="T493" t="str">
        <f t="shared" si="56"/>
        <v>Dec</v>
      </c>
      <c r="U493">
        <f t="shared" si="57"/>
        <v>2015</v>
      </c>
      <c r="V493" s="10">
        <f t="shared" si="63"/>
        <v>42396.982627314821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58"/>
        <v>0</v>
      </c>
      <c r="P494" s="5">
        <f t="shared" si="59"/>
        <v>0</v>
      </c>
      <c r="Q494" t="str">
        <f t="shared" si="60"/>
        <v>film &amp; video</v>
      </c>
      <c r="R494" t="str">
        <f t="shared" si="61"/>
        <v>animation</v>
      </c>
      <c r="S494" s="10">
        <f t="shared" si="62"/>
        <v>42596.03506944445</v>
      </c>
      <c r="T494" t="str">
        <f t="shared" si="56"/>
        <v>Aug</v>
      </c>
      <c r="U494">
        <f t="shared" si="57"/>
        <v>2016</v>
      </c>
      <c r="V494" s="10">
        <f t="shared" si="63"/>
        <v>42656.03506944445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58"/>
        <v>0</v>
      </c>
      <c r="P495" s="5">
        <f t="shared" si="59"/>
        <v>0</v>
      </c>
      <c r="Q495" t="str">
        <f t="shared" si="60"/>
        <v>film &amp; video</v>
      </c>
      <c r="R495" t="str">
        <f t="shared" si="61"/>
        <v>animation</v>
      </c>
      <c r="S495" s="10">
        <f t="shared" si="62"/>
        <v>42114.726134259254</v>
      </c>
      <c r="T495" t="str">
        <f t="shared" si="56"/>
        <v>Apr</v>
      </c>
      <c r="U495">
        <f t="shared" si="57"/>
        <v>2015</v>
      </c>
      <c r="V495" s="10">
        <f t="shared" si="63"/>
        <v>42144.726134259254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58"/>
        <v>0.155</v>
      </c>
      <c r="P496" s="5">
        <f t="shared" si="59"/>
        <v>10.333333333333334</v>
      </c>
      <c r="Q496" t="str">
        <f t="shared" si="60"/>
        <v>film &amp; video</v>
      </c>
      <c r="R496" t="str">
        <f t="shared" si="61"/>
        <v>animation</v>
      </c>
      <c r="S496" s="10">
        <f t="shared" si="62"/>
        <v>41799.830613425926</v>
      </c>
      <c r="T496" t="str">
        <f t="shared" si="56"/>
        <v>Jun</v>
      </c>
      <c r="U496">
        <f t="shared" si="57"/>
        <v>2014</v>
      </c>
      <c r="V496" s="10">
        <f t="shared" si="63"/>
        <v>41823.125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58"/>
        <v>0</v>
      </c>
      <c r="P497" s="5">
        <f t="shared" si="59"/>
        <v>0</v>
      </c>
      <c r="Q497" t="str">
        <f t="shared" si="60"/>
        <v>film &amp; video</v>
      </c>
      <c r="R497" t="str">
        <f t="shared" si="61"/>
        <v>animation</v>
      </c>
      <c r="S497" s="10">
        <f t="shared" si="62"/>
        <v>42171.827604166669</v>
      </c>
      <c r="T497" t="str">
        <f t="shared" si="56"/>
        <v>Jun</v>
      </c>
      <c r="U497">
        <f t="shared" si="57"/>
        <v>2015</v>
      </c>
      <c r="V497" s="10">
        <f t="shared" si="63"/>
        <v>42201.827604166669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58"/>
        <v>1.6666666666666668E-3</v>
      </c>
      <c r="P498" s="5">
        <f t="shared" si="59"/>
        <v>1</v>
      </c>
      <c r="Q498" t="str">
        <f t="shared" si="60"/>
        <v>film &amp; video</v>
      </c>
      <c r="R498" t="str">
        <f t="shared" si="61"/>
        <v>animation</v>
      </c>
      <c r="S498" s="10">
        <f t="shared" si="62"/>
        <v>41620.93141203704</v>
      </c>
      <c r="T498" t="str">
        <f t="shared" si="56"/>
        <v>Dec</v>
      </c>
      <c r="U498">
        <f t="shared" si="57"/>
        <v>2013</v>
      </c>
      <c r="V498" s="10">
        <f t="shared" si="63"/>
        <v>41680.93141203704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58"/>
        <v>0.6696428571428571</v>
      </c>
      <c r="P499" s="5">
        <f t="shared" si="59"/>
        <v>10</v>
      </c>
      <c r="Q499" t="str">
        <f t="shared" si="60"/>
        <v>film &amp; video</v>
      </c>
      <c r="R499" t="str">
        <f t="shared" si="61"/>
        <v>animation</v>
      </c>
      <c r="S499" s="10">
        <f t="shared" si="62"/>
        <v>41945.037789351853</v>
      </c>
      <c r="T499" t="str">
        <f t="shared" si="56"/>
        <v>Nov</v>
      </c>
      <c r="U499">
        <f t="shared" si="57"/>
        <v>2014</v>
      </c>
      <c r="V499" s="10">
        <f t="shared" si="63"/>
        <v>41998.208333333328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58"/>
        <v>4.5985132395404564</v>
      </c>
      <c r="P500" s="5">
        <f t="shared" si="59"/>
        <v>136.09090909090909</v>
      </c>
      <c r="Q500" t="str">
        <f t="shared" si="60"/>
        <v>film &amp; video</v>
      </c>
      <c r="R500" t="str">
        <f t="shared" si="61"/>
        <v>animation</v>
      </c>
      <c r="S500" s="10">
        <f t="shared" si="62"/>
        <v>40858.762141203704</v>
      </c>
      <c r="T500" t="str">
        <f t="shared" si="56"/>
        <v>Nov</v>
      </c>
      <c r="U500">
        <f t="shared" si="57"/>
        <v>2011</v>
      </c>
      <c r="V500" s="10">
        <f t="shared" si="63"/>
        <v>40900.762141203704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58"/>
        <v>9.5500000000000007</v>
      </c>
      <c r="P501" s="5">
        <f t="shared" si="59"/>
        <v>73.461538461538467</v>
      </c>
      <c r="Q501" t="str">
        <f t="shared" si="60"/>
        <v>film &amp; video</v>
      </c>
      <c r="R501" t="str">
        <f t="shared" si="61"/>
        <v>animation</v>
      </c>
      <c r="S501" s="10">
        <f t="shared" si="62"/>
        <v>40043.895462962959</v>
      </c>
      <c r="T501" t="str">
        <f t="shared" si="56"/>
        <v>Aug</v>
      </c>
      <c r="U501">
        <f t="shared" si="57"/>
        <v>2009</v>
      </c>
      <c r="V501" s="10">
        <f t="shared" si="63"/>
        <v>40098.874305555553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58"/>
        <v>3.3076923076923079</v>
      </c>
      <c r="P502" s="5">
        <f t="shared" si="59"/>
        <v>53.75</v>
      </c>
      <c r="Q502" t="str">
        <f t="shared" si="60"/>
        <v>film &amp; video</v>
      </c>
      <c r="R502" t="str">
        <f t="shared" si="61"/>
        <v>animation</v>
      </c>
      <c r="S502" s="10">
        <f t="shared" si="62"/>
        <v>40247.886006944449</v>
      </c>
      <c r="T502" t="str">
        <f t="shared" si="56"/>
        <v>Mar</v>
      </c>
      <c r="U502">
        <f t="shared" si="57"/>
        <v>2010</v>
      </c>
      <c r="V502" s="10">
        <f t="shared" si="63"/>
        <v>40306.927777777775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58"/>
        <v>0</v>
      </c>
      <c r="P503" s="5">
        <f t="shared" si="59"/>
        <v>0</v>
      </c>
      <c r="Q503" t="str">
        <f t="shared" si="60"/>
        <v>film &amp; video</v>
      </c>
      <c r="R503" t="str">
        <f t="shared" si="61"/>
        <v>animation</v>
      </c>
      <c r="S503" s="10">
        <f t="shared" si="62"/>
        <v>40703.234386574077</v>
      </c>
      <c r="T503" t="str">
        <f t="shared" si="56"/>
        <v>Jun</v>
      </c>
      <c r="U503">
        <f t="shared" si="57"/>
        <v>2011</v>
      </c>
      <c r="V503" s="10">
        <f t="shared" si="63"/>
        <v>40733.234386574077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58"/>
        <v>1.1499999999999999</v>
      </c>
      <c r="P504" s="5">
        <f t="shared" si="59"/>
        <v>57.5</v>
      </c>
      <c r="Q504" t="str">
        <f t="shared" si="60"/>
        <v>film &amp; video</v>
      </c>
      <c r="R504" t="str">
        <f t="shared" si="61"/>
        <v>animation</v>
      </c>
      <c r="S504" s="10">
        <f t="shared" si="62"/>
        <v>40956.553530092591</v>
      </c>
      <c r="T504" t="str">
        <f t="shared" si="56"/>
        <v>Feb</v>
      </c>
      <c r="U504">
        <f t="shared" si="57"/>
        <v>2012</v>
      </c>
      <c r="V504" s="10">
        <f t="shared" si="63"/>
        <v>40986.511863425927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58"/>
        <v>1.7538461538461538</v>
      </c>
      <c r="P505" s="5">
        <f t="shared" si="59"/>
        <v>12.666666666666666</v>
      </c>
      <c r="Q505" t="str">
        <f t="shared" si="60"/>
        <v>film &amp; video</v>
      </c>
      <c r="R505" t="str">
        <f t="shared" si="61"/>
        <v>animation</v>
      </c>
      <c r="S505" s="10">
        <f t="shared" si="62"/>
        <v>41991.526655092588</v>
      </c>
      <c r="T505" t="str">
        <f t="shared" si="56"/>
        <v>Dec</v>
      </c>
      <c r="U505">
        <f t="shared" si="57"/>
        <v>2014</v>
      </c>
      <c r="V505" s="10">
        <f t="shared" si="63"/>
        <v>42021.526655092588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58"/>
        <v>1.3673469387755102</v>
      </c>
      <c r="P506" s="5">
        <f t="shared" si="59"/>
        <v>67</v>
      </c>
      <c r="Q506" t="str">
        <f t="shared" si="60"/>
        <v>film &amp; video</v>
      </c>
      <c r="R506" t="str">
        <f t="shared" si="61"/>
        <v>animation</v>
      </c>
      <c r="S506" s="10">
        <f t="shared" si="62"/>
        <v>40949.98364583333</v>
      </c>
      <c r="T506" t="str">
        <f t="shared" si="56"/>
        <v>Feb</v>
      </c>
      <c r="U506">
        <f t="shared" si="57"/>
        <v>2012</v>
      </c>
      <c r="V506" s="10">
        <f t="shared" si="63"/>
        <v>41009.941979166666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58"/>
        <v>0.43333333333333329</v>
      </c>
      <c r="P507" s="5">
        <f t="shared" si="59"/>
        <v>3.7142857142857144</v>
      </c>
      <c r="Q507" t="str">
        <f t="shared" si="60"/>
        <v>film &amp; video</v>
      </c>
      <c r="R507" t="str">
        <f t="shared" si="61"/>
        <v>animation</v>
      </c>
      <c r="S507" s="10">
        <f t="shared" si="62"/>
        <v>42318.098217592589</v>
      </c>
      <c r="T507" t="str">
        <f t="shared" si="56"/>
        <v>Nov</v>
      </c>
      <c r="U507">
        <f t="shared" si="57"/>
        <v>2015</v>
      </c>
      <c r="V507" s="10">
        <f t="shared" si="63"/>
        <v>42363.098217592589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58"/>
        <v>0.125</v>
      </c>
      <c r="P508" s="5">
        <f t="shared" si="59"/>
        <v>250</v>
      </c>
      <c r="Q508" t="str">
        <f t="shared" si="60"/>
        <v>film &amp; video</v>
      </c>
      <c r="R508" t="str">
        <f t="shared" si="61"/>
        <v>animation</v>
      </c>
      <c r="S508" s="10">
        <f t="shared" si="62"/>
        <v>41466.552314814813</v>
      </c>
      <c r="T508" t="str">
        <f t="shared" si="56"/>
        <v>Jul</v>
      </c>
      <c r="U508">
        <f t="shared" si="57"/>
        <v>2013</v>
      </c>
      <c r="V508" s="10">
        <f t="shared" si="63"/>
        <v>41496.552314814813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58"/>
        <v>3.2</v>
      </c>
      <c r="P509" s="5">
        <f t="shared" si="59"/>
        <v>64</v>
      </c>
      <c r="Q509" t="str">
        <f t="shared" si="60"/>
        <v>film &amp; video</v>
      </c>
      <c r="R509" t="str">
        <f t="shared" si="61"/>
        <v>animation</v>
      </c>
      <c r="S509" s="10">
        <f t="shared" si="62"/>
        <v>41156.958993055552</v>
      </c>
      <c r="T509" t="str">
        <f t="shared" si="56"/>
        <v>Sep</v>
      </c>
      <c r="U509">
        <f t="shared" si="57"/>
        <v>2012</v>
      </c>
      <c r="V509" s="10">
        <f t="shared" si="63"/>
        <v>41201.958993055552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58"/>
        <v>0.8</v>
      </c>
      <c r="P510" s="5">
        <f t="shared" si="59"/>
        <v>133.33333333333334</v>
      </c>
      <c r="Q510" t="str">
        <f t="shared" si="60"/>
        <v>film &amp; video</v>
      </c>
      <c r="R510" t="str">
        <f t="shared" si="61"/>
        <v>animation</v>
      </c>
      <c r="S510" s="10">
        <f t="shared" si="62"/>
        <v>40995.024317129632</v>
      </c>
      <c r="T510" t="str">
        <f t="shared" si="56"/>
        <v>Mar</v>
      </c>
      <c r="U510">
        <f t="shared" si="57"/>
        <v>2012</v>
      </c>
      <c r="V510" s="10">
        <f t="shared" si="63"/>
        <v>41054.593055555553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58"/>
        <v>0.2</v>
      </c>
      <c r="P511" s="5">
        <f t="shared" si="59"/>
        <v>10</v>
      </c>
      <c r="Q511" t="str">
        <f t="shared" si="60"/>
        <v>film &amp; video</v>
      </c>
      <c r="R511" t="str">
        <f t="shared" si="61"/>
        <v>animation</v>
      </c>
      <c r="S511" s="10">
        <f t="shared" si="62"/>
        <v>42153.631597222222</v>
      </c>
      <c r="T511" t="str">
        <f t="shared" si="56"/>
        <v>May</v>
      </c>
      <c r="U511">
        <f t="shared" si="57"/>
        <v>2015</v>
      </c>
      <c r="V511" s="10">
        <f t="shared" si="63"/>
        <v>42183.631597222222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58"/>
        <v>0</v>
      </c>
      <c r="P512" s="5">
        <f t="shared" si="59"/>
        <v>0</v>
      </c>
      <c r="Q512" t="str">
        <f t="shared" si="60"/>
        <v>film &amp; video</v>
      </c>
      <c r="R512" t="str">
        <f t="shared" si="61"/>
        <v>animation</v>
      </c>
      <c r="S512" s="10">
        <f t="shared" si="62"/>
        <v>42400.176377314812</v>
      </c>
      <c r="T512" t="str">
        <f t="shared" si="56"/>
        <v>Jan</v>
      </c>
      <c r="U512">
        <f t="shared" si="57"/>
        <v>2016</v>
      </c>
      <c r="V512" s="10">
        <f t="shared" si="63"/>
        <v>42430.176377314812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58"/>
        <v>3</v>
      </c>
      <c r="P513" s="5">
        <f t="shared" si="59"/>
        <v>30</v>
      </c>
      <c r="Q513" t="str">
        <f t="shared" si="60"/>
        <v>film &amp; video</v>
      </c>
      <c r="R513" t="str">
        <f t="shared" si="61"/>
        <v>animation</v>
      </c>
      <c r="S513" s="10">
        <f t="shared" si="62"/>
        <v>41340.303032407406</v>
      </c>
      <c r="T513" t="str">
        <f t="shared" si="56"/>
        <v>Mar</v>
      </c>
      <c r="U513">
        <f t="shared" si="57"/>
        <v>2013</v>
      </c>
      <c r="V513" s="10">
        <f t="shared" si="63"/>
        <v>41370.261365740742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58"/>
        <v>0.13749999999999998</v>
      </c>
      <c r="P514" s="5">
        <f t="shared" si="59"/>
        <v>5.5</v>
      </c>
      <c r="Q514" t="str">
        <f t="shared" si="60"/>
        <v>film &amp; video</v>
      </c>
      <c r="R514" t="str">
        <f t="shared" si="61"/>
        <v>animation</v>
      </c>
      <c r="S514" s="10">
        <f t="shared" si="62"/>
        <v>42649.742210648154</v>
      </c>
      <c r="T514" t="str">
        <f t="shared" ref="T514:T577" si="64">TEXT(S514,"mmm")</f>
        <v>Oct</v>
      </c>
      <c r="U514">
        <f t="shared" ref="U514:U577" si="65">YEAR(S514)</f>
        <v>2016</v>
      </c>
      <c r="V514" s="10">
        <f t="shared" si="63"/>
        <v>42694.783877314811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66">(E515/D515)*100</f>
        <v>13.923999999999999</v>
      </c>
      <c r="P515" s="5">
        <f t="shared" ref="P515:P578" si="67">IFERROR(E515/L515,0)</f>
        <v>102.38235294117646</v>
      </c>
      <c r="Q515" t="str">
        <f t="shared" ref="Q515:Q578" si="68">LEFT(N515,SEARCH("/",N515,1)-1)</f>
        <v>film &amp; video</v>
      </c>
      <c r="R515" t="str">
        <f t="shared" ref="R515:R578" si="69">RIGHT(N515,LEN(N515)-SEARCH("/",N515,1))</f>
        <v>animation</v>
      </c>
      <c r="S515" s="10">
        <f t="shared" ref="S515:S578" si="70">(((J515/60)/60)/24)+DATE(1970,1,1)</f>
        <v>42552.653993055559</v>
      </c>
      <c r="T515" t="str">
        <f t="shared" si="64"/>
        <v>Jul</v>
      </c>
      <c r="U515">
        <f t="shared" si="65"/>
        <v>2016</v>
      </c>
      <c r="V515" s="10">
        <f t="shared" ref="V515:V578" si="71">(((I515/60)/60)/24)+DATE(1970,1,1)</f>
        <v>42597.291666666672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66"/>
        <v>3.3333333333333335</v>
      </c>
      <c r="P516" s="5">
        <f t="shared" si="67"/>
        <v>16.666666666666668</v>
      </c>
      <c r="Q516" t="str">
        <f t="shared" si="68"/>
        <v>film &amp; video</v>
      </c>
      <c r="R516" t="str">
        <f t="shared" si="69"/>
        <v>animation</v>
      </c>
      <c r="S516" s="10">
        <f t="shared" si="70"/>
        <v>41830.613969907405</v>
      </c>
      <c r="T516" t="str">
        <f t="shared" si="64"/>
        <v>Jul</v>
      </c>
      <c r="U516">
        <f t="shared" si="65"/>
        <v>2014</v>
      </c>
      <c r="V516" s="10">
        <f t="shared" si="71"/>
        <v>41860.613969907405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66"/>
        <v>25.41340206185567</v>
      </c>
      <c r="P517" s="5">
        <f t="shared" si="67"/>
        <v>725.02941176470586</v>
      </c>
      <c r="Q517" t="str">
        <f t="shared" si="68"/>
        <v>film &amp; video</v>
      </c>
      <c r="R517" t="str">
        <f t="shared" si="69"/>
        <v>animation</v>
      </c>
      <c r="S517" s="10">
        <f t="shared" si="70"/>
        <v>42327.490752314814</v>
      </c>
      <c r="T517" t="str">
        <f t="shared" si="64"/>
        <v>Nov</v>
      </c>
      <c r="U517">
        <f t="shared" si="65"/>
        <v>2015</v>
      </c>
      <c r="V517" s="10">
        <f t="shared" si="71"/>
        <v>42367.490752314814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66"/>
        <v>0</v>
      </c>
      <c r="P518" s="5">
        <f t="shared" si="67"/>
        <v>0</v>
      </c>
      <c r="Q518" t="str">
        <f t="shared" si="68"/>
        <v>film &amp; video</v>
      </c>
      <c r="R518" t="str">
        <f t="shared" si="69"/>
        <v>animation</v>
      </c>
      <c r="S518" s="10">
        <f t="shared" si="70"/>
        <v>42091.778703703705</v>
      </c>
      <c r="T518" t="str">
        <f t="shared" si="64"/>
        <v>Mar</v>
      </c>
      <c r="U518">
        <f t="shared" si="65"/>
        <v>2015</v>
      </c>
      <c r="V518" s="10">
        <f t="shared" si="71"/>
        <v>42151.778703703705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66"/>
        <v>1.3666666666666667</v>
      </c>
      <c r="P519" s="5">
        <f t="shared" si="67"/>
        <v>68.333333333333329</v>
      </c>
      <c r="Q519" t="str">
        <f t="shared" si="68"/>
        <v>film &amp; video</v>
      </c>
      <c r="R519" t="str">
        <f t="shared" si="69"/>
        <v>animation</v>
      </c>
      <c r="S519" s="10">
        <f t="shared" si="70"/>
        <v>42738.615289351852</v>
      </c>
      <c r="T519" t="str">
        <f t="shared" si="64"/>
        <v>Jan</v>
      </c>
      <c r="U519">
        <f t="shared" si="65"/>
        <v>2017</v>
      </c>
      <c r="V519" s="10">
        <f t="shared" si="71"/>
        <v>42768.615289351852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66"/>
        <v>0</v>
      </c>
      <c r="P520" s="5">
        <f t="shared" si="67"/>
        <v>0</v>
      </c>
      <c r="Q520" t="str">
        <f t="shared" si="68"/>
        <v>film &amp; video</v>
      </c>
      <c r="R520" t="str">
        <f t="shared" si="69"/>
        <v>animation</v>
      </c>
      <c r="S520" s="10">
        <f t="shared" si="70"/>
        <v>42223.616018518514</v>
      </c>
      <c r="T520" t="str">
        <f t="shared" si="64"/>
        <v>Aug</v>
      </c>
      <c r="U520">
        <f t="shared" si="65"/>
        <v>2015</v>
      </c>
      <c r="V520" s="10">
        <f t="shared" si="71"/>
        <v>42253.615277777775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66"/>
        <v>22.881426547787683</v>
      </c>
      <c r="P521" s="5">
        <f t="shared" si="67"/>
        <v>39.228571428571428</v>
      </c>
      <c r="Q521" t="str">
        <f t="shared" si="68"/>
        <v>film &amp; video</v>
      </c>
      <c r="R521" t="str">
        <f t="shared" si="69"/>
        <v>animation</v>
      </c>
      <c r="S521" s="10">
        <f t="shared" si="70"/>
        <v>41218.391446759262</v>
      </c>
      <c r="T521" t="str">
        <f t="shared" si="64"/>
        <v>Nov</v>
      </c>
      <c r="U521">
        <f t="shared" si="65"/>
        <v>2012</v>
      </c>
      <c r="V521" s="10">
        <f t="shared" si="71"/>
        <v>41248.391446759262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66"/>
        <v>102.1</v>
      </c>
      <c r="P522" s="5">
        <f t="shared" si="67"/>
        <v>150.14705882352942</v>
      </c>
      <c r="Q522" t="str">
        <f t="shared" si="68"/>
        <v>theater</v>
      </c>
      <c r="R522" t="str">
        <f t="shared" si="69"/>
        <v>plays</v>
      </c>
      <c r="S522" s="10">
        <f t="shared" si="70"/>
        <v>42318.702094907407</v>
      </c>
      <c r="T522" t="str">
        <f t="shared" si="64"/>
        <v>Nov</v>
      </c>
      <c r="U522">
        <f t="shared" si="65"/>
        <v>2015</v>
      </c>
      <c r="V522" s="10">
        <f t="shared" si="71"/>
        <v>42348.702094907407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66"/>
        <v>104.64</v>
      </c>
      <c r="P523" s="5">
        <f t="shared" si="67"/>
        <v>93.428571428571431</v>
      </c>
      <c r="Q523" t="str">
        <f t="shared" si="68"/>
        <v>theater</v>
      </c>
      <c r="R523" t="str">
        <f t="shared" si="69"/>
        <v>plays</v>
      </c>
      <c r="S523" s="10">
        <f t="shared" si="70"/>
        <v>42646.092812499999</v>
      </c>
      <c r="T523" t="str">
        <f t="shared" si="64"/>
        <v>Oct</v>
      </c>
      <c r="U523">
        <f t="shared" si="65"/>
        <v>2016</v>
      </c>
      <c r="V523" s="10">
        <f t="shared" si="71"/>
        <v>42675.207638888889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66"/>
        <v>114.66666666666667</v>
      </c>
      <c r="P524" s="5">
        <f t="shared" si="67"/>
        <v>110.96774193548387</v>
      </c>
      <c r="Q524" t="str">
        <f t="shared" si="68"/>
        <v>theater</v>
      </c>
      <c r="R524" t="str">
        <f t="shared" si="69"/>
        <v>plays</v>
      </c>
      <c r="S524" s="10">
        <f t="shared" si="70"/>
        <v>42430.040798611109</v>
      </c>
      <c r="T524" t="str">
        <f t="shared" si="64"/>
        <v>Mar</v>
      </c>
      <c r="U524">
        <f t="shared" si="65"/>
        <v>2016</v>
      </c>
      <c r="V524" s="10">
        <f t="shared" si="71"/>
        <v>42449.999131944445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66"/>
        <v>120.6</v>
      </c>
      <c r="P525" s="5">
        <f t="shared" si="67"/>
        <v>71.785714285714292</v>
      </c>
      <c r="Q525" t="str">
        <f t="shared" si="68"/>
        <v>theater</v>
      </c>
      <c r="R525" t="str">
        <f t="shared" si="69"/>
        <v>plays</v>
      </c>
      <c r="S525" s="10">
        <f t="shared" si="70"/>
        <v>42238.13282407407</v>
      </c>
      <c r="T525" t="str">
        <f t="shared" si="64"/>
        <v>Aug</v>
      </c>
      <c r="U525">
        <f t="shared" si="65"/>
        <v>2015</v>
      </c>
      <c r="V525" s="10">
        <f t="shared" si="71"/>
        <v>42268.13282407407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66"/>
        <v>108.67285714285715</v>
      </c>
      <c r="P526" s="5">
        <f t="shared" si="67"/>
        <v>29.258076923076924</v>
      </c>
      <c r="Q526" t="str">
        <f t="shared" si="68"/>
        <v>theater</v>
      </c>
      <c r="R526" t="str">
        <f t="shared" si="69"/>
        <v>plays</v>
      </c>
      <c r="S526" s="10">
        <f t="shared" si="70"/>
        <v>42492.717233796298</v>
      </c>
      <c r="T526" t="str">
        <f t="shared" si="64"/>
        <v>May</v>
      </c>
      <c r="U526">
        <f t="shared" si="65"/>
        <v>2016</v>
      </c>
      <c r="V526" s="10">
        <f t="shared" si="71"/>
        <v>42522.717233796298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66"/>
        <v>100</v>
      </c>
      <c r="P527" s="5">
        <f t="shared" si="67"/>
        <v>1000</v>
      </c>
      <c r="Q527" t="str">
        <f t="shared" si="68"/>
        <v>theater</v>
      </c>
      <c r="R527" t="str">
        <f t="shared" si="69"/>
        <v>plays</v>
      </c>
      <c r="S527" s="10">
        <f t="shared" si="70"/>
        <v>41850.400937500002</v>
      </c>
      <c r="T527" t="str">
        <f t="shared" si="64"/>
        <v>Jul</v>
      </c>
      <c r="U527">
        <f t="shared" si="65"/>
        <v>2014</v>
      </c>
      <c r="V527" s="10">
        <f t="shared" si="71"/>
        <v>41895.400937500002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66"/>
        <v>113.99999999999999</v>
      </c>
      <c r="P528" s="5">
        <f t="shared" si="67"/>
        <v>74.347826086956516</v>
      </c>
      <c r="Q528" t="str">
        <f t="shared" si="68"/>
        <v>theater</v>
      </c>
      <c r="R528" t="str">
        <f t="shared" si="69"/>
        <v>plays</v>
      </c>
      <c r="S528" s="10">
        <f t="shared" si="70"/>
        <v>42192.591944444444</v>
      </c>
      <c r="T528" t="str">
        <f t="shared" si="64"/>
        <v>Jul</v>
      </c>
      <c r="U528">
        <f t="shared" si="65"/>
        <v>2015</v>
      </c>
      <c r="V528" s="10">
        <f t="shared" si="71"/>
        <v>42223.708333333328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66"/>
        <v>100.85</v>
      </c>
      <c r="P529" s="5">
        <f t="shared" si="67"/>
        <v>63.829113924050631</v>
      </c>
      <c r="Q529" t="str">
        <f t="shared" si="68"/>
        <v>theater</v>
      </c>
      <c r="R529" t="str">
        <f t="shared" si="69"/>
        <v>plays</v>
      </c>
      <c r="S529" s="10">
        <f t="shared" si="70"/>
        <v>42753.205625000002</v>
      </c>
      <c r="T529" t="str">
        <f t="shared" si="64"/>
        <v>Jan</v>
      </c>
      <c r="U529">
        <f t="shared" si="65"/>
        <v>2017</v>
      </c>
      <c r="V529" s="10">
        <f t="shared" si="71"/>
        <v>42783.670138888891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66"/>
        <v>115.65217391304347</v>
      </c>
      <c r="P530" s="5">
        <f t="shared" si="67"/>
        <v>44.333333333333336</v>
      </c>
      <c r="Q530" t="str">
        <f t="shared" si="68"/>
        <v>theater</v>
      </c>
      <c r="R530" t="str">
        <f t="shared" si="69"/>
        <v>plays</v>
      </c>
      <c r="S530" s="10">
        <f t="shared" si="70"/>
        <v>42155.920219907406</v>
      </c>
      <c r="T530" t="str">
        <f t="shared" si="64"/>
        <v>May</v>
      </c>
      <c r="U530">
        <f t="shared" si="65"/>
        <v>2015</v>
      </c>
      <c r="V530" s="10">
        <f t="shared" si="71"/>
        <v>42176.888888888891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66"/>
        <v>130.41666666666666</v>
      </c>
      <c r="P531" s="5">
        <f t="shared" si="67"/>
        <v>86.944444444444443</v>
      </c>
      <c r="Q531" t="str">
        <f t="shared" si="68"/>
        <v>theater</v>
      </c>
      <c r="R531" t="str">
        <f t="shared" si="69"/>
        <v>plays</v>
      </c>
      <c r="S531" s="10">
        <f t="shared" si="70"/>
        <v>42725.031180555554</v>
      </c>
      <c r="T531" t="str">
        <f t="shared" si="64"/>
        <v>Dec</v>
      </c>
      <c r="U531">
        <f t="shared" si="65"/>
        <v>2016</v>
      </c>
      <c r="V531" s="10">
        <f t="shared" si="71"/>
        <v>42746.208333333328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66"/>
        <v>107.78267254038178</v>
      </c>
      <c r="P532" s="5">
        <f t="shared" si="67"/>
        <v>126.55172413793103</v>
      </c>
      <c r="Q532" t="str">
        <f t="shared" si="68"/>
        <v>theater</v>
      </c>
      <c r="R532" t="str">
        <f t="shared" si="69"/>
        <v>plays</v>
      </c>
      <c r="S532" s="10">
        <f t="shared" si="70"/>
        <v>42157.591064814813</v>
      </c>
      <c r="T532" t="str">
        <f t="shared" si="64"/>
        <v>Jun</v>
      </c>
      <c r="U532">
        <f t="shared" si="65"/>
        <v>2015</v>
      </c>
      <c r="V532" s="10">
        <f t="shared" si="71"/>
        <v>42179.083333333328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66"/>
        <v>100</v>
      </c>
      <c r="P533" s="5">
        <f t="shared" si="67"/>
        <v>129.03225806451613</v>
      </c>
      <c r="Q533" t="str">
        <f t="shared" si="68"/>
        <v>theater</v>
      </c>
      <c r="R533" t="str">
        <f t="shared" si="69"/>
        <v>plays</v>
      </c>
      <c r="S533" s="10">
        <f t="shared" si="70"/>
        <v>42676.065150462964</v>
      </c>
      <c r="T533" t="str">
        <f t="shared" si="64"/>
        <v>Nov</v>
      </c>
      <c r="U533">
        <f t="shared" si="65"/>
        <v>2016</v>
      </c>
      <c r="V533" s="10">
        <f t="shared" si="71"/>
        <v>42721.290972222225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66"/>
        <v>123.25</v>
      </c>
      <c r="P534" s="5">
        <f t="shared" si="67"/>
        <v>71.242774566473983</v>
      </c>
      <c r="Q534" t="str">
        <f t="shared" si="68"/>
        <v>theater</v>
      </c>
      <c r="R534" t="str">
        <f t="shared" si="69"/>
        <v>plays</v>
      </c>
      <c r="S534" s="10">
        <f t="shared" si="70"/>
        <v>42473.007037037038</v>
      </c>
      <c r="T534" t="str">
        <f t="shared" si="64"/>
        <v>Apr</v>
      </c>
      <c r="U534">
        <f t="shared" si="65"/>
        <v>2016</v>
      </c>
      <c r="V534" s="10">
        <f t="shared" si="71"/>
        <v>42503.007037037038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66"/>
        <v>100.2</v>
      </c>
      <c r="P535" s="5">
        <f t="shared" si="67"/>
        <v>117.88235294117646</v>
      </c>
      <c r="Q535" t="str">
        <f t="shared" si="68"/>
        <v>theater</v>
      </c>
      <c r="R535" t="str">
        <f t="shared" si="69"/>
        <v>plays</v>
      </c>
      <c r="S535" s="10">
        <f t="shared" si="70"/>
        <v>42482.43478009259</v>
      </c>
      <c r="T535" t="str">
        <f t="shared" si="64"/>
        <v>Apr</v>
      </c>
      <c r="U535">
        <f t="shared" si="65"/>
        <v>2016</v>
      </c>
      <c r="V535" s="10">
        <f t="shared" si="71"/>
        <v>42506.43478009259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66"/>
        <v>104.66666666666666</v>
      </c>
      <c r="P536" s="5">
        <f t="shared" si="67"/>
        <v>327.08333333333331</v>
      </c>
      <c r="Q536" t="str">
        <f t="shared" si="68"/>
        <v>theater</v>
      </c>
      <c r="R536" t="str">
        <f t="shared" si="69"/>
        <v>plays</v>
      </c>
      <c r="S536" s="10">
        <f t="shared" si="70"/>
        <v>42270.810995370368</v>
      </c>
      <c r="T536" t="str">
        <f t="shared" si="64"/>
        <v>Sep</v>
      </c>
      <c r="U536">
        <f t="shared" si="65"/>
        <v>2015</v>
      </c>
      <c r="V536" s="10">
        <f t="shared" si="71"/>
        <v>42309.958333333328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66"/>
        <v>102.49999999999999</v>
      </c>
      <c r="P537" s="5">
        <f t="shared" si="67"/>
        <v>34.745762711864408</v>
      </c>
      <c r="Q537" t="str">
        <f t="shared" si="68"/>
        <v>theater</v>
      </c>
      <c r="R537" t="str">
        <f t="shared" si="69"/>
        <v>plays</v>
      </c>
      <c r="S537" s="10">
        <f t="shared" si="70"/>
        <v>42711.545196759253</v>
      </c>
      <c r="T537" t="str">
        <f t="shared" si="64"/>
        <v>Dec</v>
      </c>
      <c r="U537">
        <f t="shared" si="65"/>
        <v>2016</v>
      </c>
      <c r="V537" s="10">
        <f t="shared" si="71"/>
        <v>42741.545196759253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66"/>
        <v>118.25757575757576</v>
      </c>
      <c r="P538" s="5">
        <f t="shared" si="67"/>
        <v>100.06410256410257</v>
      </c>
      <c r="Q538" t="str">
        <f t="shared" si="68"/>
        <v>theater</v>
      </c>
      <c r="R538" t="str">
        <f t="shared" si="69"/>
        <v>plays</v>
      </c>
      <c r="S538" s="10">
        <f t="shared" si="70"/>
        <v>42179.344988425932</v>
      </c>
      <c r="T538" t="str">
        <f t="shared" si="64"/>
        <v>Jun</v>
      </c>
      <c r="U538">
        <f t="shared" si="65"/>
        <v>2015</v>
      </c>
      <c r="V538" s="10">
        <f t="shared" si="71"/>
        <v>42219.75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66"/>
        <v>120.5</v>
      </c>
      <c r="P539" s="5">
        <f t="shared" si="67"/>
        <v>40.847457627118644</v>
      </c>
      <c r="Q539" t="str">
        <f t="shared" si="68"/>
        <v>theater</v>
      </c>
      <c r="R539" t="str">
        <f t="shared" si="69"/>
        <v>plays</v>
      </c>
      <c r="S539" s="10">
        <f t="shared" si="70"/>
        <v>42282.768414351856</v>
      </c>
      <c r="T539" t="str">
        <f t="shared" si="64"/>
        <v>Oct</v>
      </c>
      <c r="U539">
        <f t="shared" si="65"/>
        <v>2015</v>
      </c>
      <c r="V539" s="10">
        <f t="shared" si="71"/>
        <v>42312.810081018513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66"/>
        <v>302.42</v>
      </c>
      <c r="P540" s="5">
        <f t="shared" si="67"/>
        <v>252.01666666666668</v>
      </c>
      <c r="Q540" t="str">
        <f t="shared" si="68"/>
        <v>theater</v>
      </c>
      <c r="R540" t="str">
        <f t="shared" si="69"/>
        <v>plays</v>
      </c>
      <c r="S540" s="10">
        <f t="shared" si="70"/>
        <v>42473.794710648144</v>
      </c>
      <c r="T540" t="str">
        <f t="shared" si="64"/>
        <v>Apr</v>
      </c>
      <c r="U540">
        <f t="shared" si="65"/>
        <v>2016</v>
      </c>
      <c r="V540" s="10">
        <f t="shared" si="71"/>
        <v>42503.794710648144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66"/>
        <v>100.64400000000001</v>
      </c>
      <c r="P541" s="5">
        <f t="shared" si="67"/>
        <v>25.161000000000001</v>
      </c>
      <c r="Q541" t="str">
        <f t="shared" si="68"/>
        <v>theater</v>
      </c>
      <c r="R541" t="str">
        <f t="shared" si="69"/>
        <v>plays</v>
      </c>
      <c r="S541" s="10">
        <f t="shared" si="70"/>
        <v>42535.049849537041</v>
      </c>
      <c r="T541" t="str">
        <f t="shared" si="64"/>
        <v>Jun</v>
      </c>
      <c r="U541">
        <f t="shared" si="65"/>
        <v>2016</v>
      </c>
      <c r="V541" s="10">
        <f t="shared" si="71"/>
        <v>42556.049849537041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66"/>
        <v>6.6666666666666671E-3</v>
      </c>
      <c r="P542" s="5">
        <f t="shared" si="67"/>
        <v>1</v>
      </c>
      <c r="Q542" t="str">
        <f t="shared" si="68"/>
        <v>technology</v>
      </c>
      <c r="R542" t="str">
        <f t="shared" si="69"/>
        <v>web</v>
      </c>
      <c r="S542" s="10">
        <f t="shared" si="70"/>
        <v>42009.817199074074</v>
      </c>
      <c r="T542" t="str">
        <f t="shared" si="64"/>
        <v>Jan</v>
      </c>
      <c r="U542">
        <f t="shared" si="65"/>
        <v>2015</v>
      </c>
      <c r="V542" s="10">
        <f t="shared" si="71"/>
        <v>42039.817199074074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66"/>
        <v>0.55555555555555558</v>
      </c>
      <c r="P543" s="5">
        <f t="shared" si="67"/>
        <v>25</v>
      </c>
      <c r="Q543" t="str">
        <f t="shared" si="68"/>
        <v>technology</v>
      </c>
      <c r="R543" t="str">
        <f t="shared" si="69"/>
        <v>web</v>
      </c>
      <c r="S543" s="10">
        <f t="shared" si="70"/>
        <v>42276.046689814815</v>
      </c>
      <c r="T543" t="str">
        <f t="shared" si="64"/>
        <v>Sep</v>
      </c>
      <c r="U543">
        <f t="shared" si="65"/>
        <v>2015</v>
      </c>
      <c r="V543" s="10">
        <f t="shared" si="71"/>
        <v>42306.046689814815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66"/>
        <v>3.9999999999999996E-4</v>
      </c>
      <c r="P544" s="5">
        <f t="shared" si="67"/>
        <v>1</v>
      </c>
      <c r="Q544" t="str">
        <f t="shared" si="68"/>
        <v>technology</v>
      </c>
      <c r="R544" t="str">
        <f t="shared" si="69"/>
        <v>web</v>
      </c>
      <c r="S544" s="10">
        <f t="shared" si="70"/>
        <v>42433.737453703703</v>
      </c>
      <c r="T544" t="str">
        <f t="shared" si="64"/>
        <v>Mar</v>
      </c>
      <c r="U544">
        <f t="shared" si="65"/>
        <v>2016</v>
      </c>
      <c r="V544" s="10">
        <f t="shared" si="71"/>
        <v>42493.695787037039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66"/>
        <v>0.31818181818181818</v>
      </c>
      <c r="P545" s="5">
        <f t="shared" si="67"/>
        <v>35</v>
      </c>
      <c r="Q545" t="str">
        <f t="shared" si="68"/>
        <v>technology</v>
      </c>
      <c r="R545" t="str">
        <f t="shared" si="69"/>
        <v>web</v>
      </c>
      <c r="S545" s="10">
        <f t="shared" si="70"/>
        <v>41914.092152777775</v>
      </c>
      <c r="T545" t="str">
        <f t="shared" si="64"/>
        <v>Oct</v>
      </c>
      <c r="U545">
        <f t="shared" si="65"/>
        <v>2014</v>
      </c>
      <c r="V545" s="10">
        <f t="shared" si="71"/>
        <v>41944.092152777775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66"/>
        <v>1.2</v>
      </c>
      <c r="P546" s="5">
        <f t="shared" si="67"/>
        <v>3</v>
      </c>
      <c r="Q546" t="str">
        <f t="shared" si="68"/>
        <v>technology</v>
      </c>
      <c r="R546" t="str">
        <f t="shared" si="69"/>
        <v>web</v>
      </c>
      <c r="S546" s="10">
        <f t="shared" si="70"/>
        <v>42525.656944444447</v>
      </c>
      <c r="T546" t="str">
        <f t="shared" si="64"/>
        <v>Jun</v>
      </c>
      <c r="U546">
        <f t="shared" si="65"/>
        <v>2016</v>
      </c>
      <c r="V546" s="10">
        <f t="shared" si="71"/>
        <v>42555.656944444447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66"/>
        <v>27.383999999999997</v>
      </c>
      <c r="P547" s="5">
        <f t="shared" si="67"/>
        <v>402.70588235294116</v>
      </c>
      <c r="Q547" t="str">
        <f t="shared" si="68"/>
        <v>technology</v>
      </c>
      <c r="R547" t="str">
        <f t="shared" si="69"/>
        <v>web</v>
      </c>
      <c r="S547" s="10">
        <f t="shared" si="70"/>
        <v>42283.592465277776</v>
      </c>
      <c r="T547" t="str">
        <f t="shared" si="64"/>
        <v>Oct</v>
      </c>
      <c r="U547">
        <f t="shared" si="65"/>
        <v>2015</v>
      </c>
      <c r="V547" s="10">
        <f t="shared" si="71"/>
        <v>42323.634131944447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66"/>
        <v>8.666666666666667E-2</v>
      </c>
      <c r="P548" s="5">
        <f t="shared" si="67"/>
        <v>26</v>
      </c>
      <c r="Q548" t="str">
        <f t="shared" si="68"/>
        <v>technology</v>
      </c>
      <c r="R548" t="str">
        <f t="shared" si="69"/>
        <v>web</v>
      </c>
      <c r="S548" s="10">
        <f t="shared" si="70"/>
        <v>42249.667997685188</v>
      </c>
      <c r="T548" t="str">
        <f t="shared" si="64"/>
        <v>Sep</v>
      </c>
      <c r="U548">
        <f t="shared" si="65"/>
        <v>2015</v>
      </c>
      <c r="V548" s="10">
        <f t="shared" si="71"/>
        <v>42294.667997685188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66"/>
        <v>0</v>
      </c>
      <c r="P549" s="5">
        <f t="shared" si="67"/>
        <v>0</v>
      </c>
      <c r="Q549" t="str">
        <f t="shared" si="68"/>
        <v>technology</v>
      </c>
      <c r="R549" t="str">
        <f t="shared" si="69"/>
        <v>web</v>
      </c>
      <c r="S549" s="10">
        <f t="shared" si="70"/>
        <v>42380.696342592593</v>
      </c>
      <c r="T549" t="str">
        <f t="shared" si="64"/>
        <v>Jan</v>
      </c>
      <c r="U549">
        <f t="shared" si="65"/>
        <v>2016</v>
      </c>
      <c r="V549" s="10">
        <f t="shared" si="71"/>
        <v>42410.696342592593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66"/>
        <v>0.09</v>
      </c>
      <c r="P550" s="5">
        <f t="shared" si="67"/>
        <v>9</v>
      </c>
      <c r="Q550" t="str">
        <f t="shared" si="68"/>
        <v>technology</v>
      </c>
      <c r="R550" t="str">
        <f t="shared" si="69"/>
        <v>web</v>
      </c>
      <c r="S550" s="10">
        <f t="shared" si="70"/>
        <v>42276.903333333335</v>
      </c>
      <c r="T550" t="str">
        <f t="shared" si="64"/>
        <v>Sep</v>
      </c>
      <c r="U550">
        <f t="shared" si="65"/>
        <v>2015</v>
      </c>
      <c r="V550" s="10">
        <f t="shared" si="71"/>
        <v>42306.903333333335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66"/>
        <v>2.7199999999999998</v>
      </c>
      <c r="P551" s="5">
        <f t="shared" si="67"/>
        <v>8.5</v>
      </c>
      <c r="Q551" t="str">
        <f t="shared" si="68"/>
        <v>technology</v>
      </c>
      <c r="R551" t="str">
        <f t="shared" si="69"/>
        <v>web</v>
      </c>
      <c r="S551" s="10">
        <f t="shared" si="70"/>
        <v>42163.636828703704</v>
      </c>
      <c r="T551" t="str">
        <f t="shared" si="64"/>
        <v>Jun</v>
      </c>
      <c r="U551">
        <f t="shared" si="65"/>
        <v>2015</v>
      </c>
      <c r="V551" s="10">
        <f t="shared" si="71"/>
        <v>42193.636828703704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66"/>
        <v>0.70000000000000007</v>
      </c>
      <c r="P552" s="5">
        <f t="shared" si="67"/>
        <v>8.75</v>
      </c>
      <c r="Q552" t="str">
        <f t="shared" si="68"/>
        <v>technology</v>
      </c>
      <c r="R552" t="str">
        <f t="shared" si="69"/>
        <v>web</v>
      </c>
      <c r="S552" s="10">
        <f t="shared" si="70"/>
        <v>42753.678761574076</v>
      </c>
      <c r="T552" t="str">
        <f t="shared" si="64"/>
        <v>Jan</v>
      </c>
      <c r="U552">
        <f t="shared" si="65"/>
        <v>2017</v>
      </c>
      <c r="V552" s="10">
        <f t="shared" si="71"/>
        <v>42766.208333333328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66"/>
        <v>5.0413333333333332</v>
      </c>
      <c r="P553" s="5">
        <f t="shared" si="67"/>
        <v>135.03571428571428</v>
      </c>
      <c r="Q553" t="str">
        <f t="shared" si="68"/>
        <v>technology</v>
      </c>
      <c r="R553" t="str">
        <f t="shared" si="69"/>
        <v>web</v>
      </c>
      <c r="S553" s="10">
        <f t="shared" si="70"/>
        <v>42173.275740740741</v>
      </c>
      <c r="T553" t="str">
        <f t="shared" si="64"/>
        <v>Jun</v>
      </c>
      <c r="U553">
        <f t="shared" si="65"/>
        <v>2015</v>
      </c>
      <c r="V553" s="10">
        <f t="shared" si="71"/>
        <v>42217.745138888888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66"/>
        <v>0</v>
      </c>
      <c r="P554" s="5">
        <f t="shared" si="67"/>
        <v>0</v>
      </c>
      <c r="Q554" t="str">
        <f t="shared" si="68"/>
        <v>technology</v>
      </c>
      <c r="R554" t="str">
        <f t="shared" si="69"/>
        <v>web</v>
      </c>
      <c r="S554" s="10">
        <f t="shared" si="70"/>
        <v>42318.616851851853</v>
      </c>
      <c r="T554" t="str">
        <f t="shared" si="64"/>
        <v>Nov</v>
      </c>
      <c r="U554">
        <f t="shared" si="65"/>
        <v>2015</v>
      </c>
      <c r="V554" s="10">
        <f t="shared" si="71"/>
        <v>42378.616851851853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66"/>
        <v>0.49199999999999999</v>
      </c>
      <c r="P555" s="5">
        <f t="shared" si="67"/>
        <v>20.5</v>
      </c>
      <c r="Q555" t="str">
        <f t="shared" si="68"/>
        <v>technology</v>
      </c>
      <c r="R555" t="str">
        <f t="shared" si="69"/>
        <v>web</v>
      </c>
      <c r="S555" s="10">
        <f t="shared" si="70"/>
        <v>41927.71980324074</v>
      </c>
      <c r="T555" t="str">
        <f t="shared" si="64"/>
        <v>Oct</v>
      </c>
      <c r="U555">
        <f t="shared" si="65"/>
        <v>2014</v>
      </c>
      <c r="V555" s="10">
        <f t="shared" si="71"/>
        <v>41957.761469907404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66"/>
        <v>36.589147286821706</v>
      </c>
      <c r="P556" s="5">
        <f t="shared" si="67"/>
        <v>64.36363636363636</v>
      </c>
      <c r="Q556" t="str">
        <f t="shared" si="68"/>
        <v>technology</v>
      </c>
      <c r="R556" t="str">
        <f t="shared" si="69"/>
        <v>web</v>
      </c>
      <c r="S556" s="10">
        <f t="shared" si="70"/>
        <v>41901.684861111113</v>
      </c>
      <c r="T556" t="str">
        <f t="shared" si="64"/>
        <v>Sep</v>
      </c>
      <c r="U556">
        <f t="shared" si="65"/>
        <v>2014</v>
      </c>
      <c r="V556" s="10">
        <f t="shared" si="71"/>
        <v>41931.684861111113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66"/>
        <v>0</v>
      </c>
      <c r="P557" s="5">
        <f t="shared" si="67"/>
        <v>0</v>
      </c>
      <c r="Q557" t="str">
        <f t="shared" si="68"/>
        <v>technology</v>
      </c>
      <c r="R557" t="str">
        <f t="shared" si="69"/>
        <v>web</v>
      </c>
      <c r="S557" s="10">
        <f t="shared" si="70"/>
        <v>42503.353506944448</v>
      </c>
      <c r="T557" t="str">
        <f t="shared" si="64"/>
        <v>May</v>
      </c>
      <c r="U557">
        <f t="shared" si="65"/>
        <v>2016</v>
      </c>
      <c r="V557" s="10">
        <f t="shared" si="71"/>
        <v>42533.353506944448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66"/>
        <v>2.5</v>
      </c>
      <c r="P558" s="5">
        <f t="shared" si="67"/>
        <v>200</v>
      </c>
      <c r="Q558" t="str">
        <f t="shared" si="68"/>
        <v>technology</v>
      </c>
      <c r="R558" t="str">
        <f t="shared" si="69"/>
        <v>web</v>
      </c>
      <c r="S558" s="10">
        <f t="shared" si="70"/>
        <v>42345.860150462962</v>
      </c>
      <c r="T558" t="str">
        <f t="shared" si="64"/>
        <v>Dec</v>
      </c>
      <c r="U558">
        <f t="shared" si="65"/>
        <v>2015</v>
      </c>
      <c r="V558" s="10">
        <f t="shared" si="71"/>
        <v>42375.860150462962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66"/>
        <v>0.91066666666666674</v>
      </c>
      <c r="P559" s="5">
        <f t="shared" si="67"/>
        <v>68.3</v>
      </c>
      <c r="Q559" t="str">
        <f t="shared" si="68"/>
        <v>technology</v>
      </c>
      <c r="R559" t="str">
        <f t="shared" si="69"/>
        <v>web</v>
      </c>
      <c r="S559" s="10">
        <f t="shared" si="70"/>
        <v>42676.942164351851</v>
      </c>
      <c r="T559" t="str">
        <f t="shared" si="64"/>
        <v>Nov</v>
      </c>
      <c r="U559">
        <f t="shared" si="65"/>
        <v>2016</v>
      </c>
      <c r="V559" s="10">
        <f t="shared" si="71"/>
        <v>42706.983831018515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66"/>
        <v>0</v>
      </c>
      <c r="P560" s="5">
        <f t="shared" si="67"/>
        <v>0</v>
      </c>
      <c r="Q560" t="str">
        <f t="shared" si="68"/>
        <v>technology</v>
      </c>
      <c r="R560" t="str">
        <f t="shared" si="69"/>
        <v>web</v>
      </c>
      <c r="S560" s="10">
        <f t="shared" si="70"/>
        <v>42057.883159722223</v>
      </c>
      <c r="T560" t="str">
        <f t="shared" si="64"/>
        <v>Feb</v>
      </c>
      <c r="U560">
        <f t="shared" si="65"/>
        <v>2015</v>
      </c>
      <c r="V560" s="10">
        <f t="shared" si="71"/>
        <v>42087.841493055559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66"/>
        <v>2.0833333333333336E-2</v>
      </c>
      <c r="P561" s="5">
        <f t="shared" si="67"/>
        <v>50</v>
      </c>
      <c r="Q561" t="str">
        <f t="shared" si="68"/>
        <v>technology</v>
      </c>
      <c r="R561" t="str">
        <f t="shared" si="69"/>
        <v>web</v>
      </c>
      <c r="S561" s="10">
        <f t="shared" si="70"/>
        <v>42321.283101851848</v>
      </c>
      <c r="T561" t="str">
        <f t="shared" si="64"/>
        <v>Nov</v>
      </c>
      <c r="U561">
        <f t="shared" si="65"/>
        <v>2015</v>
      </c>
      <c r="V561" s="10">
        <f t="shared" si="71"/>
        <v>42351.283101851848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66"/>
        <v>1.2E-2</v>
      </c>
      <c r="P562" s="5">
        <f t="shared" si="67"/>
        <v>4</v>
      </c>
      <c r="Q562" t="str">
        <f t="shared" si="68"/>
        <v>technology</v>
      </c>
      <c r="R562" t="str">
        <f t="shared" si="69"/>
        <v>web</v>
      </c>
      <c r="S562" s="10">
        <f t="shared" si="70"/>
        <v>41960.771354166667</v>
      </c>
      <c r="T562" t="str">
        <f t="shared" si="64"/>
        <v>Nov</v>
      </c>
      <c r="U562">
        <f t="shared" si="65"/>
        <v>2014</v>
      </c>
      <c r="V562" s="10">
        <f t="shared" si="71"/>
        <v>41990.771354166667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66"/>
        <v>0.36666666666666664</v>
      </c>
      <c r="P563" s="5">
        <f t="shared" si="67"/>
        <v>27.5</v>
      </c>
      <c r="Q563" t="str">
        <f t="shared" si="68"/>
        <v>technology</v>
      </c>
      <c r="R563" t="str">
        <f t="shared" si="69"/>
        <v>web</v>
      </c>
      <c r="S563" s="10">
        <f t="shared" si="70"/>
        <v>42268.658715277779</v>
      </c>
      <c r="T563" t="str">
        <f t="shared" si="64"/>
        <v>Sep</v>
      </c>
      <c r="U563">
        <f t="shared" si="65"/>
        <v>2015</v>
      </c>
      <c r="V563" s="10">
        <f t="shared" si="71"/>
        <v>42303.658715277779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66"/>
        <v>0</v>
      </c>
      <c r="P564" s="5">
        <f t="shared" si="67"/>
        <v>0</v>
      </c>
      <c r="Q564" t="str">
        <f t="shared" si="68"/>
        <v>technology</v>
      </c>
      <c r="R564" t="str">
        <f t="shared" si="69"/>
        <v>web</v>
      </c>
      <c r="S564" s="10">
        <f t="shared" si="70"/>
        <v>42692.389062500006</v>
      </c>
      <c r="T564" t="str">
        <f t="shared" si="64"/>
        <v>Nov</v>
      </c>
      <c r="U564">
        <f t="shared" si="65"/>
        <v>2016</v>
      </c>
      <c r="V564" s="10">
        <f t="shared" si="71"/>
        <v>42722.389062500006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66"/>
        <v>9.0666666666666659E-2</v>
      </c>
      <c r="P565" s="5">
        <f t="shared" si="67"/>
        <v>34</v>
      </c>
      <c r="Q565" t="str">
        <f t="shared" si="68"/>
        <v>technology</v>
      </c>
      <c r="R565" t="str">
        <f t="shared" si="69"/>
        <v>web</v>
      </c>
      <c r="S565" s="10">
        <f t="shared" si="70"/>
        <v>42022.069988425923</v>
      </c>
      <c r="T565" t="str">
        <f t="shared" si="64"/>
        <v>Jan</v>
      </c>
      <c r="U565">
        <f t="shared" si="65"/>
        <v>2015</v>
      </c>
      <c r="V565" s="10">
        <f t="shared" si="71"/>
        <v>42052.069988425923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66"/>
        <v>5.5555555555555558E-3</v>
      </c>
      <c r="P566" s="5">
        <f t="shared" si="67"/>
        <v>1</v>
      </c>
      <c r="Q566" t="str">
        <f t="shared" si="68"/>
        <v>technology</v>
      </c>
      <c r="R566" t="str">
        <f t="shared" si="69"/>
        <v>web</v>
      </c>
      <c r="S566" s="10">
        <f t="shared" si="70"/>
        <v>42411.942997685182</v>
      </c>
      <c r="T566" t="str">
        <f t="shared" si="64"/>
        <v>Feb</v>
      </c>
      <c r="U566">
        <f t="shared" si="65"/>
        <v>2016</v>
      </c>
      <c r="V566" s="10">
        <f t="shared" si="71"/>
        <v>42441.942997685182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66"/>
        <v>0</v>
      </c>
      <c r="P567" s="5">
        <f t="shared" si="67"/>
        <v>0</v>
      </c>
      <c r="Q567" t="str">
        <f t="shared" si="68"/>
        <v>technology</v>
      </c>
      <c r="R567" t="str">
        <f t="shared" si="69"/>
        <v>web</v>
      </c>
      <c r="S567" s="10">
        <f t="shared" si="70"/>
        <v>42165.785289351858</v>
      </c>
      <c r="T567" t="str">
        <f t="shared" si="64"/>
        <v>Jun</v>
      </c>
      <c r="U567">
        <f t="shared" si="65"/>
        <v>2015</v>
      </c>
      <c r="V567" s="10">
        <f t="shared" si="71"/>
        <v>42195.785289351858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66"/>
        <v>0.02</v>
      </c>
      <c r="P568" s="5">
        <f t="shared" si="67"/>
        <v>1</v>
      </c>
      <c r="Q568" t="str">
        <f t="shared" si="68"/>
        <v>technology</v>
      </c>
      <c r="R568" t="str">
        <f t="shared" si="69"/>
        <v>web</v>
      </c>
      <c r="S568" s="10">
        <f t="shared" si="70"/>
        <v>42535.68440972222</v>
      </c>
      <c r="T568" t="str">
        <f t="shared" si="64"/>
        <v>Jun</v>
      </c>
      <c r="U568">
        <f t="shared" si="65"/>
        <v>2016</v>
      </c>
      <c r="V568" s="10">
        <f t="shared" si="71"/>
        <v>42565.68440972222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66"/>
        <v>0</v>
      </c>
      <c r="P569" s="5">
        <f t="shared" si="67"/>
        <v>0</v>
      </c>
      <c r="Q569" t="str">
        <f t="shared" si="68"/>
        <v>technology</v>
      </c>
      <c r="R569" t="str">
        <f t="shared" si="69"/>
        <v>web</v>
      </c>
      <c r="S569" s="10">
        <f t="shared" si="70"/>
        <v>41975.842523148152</v>
      </c>
      <c r="T569" t="str">
        <f t="shared" si="64"/>
        <v>Dec</v>
      </c>
      <c r="U569">
        <f t="shared" si="65"/>
        <v>2014</v>
      </c>
      <c r="V569" s="10">
        <f t="shared" si="71"/>
        <v>42005.842523148152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66"/>
        <v>1</v>
      </c>
      <c r="P570" s="5">
        <f t="shared" si="67"/>
        <v>49</v>
      </c>
      <c r="Q570" t="str">
        <f t="shared" si="68"/>
        <v>technology</v>
      </c>
      <c r="R570" t="str">
        <f t="shared" si="69"/>
        <v>web</v>
      </c>
      <c r="S570" s="10">
        <f t="shared" si="70"/>
        <v>42348.9215625</v>
      </c>
      <c r="T570" t="str">
        <f t="shared" si="64"/>
        <v>Dec</v>
      </c>
      <c r="U570">
        <f t="shared" si="65"/>
        <v>2015</v>
      </c>
      <c r="V570" s="10">
        <f t="shared" si="71"/>
        <v>42385.458333333328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66"/>
        <v>0.8</v>
      </c>
      <c r="P571" s="5">
        <f t="shared" si="67"/>
        <v>20</v>
      </c>
      <c r="Q571" t="str">
        <f t="shared" si="68"/>
        <v>technology</v>
      </c>
      <c r="R571" t="str">
        <f t="shared" si="69"/>
        <v>web</v>
      </c>
      <c r="S571" s="10">
        <f t="shared" si="70"/>
        <v>42340.847361111111</v>
      </c>
      <c r="T571" t="str">
        <f t="shared" si="64"/>
        <v>Dec</v>
      </c>
      <c r="U571">
        <f t="shared" si="65"/>
        <v>2015</v>
      </c>
      <c r="V571" s="10">
        <f t="shared" si="71"/>
        <v>42370.847361111111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66"/>
        <v>0.16705882352941176</v>
      </c>
      <c r="P572" s="5">
        <f t="shared" si="67"/>
        <v>142</v>
      </c>
      <c r="Q572" t="str">
        <f t="shared" si="68"/>
        <v>technology</v>
      </c>
      <c r="R572" t="str">
        <f t="shared" si="69"/>
        <v>web</v>
      </c>
      <c r="S572" s="10">
        <f t="shared" si="70"/>
        <v>42388.798252314817</v>
      </c>
      <c r="T572" t="str">
        <f t="shared" si="64"/>
        <v>Jan</v>
      </c>
      <c r="U572">
        <f t="shared" si="65"/>
        <v>2016</v>
      </c>
      <c r="V572" s="10">
        <f t="shared" si="71"/>
        <v>42418.798252314817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66"/>
        <v>0.42399999999999999</v>
      </c>
      <c r="P573" s="5">
        <f t="shared" si="67"/>
        <v>53</v>
      </c>
      <c r="Q573" t="str">
        <f t="shared" si="68"/>
        <v>technology</v>
      </c>
      <c r="R573" t="str">
        <f t="shared" si="69"/>
        <v>web</v>
      </c>
      <c r="S573" s="10">
        <f t="shared" si="70"/>
        <v>42192.816238425927</v>
      </c>
      <c r="T573" t="str">
        <f t="shared" si="64"/>
        <v>Jul</v>
      </c>
      <c r="U573">
        <f t="shared" si="65"/>
        <v>2015</v>
      </c>
      <c r="V573" s="10">
        <f t="shared" si="71"/>
        <v>42212.165972222225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66"/>
        <v>0</v>
      </c>
      <c r="P574" s="5">
        <f t="shared" si="67"/>
        <v>0</v>
      </c>
      <c r="Q574" t="str">
        <f t="shared" si="68"/>
        <v>technology</v>
      </c>
      <c r="R574" t="str">
        <f t="shared" si="69"/>
        <v>web</v>
      </c>
      <c r="S574" s="10">
        <f t="shared" si="70"/>
        <v>42282.71629629629</v>
      </c>
      <c r="T574" t="str">
        <f t="shared" si="64"/>
        <v>Oct</v>
      </c>
      <c r="U574">
        <f t="shared" si="65"/>
        <v>2015</v>
      </c>
      <c r="V574" s="10">
        <f t="shared" si="71"/>
        <v>42312.757962962962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66"/>
        <v>0.38925389253892539</v>
      </c>
      <c r="P575" s="5">
        <f t="shared" si="67"/>
        <v>38.444444444444443</v>
      </c>
      <c r="Q575" t="str">
        <f t="shared" si="68"/>
        <v>technology</v>
      </c>
      <c r="R575" t="str">
        <f t="shared" si="69"/>
        <v>web</v>
      </c>
      <c r="S575" s="10">
        <f t="shared" si="70"/>
        <v>41963.050127314811</v>
      </c>
      <c r="T575" t="str">
        <f t="shared" si="64"/>
        <v>Nov</v>
      </c>
      <c r="U575">
        <f t="shared" si="65"/>
        <v>2014</v>
      </c>
      <c r="V575" s="10">
        <f t="shared" si="71"/>
        <v>42022.05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66"/>
        <v>0.7155635062611807</v>
      </c>
      <c r="P576" s="5">
        <f t="shared" si="67"/>
        <v>20</v>
      </c>
      <c r="Q576" t="str">
        <f t="shared" si="68"/>
        <v>technology</v>
      </c>
      <c r="R576" t="str">
        <f t="shared" si="69"/>
        <v>web</v>
      </c>
      <c r="S576" s="10">
        <f t="shared" si="70"/>
        <v>42632.443368055552</v>
      </c>
      <c r="T576" t="str">
        <f t="shared" si="64"/>
        <v>Sep</v>
      </c>
      <c r="U576">
        <f t="shared" si="65"/>
        <v>2016</v>
      </c>
      <c r="V576" s="10">
        <f t="shared" si="71"/>
        <v>42662.443368055552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66"/>
        <v>0.43166666666666664</v>
      </c>
      <c r="P577" s="5">
        <f t="shared" si="67"/>
        <v>64.75</v>
      </c>
      <c r="Q577" t="str">
        <f t="shared" si="68"/>
        <v>technology</v>
      </c>
      <c r="R577" t="str">
        <f t="shared" si="69"/>
        <v>web</v>
      </c>
      <c r="S577" s="10">
        <f t="shared" si="70"/>
        <v>42138.692627314813</v>
      </c>
      <c r="T577" t="str">
        <f t="shared" si="64"/>
        <v>May</v>
      </c>
      <c r="U577">
        <f t="shared" si="65"/>
        <v>2015</v>
      </c>
      <c r="V577" s="10">
        <f t="shared" si="71"/>
        <v>42168.692627314813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66"/>
        <v>1.25E-3</v>
      </c>
      <c r="P578" s="5">
        <f t="shared" si="67"/>
        <v>1</v>
      </c>
      <c r="Q578" t="str">
        <f t="shared" si="68"/>
        <v>technology</v>
      </c>
      <c r="R578" t="str">
        <f t="shared" si="69"/>
        <v>web</v>
      </c>
      <c r="S578" s="10">
        <f t="shared" si="70"/>
        <v>42031.471666666665</v>
      </c>
      <c r="T578" t="str">
        <f t="shared" ref="T578:T641" si="72">TEXT(S578,"mmm")</f>
        <v>Jan</v>
      </c>
      <c r="U578">
        <f t="shared" ref="U578:U641" si="73">YEAR(S578)</f>
        <v>2015</v>
      </c>
      <c r="V578" s="10">
        <f t="shared" si="71"/>
        <v>42091.43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74">(E579/D579)*100</f>
        <v>0.2</v>
      </c>
      <c r="P579" s="5">
        <f t="shared" ref="P579:P642" si="75">IFERROR(E579/L579,0)</f>
        <v>10</v>
      </c>
      <c r="Q579" t="str">
        <f t="shared" ref="Q579:Q642" si="76">LEFT(N579,SEARCH("/",N579,1)-1)</f>
        <v>technology</v>
      </c>
      <c r="R579" t="str">
        <f t="shared" ref="R579:R642" si="77">RIGHT(N579,LEN(N579)-SEARCH("/",N579,1))</f>
        <v>web</v>
      </c>
      <c r="S579" s="10">
        <f t="shared" ref="S579:S642" si="78">(((J579/60)/60)/24)+DATE(1970,1,1)</f>
        <v>42450.589143518519</v>
      </c>
      <c r="T579" t="str">
        <f t="shared" si="72"/>
        <v>Mar</v>
      </c>
      <c r="U579">
        <f t="shared" si="73"/>
        <v>2016</v>
      </c>
      <c r="V579" s="10">
        <f t="shared" ref="V579:V642" si="79">(((I579/60)/60)/24)+DATE(1970,1,1)</f>
        <v>42510.589143518519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74"/>
        <v>1.12E-2</v>
      </c>
      <c r="P580" s="5">
        <f t="shared" si="75"/>
        <v>2</v>
      </c>
      <c r="Q580" t="str">
        <f t="shared" si="76"/>
        <v>technology</v>
      </c>
      <c r="R580" t="str">
        <f t="shared" si="77"/>
        <v>web</v>
      </c>
      <c r="S580" s="10">
        <f t="shared" si="78"/>
        <v>42230.578622685185</v>
      </c>
      <c r="T580" t="str">
        <f t="shared" si="72"/>
        <v>Aug</v>
      </c>
      <c r="U580">
        <f t="shared" si="73"/>
        <v>2015</v>
      </c>
      <c r="V580" s="10">
        <f t="shared" si="79"/>
        <v>42254.578622685185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74"/>
        <v>1.4583333333333333</v>
      </c>
      <c r="P581" s="5">
        <f t="shared" si="75"/>
        <v>35</v>
      </c>
      <c r="Q581" t="str">
        <f t="shared" si="76"/>
        <v>technology</v>
      </c>
      <c r="R581" t="str">
        <f t="shared" si="77"/>
        <v>web</v>
      </c>
      <c r="S581" s="10">
        <f t="shared" si="78"/>
        <v>41968.852118055554</v>
      </c>
      <c r="T581" t="str">
        <f t="shared" si="72"/>
        <v>Nov</v>
      </c>
      <c r="U581">
        <f t="shared" si="73"/>
        <v>2014</v>
      </c>
      <c r="V581" s="10">
        <f t="shared" si="79"/>
        <v>41998.852118055554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74"/>
        <v>3.3333333333333333E-2</v>
      </c>
      <c r="P582" s="5">
        <f t="shared" si="75"/>
        <v>1</v>
      </c>
      <c r="Q582" t="str">
        <f t="shared" si="76"/>
        <v>technology</v>
      </c>
      <c r="R582" t="str">
        <f t="shared" si="77"/>
        <v>web</v>
      </c>
      <c r="S582" s="10">
        <f t="shared" si="78"/>
        <v>42605.908182870371</v>
      </c>
      <c r="T582" t="str">
        <f t="shared" si="72"/>
        <v>Aug</v>
      </c>
      <c r="U582">
        <f t="shared" si="73"/>
        <v>2016</v>
      </c>
      <c r="V582" s="10">
        <f t="shared" si="79"/>
        <v>42635.908182870371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74"/>
        <v>0</v>
      </c>
      <c r="P583" s="5">
        <f t="shared" si="75"/>
        <v>0</v>
      </c>
      <c r="Q583" t="str">
        <f t="shared" si="76"/>
        <v>technology</v>
      </c>
      <c r="R583" t="str">
        <f t="shared" si="77"/>
        <v>web</v>
      </c>
      <c r="S583" s="10">
        <f t="shared" si="78"/>
        <v>42188.012777777782</v>
      </c>
      <c r="T583" t="str">
        <f t="shared" si="72"/>
        <v>Jul</v>
      </c>
      <c r="U583">
        <f t="shared" si="73"/>
        <v>2015</v>
      </c>
      <c r="V583" s="10">
        <f t="shared" si="79"/>
        <v>42218.012777777782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74"/>
        <v>0</v>
      </c>
      <c r="P584" s="5">
        <f t="shared" si="75"/>
        <v>0</v>
      </c>
      <c r="Q584" t="str">
        <f t="shared" si="76"/>
        <v>technology</v>
      </c>
      <c r="R584" t="str">
        <f t="shared" si="77"/>
        <v>web</v>
      </c>
      <c r="S584" s="10">
        <f t="shared" si="78"/>
        <v>42055.739803240736</v>
      </c>
      <c r="T584" t="str">
        <f t="shared" si="72"/>
        <v>Feb</v>
      </c>
      <c r="U584">
        <f t="shared" si="73"/>
        <v>2015</v>
      </c>
      <c r="V584" s="10">
        <f t="shared" si="79"/>
        <v>42078.75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74"/>
        <v>1.1111111111111112E-2</v>
      </c>
      <c r="P585" s="5">
        <f t="shared" si="75"/>
        <v>1</v>
      </c>
      <c r="Q585" t="str">
        <f t="shared" si="76"/>
        <v>technology</v>
      </c>
      <c r="R585" t="str">
        <f t="shared" si="77"/>
        <v>web</v>
      </c>
      <c r="S585" s="10">
        <f t="shared" si="78"/>
        <v>42052.93850694444</v>
      </c>
      <c r="T585" t="str">
        <f t="shared" si="72"/>
        <v>Feb</v>
      </c>
      <c r="U585">
        <f t="shared" si="73"/>
        <v>2015</v>
      </c>
      <c r="V585" s="10">
        <f t="shared" si="79"/>
        <v>42082.896840277783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74"/>
        <v>1</v>
      </c>
      <c r="P586" s="5">
        <f t="shared" si="75"/>
        <v>5</v>
      </c>
      <c r="Q586" t="str">
        <f t="shared" si="76"/>
        <v>technology</v>
      </c>
      <c r="R586" t="str">
        <f t="shared" si="77"/>
        <v>web</v>
      </c>
      <c r="S586" s="10">
        <f t="shared" si="78"/>
        <v>42049.716620370367</v>
      </c>
      <c r="T586" t="str">
        <f t="shared" si="72"/>
        <v>Feb</v>
      </c>
      <c r="U586">
        <f t="shared" si="73"/>
        <v>2015</v>
      </c>
      <c r="V586" s="10">
        <f t="shared" si="79"/>
        <v>42079.674953703703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74"/>
        <v>0</v>
      </c>
      <c r="P587" s="5">
        <f t="shared" si="75"/>
        <v>0</v>
      </c>
      <c r="Q587" t="str">
        <f t="shared" si="76"/>
        <v>technology</v>
      </c>
      <c r="R587" t="str">
        <f t="shared" si="77"/>
        <v>web</v>
      </c>
      <c r="S587" s="10">
        <f t="shared" si="78"/>
        <v>42283.3909375</v>
      </c>
      <c r="T587" t="str">
        <f t="shared" si="72"/>
        <v>Oct</v>
      </c>
      <c r="U587">
        <f t="shared" si="73"/>
        <v>2015</v>
      </c>
      <c r="V587" s="10">
        <f t="shared" si="79"/>
        <v>42339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74"/>
        <v>0.55999999999999994</v>
      </c>
      <c r="P588" s="5">
        <f t="shared" si="75"/>
        <v>14</v>
      </c>
      <c r="Q588" t="str">
        <f t="shared" si="76"/>
        <v>technology</v>
      </c>
      <c r="R588" t="str">
        <f t="shared" si="77"/>
        <v>web</v>
      </c>
      <c r="S588" s="10">
        <f t="shared" si="78"/>
        <v>42020.854247685187</v>
      </c>
      <c r="T588" t="str">
        <f t="shared" si="72"/>
        <v>Jan</v>
      </c>
      <c r="U588">
        <f t="shared" si="73"/>
        <v>2015</v>
      </c>
      <c r="V588" s="10">
        <f t="shared" si="79"/>
        <v>42050.854247685187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74"/>
        <v>9.0833333333333339</v>
      </c>
      <c r="P589" s="5">
        <f t="shared" si="75"/>
        <v>389.28571428571428</v>
      </c>
      <c r="Q589" t="str">
        <f t="shared" si="76"/>
        <v>technology</v>
      </c>
      <c r="R589" t="str">
        <f t="shared" si="77"/>
        <v>web</v>
      </c>
      <c r="S589" s="10">
        <f t="shared" si="78"/>
        <v>42080.757326388892</v>
      </c>
      <c r="T589" t="str">
        <f t="shared" si="72"/>
        <v>Mar</v>
      </c>
      <c r="U589">
        <f t="shared" si="73"/>
        <v>2015</v>
      </c>
      <c r="V589" s="10">
        <f t="shared" si="79"/>
        <v>42110.757326388892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74"/>
        <v>3.3444444444444441</v>
      </c>
      <c r="P590" s="5">
        <f t="shared" si="75"/>
        <v>150.5</v>
      </c>
      <c r="Q590" t="str">
        <f t="shared" si="76"/>
        <v>technology</v>
      </c>
      <c r="R590" t="str">
        <f t="shared" si="77"/>
        <v>web</v>
      </c>
      <c r="S590" s="10">
        <f t="shared" si="78"/>
        <v>42631.769513888896</v>
      </c>
      <c r="T590" t="str">
        <f t="shared" si="72"/>
        <v>Sep</v>
      </c>
      <c r="U590">
        <f t="shared" si="73"/>
        <v>2016</v>
      </c>
      <c r="V590" s="10">
        <f t="shared" si="79"/>
        <v>42691.811180555553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74"/>
        <v>1.3333333333333334E-2</v>
      </c>
      <c r="P591" s="5">
        <f t="shared" si="75"/>
        <v>1</v>
      </c>
      <c r="Q591" t="str">
        <f t="shared" si="76"/>
        <v>technology</v>
      </c>
      <c r="R591" t="str">
        <f t="shared" si="77"/>
        <v>web</v>
      </c>
      <c r="S591" s="10">
        <f t="shared" si="78"/>
        <v>42178.614571759259</v>
      </c>
      <c r="T591" t="str">
        <f t="shared" si="72"/>
        <v>Jun</v>
      </c>
      <c r="U591">
        <f t="shared" si="73"/>
        <v>2015</v>
      </c>
      <c r="V591" s="10">
        <f t="shared" si="79"/>
        <v>42193.614571759259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74"/>
        <v>4.46</v>
      </c>
      <c r="P592" s="5">
        <f t="shared" si="75"/>
        <v>24.777777777777779</v>
      </c>
      <c r="Q592" t="str">
        <f t="shared" si="76"/>
        <v>technology</v>
      </c>
      <c r="R592" t="str">
        <f t="shared" si="77"/>
        <v>web</v>
      </c>
      <c r="S592" s="10">
        <f t="shared" si="78"/>
        <v>42377.554756944446</v>
      </c>
      <c r="T592" t="str">
        <f t="shared" si="72"/>
        <v>Jan</v>
      </c>
      <c r="U592">
        <f t="shared" si="73"/>
        <v>2016</v>
      </c>
      <c r="V592" s="10">
        <f t="shared" si="79"/>
        <v>42408.542361111111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74"/>
        <v>6.0999999999999999E-2</v>
      </c>
      <c r="P593" s="5">
        <f t="shared" si="75"/>
        <v>30.5</v>
      </c>
      <c r="Q593" t="str">
        <f t="shared" si="76"/>
        <v>technology</v>
      </c>
      <c r="R593" t="str">
        <f t="shared" si="77"/>
        <v>web</v>
      </c>
      <c r="S593" s="10">
        <f t="shared" si="78"/>
        <v>42177.543171296296</v>
      </c>
      <c r="T593" t="str">
        <f t="shared" si="72"/>
        <v>Jun</v>
      </c>
      <c r="U593">
        <f t="shared" si="73"/>
        <v>2015</v>
      </c>
      <c r="V593" s="10">
        <f t="shared" si="79"/>
        <v>42207.543171296296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74"/>
        <v>3.3333333333333335</v>
      </c>
      <c r="P594" s="5">
        <f t="shared" si="75"/>
        <v>250</v>
      </c>
      <c r="Q594" t="str">
        <f t="shared" si="76"/>
        <v>technology</v>
      </c>
      <c r="R594" t="str">
        <f t="shared" si="77"/>
        <v>web</v>
      </c>
      <c r="S594" s="10">
        <f t="shared" si="78"/>
        <v>41946.232175925928</v>
      </c>
      <c r="T594" t="str">
        <f t="shared" si="72"/>
        <v>Nov</v>
      </c>
      <c r="U594">
        <f t="shared" si="73"/>
        <v>2014</v>
      </c>
      <c r="V594" s="10">
        <f t="shared" si="79"/>
        <v>41976.232175925921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74"/>
        <v>23</v>
      </c>
      <c r="P595" s="5">
        <f t="shared" si="75"/>
        <v>16.428571428571427</v>
      </c>
      <c r="Q595" t="str">
        <f t="shared" si="76"/>
        <v>technology</v>
      </c>
      <c r="R595" t="str">
        <f t="shared" si="77"/>
        <v>web</v>
      </c>
      <c r="S595" s="10">
        <f t="shared" si="78"/>
        <v>42070.677604166667</v>
      </c>
      <c r="T595" t="str">
        <f t="shared" si="72"/>
        <v>Mar</v>
      </c>
      <c r="U595">
        <f t="shared" si="73"/>
        <v>2015</v>
      </c>
      <c r="V595" s="10">
        <f t="shared" si="79"/>
        <v>42100.635937500003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74"/>
        <v>0.104</v>
      </c>
      <c r="P596" s="5">
        <f t="shared" si="75"/>
        <v>13</v>
      </c>
      <c r="Q596" t="str">
        <f t="shared" si="76"/>
        <v>technology</v>
      </c>
      <c r="R596" t="str">
        <f t="shared" si="77"/>
        <v>web</v>
      </c>
      <c r="S596" s="10">
        <f t="shared" si="78"/>
        <v>42446.780162037037</v>
      </c>
      <c r="T596" t="str">
        <f t="shared" si="72"/>
        <v>Mar</v>
      </c>
      <c r="U596">
        <f t="shared" si="73"/>
        <v>2016</v>
      </c>
      <c r="V596" s="10">
        <f t="shared" si="79"/>
        <v>42476.780162037037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74"/>
        <v>0.42599999999999999</v>
      </c>
      <c r="P597" s="5">
        <f t="shared" si="75"/>
        <v>53.25</v>
      </c>
      <c r="Q597" t="str">
        <f t="shared" si="76"/>
        <v>technology</v>
      </c>
      <c r="R597" t="str">
        <f t="shared" si="77"/>
        <v>web</v>
      </c>
      <c r="S597" s="10">
        <f t="shared" si="78"/>
        <v>42083.069884259254</v>
      </c>
      <c r="T597" t="str">
        <f t="shared" si="72"/>
        <v>Mar</v>
      </c>
      <c r="U597">
        <f t="shared" si="73"/>
        <v>2015</v>
      </c>
      <c r="V597" s="10">
        <f t="shared" si="79"/>
        <v>42128.069884259254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74"/>
        <v>0.03</v>
      </c>
      <c r="P598" s="5">
        <f t="shared" si="75"/>
        <v>3</v>
      </c>
      <c r="Q598" t="str">
        <f t="shared" si="76"/>
        <v>technology</v>
      </c>
      <c r="R598" t="str">
        <f t="shared" si="77"/>
        <v>web</v>
      </c>
      <c r="S598" s="10">
        <f t="shared" si="78"/>
        <v>42646.896898148145</v>
      </c>
      <c r="T598" t="str">
        <f t="shared" si="72"/>
        <v>Oct</v>
      </c>
      <c r="U598">
        <f t="shared" si="73"/>
        <v>2016</v>
      </c>
      <c r="V598" s="10">
        <f t="shared" si="79"/>
        <v>42676.896898148145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74"/>
        <v>0.26666666666666666</v>
      </c>
      <c r="P599" s="5">
        <f t="shared" si="75"/>
        <v>10</v>
      </c>
      <c r="Q599" t="str">
        <f t="shared" si="76"/>
        <v>technology</v>
      </c>
      <c r="R599" t="str">
        <f t="shared" si="77"/>
        <v>web</v>
      </c>
      <c r="S599" s="10">
        <f t="shared" si="78"/>
        <v>42545.705266203702</v>
      </c>
      <c r="T599" t="str">
        <f t="shared" si="72"/>
        <v>Jun</v>
      </c>
      <c r="U599">
        <f t="shared" si="73"/>
        <v>2016</v>
      </c>
      <c r="V599" s="10">
        <f t="shared" si="79"/>
        <v>42582.666666666672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74"/>
        <v>34</v>
      </c>
      <c r="P600" s="5">
        <f t="shared" si="75"/>
        <v>121.42857142857143</v>
      </c>
      <c r="Q600" t="str">
        <f t="shared" si="76"/>
        <v>technology</v>
      </c>
      <c r="R600" t="str">
        <f t="shared" si="77"/>
        <v>web</v>
      </c>
      <c r="S600" s="10">
        <f t="shared" si="78"/>
        <v>41948.00209490741</v>
      </c>
      <c r="T600" t="str">
        <f t="shared" si="72"/>
        <v>Nov</v>
      </c>
      <c r="U600">
        <f t="shared" si="73"/>
        <v>2014</v>
      </c>
      <c r="V600" s="10">
        <f t="shared" si="79"/>
        <v>41978.00209490741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74"/>
        <v>6.2E-2</v>
      </c>
      <c r="P601" s="5">
        <f t="shared" si="75"/>
        <v>15.5</v>
      </c>
      <c r="Q601" t="str">
        <f t="shared" si="76"/>
        <v>technology</v>
      </c>
      <c r="R601" t="str">
        <f t="shared" si="77"/>
        <v>web</v>
      </c>
      <c r="S601" s="10">
        <f t="shared" si="78"/>
        <v>42047.812523148154</v>
      </c>
      <c r="T601" t="str">
        <f t="shared" si="72"/>
        <v>Feb</v>
      </c>
      <c r="U601">
        <f t="shared" si="73"/>
        <v>2015</v>
      </c>
      <c r="V601" s="10">
        <f t="shared" si="79"/>
        <v>42071.636111111111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74"/>
        <v>2</v>
      </c>
      <c r="P602" s="5">
        <f t="shared" si="75"/>
        <v>100</v>
      </c>
      <c r="Q602" t="str">
        <f t="shared" si="76"/>
        <v>technology</v>
      </c>
      <c r="R602" t="str">
        <f t="shared" si="77"/>
        <v>web</v>
      </c>
      <c r="S602" s="10">
        <f t="shared" si="78"/>
        <v>42073.798171296294</v>
      </c>
      <c r="T602" t="str">
        <f t="shared" si="72"/>
        <v>Mar</v>
      </c>
      <c r="U602">
        <f t="shared" si="73"/>
        <v>2015</v>
      </c>
      <c r="V602" s="10">
        <f t="shared" si="79"/>
        <v>42133.798171296294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74"/>
        <v>1.4000000000000001</v>
      </c>
      <c r="P603" s="5">
        <f t="shared" si="75"/>
        <v>23.333333333333332</v>
      </c>
      <c r="Q603" t="str">
        <f t="shared" si="76"/>
        <v>technology</v>
      </c>
      <c r="R603" t="str">
        <f t="shared" si="77"/>
        <v>web</v>
      </c>
      <c r="S603" s="10">
        <f t="shared" si="78"/>
        <v>41969.858090277776</v>
      </c>
      <c r="T603" t="str">
        <f t="shared" si="72"/>
        <v>Nov</v>
      </c>
      <c r="U603">
        <f t="shared" si="73"/>
        <v>2014</v>
      </c>
      <c r="V603" s="10">
        <f t="shared" si="79"/>
        <v>41999.858090277776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74"/>
        <v>0</v>
      </c>
      <c r="P604" s="5">
        <f t="shared" si="75"/>
        <v>0</v>
      </c>
      <c r="Q604" t="str">
        <f t="shared" si="76"/>
        <v>technology</v>
      </c>
      <c r="R604" t="str">
        <f t="shared" si="77"/>
        <v>web</v>
      </c>
      <c r="S604" s="10">
        <f t="shared" si="78"/>
        <v>42143.79415509259</v>
      </c>
      <c r="T604" t="str">
        <f t="shared" si="72"/>
        <v>May</v>
      </c>
      <c r="U604">
        <f t="shared" si="73"/>
        <v>2015</v>
      </c>
      <c r="V604" s="10">
        <f t="shared" si="79"/>
        <v>42173.79415509259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74"/>
        <v>3.9334666666666664</v>
      </c>
      <c r="P605" s="5">
        <f t="shared" si="75"/>
        <v>45.386153846153846</v>
      </c>
      <c r="Q605" t="str">
        <f t="shared" si="76"/>
        <v>technology</v>
      </c>
      <c r="R605" t="str">
        <f t="shared" si="77"/>
        <v>web</v>
      </c>
      <c r="S605" s="10">
        <f t="shared" si="78"/>
        <v>41835.639155092591</v>
      </c>
      <c r="T605" t="str">
        <f t="shared" si="72"/>
        <v>Jul</v>
      </c>
      <c r="U605">
        <f t="shared" si="73"/>
        <v>2014</v>
      </c>
      <c r="V605" s="10">
        <f t="shared" si="79"/>
        <v>41865.639155092591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74"/>
        <v>0</v>
      </c>
      <c r="P606" s="5">
        <f t="shared" si="75"/>
        <v>0</v>
      </c>
      <c r="Q606" t="str">
        <f t="shared" si="76"/>
        <v>technology</v>
      </c>
      <c r="R606" t="str">
        <f t="shared" si="77"/>
        <v>web</v>
      </c>
      <c r="S606" s="10">
        <f t="shared" si="78"/>
        <v>41849.035370370373</v>
      </c>
      <c r="T606" t="str">
        <f t="shared" si="72"/>
        <v>Jul</v>
      </c>
      <c r="U606">
        <f t="shared" si="73"/>
        <v>2014</v>
      </c>
      <c r="V606" s="10">
        <f t="shared" si="79"/>
        <v>41879.035370370373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74"/>
        <v>2.62</v>
      </c>
      <c r="P607" s="5">
        <f t="shared" si="75"/>
        <v>16.375</v>
      </c>
      <c r="Q607" t="str">
        <f t="shared" si="76"/>
        <v>technology</v>
      </c>
      <c r="R607" t="str">
        <f t="shared" si="77"/>
        <v>web</v>
      </c>
      <c r="S607" s="10">
        <f t="shared" si="78"/>
        <v>42194.357731481476</v>
      </c>
      <c r="T607" t="str">
        <f t="shared" si="72"/>
        <v>Jul</v>
      </c>
      <c r="U607">
        <f t="shared" si="73"/>
        <v>2015</v>
      </c>
      <c r="V607" s="10">
        <f t="shared" si="79"/>
        <v>42239.357731481476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74"/>
        <v>0.2</v>
      </c>
      <c r="P608" s="5">
        <f t="shared" si="75"/>
        <v>10</v>
      </c>
      <c r="Q608" t="str">
        <f t="shared" si="76"/>
        <v>technology</v>
      </c>
      <c r="R608" t="str">
        <f t="shared" si="77"/>
        <v>web</v>
      </c>
      <c r="S608" s="10">
        <f t="shared" si="78"/>
        <v>42102.650567129633</v>
      </c>
      <c r="T608" t="str">
        <f t="shared" si="72"/>
        <v>Apr</v>
      </c>
      <c r="U608">
        <f t="shared" si="73"/>
        <v>2015</v>
      </c>
      <c r="V608" s="10">
        <f t="shared" si="79"/>
        <v>42148.625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74"/>
        <v>0</v>
      </c>
      <c r="P609" s="5">
        <f t="shared" si="75"/>
        <v>0</v>
      </c>
      <c r="Q609" t="str">
        <f t="shared" si="76"/>
        <v>technology</v>
      </c>
      <c r="R609" t="str">
        <f t="shared" si="77"/>
        <v>web</v>
      </c>
      <c r="S609" s="10">
        <f t="shared" si="78"/>
        <v>42300.825648148151</v>
      </c>
      <c r="T609" t="str">
        <f t="shared" si="72"/>
        <v>Oct</v>
      </c>
      <c r="U609">
        <f t="shared" si="73"/>
        <v>2015</v>
      </c>
      <c r="V609" s="10">
        <f t="shared" si="79"/>
        <v>42330.867314814815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74"/>
        <v>0.97400000000000009</v>
      </c>
      <c r="P610" s="5">
        <f t="shared" si="75"/>
        <v>292.2</v>
      </c>
      <c r="Q610" t="str">
        <f t="shared" si="76"/>
        <v>technology</v>
      </c>
      <c r="R610" t="str">
        <f t="shared" si="77"/>
        <v>web</v>
      </c>
      <c r="S610" s="10">
        <f t="shared" si="78"/>
        <v>42140.921064814815</v>
      </c>
      <c r="T610" t="str">
        <f t="shared" si="72"/>
        <v>May</v>
      </c>
      <c r="U610">
        <f t="shared" si="73"/>
        <v>2015</v>
      </c>
      <c r="V610" s="10">
        <f t="shared" si="79"/>
        <v>42170.921064814815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74"/>
        <v>0.64102564102564097</v>
      </c>
      <c r="P611" s="5">
        <f t="shared" si="75"/>
        <v>5</v>
      </c>
      <c r="Q611" t="str">
        <f t="shared" si="76"/>
        <v>technology</v>
      </c>
      <c r="R611" t="str">
        <f t="shared" si="77"/>
        <v>web</v>
      </c>
      <c r="S611" s="10">
        <f t="shared" si="78"/>
        <v>42307.034074074079</v>
      </c>
      <c r="T611" t="str">
        <f t="shared" si="72"/>
        <v>Oct</v>
      </c>
      <c r="U611">
        <f t="shared" si="73"/>
        <v>2015</v>
      </c>
      <c r="V611" s="10">
        <f t="shared" si="79"/>
        <v>42337.075740740736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74"/>
        <v>0</v>
      </c>
      <c r="P612" s="5">
        <f t="shared" si="75"/>
        <v>0</v>
      </c>
      <c r="Q612" t="str">
        <f t="shared" si="76"/>
        <v>technology</v>
      </c>
      <c r="R612" t="str">
        <f t="shared" si="77"/>
        <v>web</v>
      </c>
      <c r="S612" s="10">
        <f t="shared" si="78"/>
        <v>42086.83085648148</v>
      </c>
      <c r="T612" t="str">
        <f t="shared" si="72"/>
        <v>Mar</v>
      </c>
      <c r="U612">
        <f t="shared" si="73"/>
        <v>2015</v>
      </c>
      <c r="V612" s="10">
        <f t="shared" si="79"/>
        <v>42116.83085648148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74"/>
        <v>0</v>
      </c>
      <c r="P613" s="5">
        <f t="shared" si="75"/>
        <v>0</v>
      </c>
      <c r="Q613" t="str">
        <f t="shared" si="76"/>
        <v>technology</v>
      </c>
      <c r="R613" t="str">
        <f t="shared" si="77"/>
        <v>web</v>
      </c>
      <c r="S613" s="10">
        <f t="shared" si="78"/>
        <v>42328.560613425929</v>
      </c>
      <c r="T613" t="str">
        <f t="shared" si="72"/>
        <v>Nov</v>
      </c>
      <c r="U613">
        <f t="shared" si="73"/>
        <v>2015</v>
      </c>
      <c r="V613" s="10">
        <f t="shared" si="79"/>
        <v>42388.560613425929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74"/>
        <v>0</v>
      </c>
      <c r="P614" s="5">
        <f t="shared" si="75"/>
        <v>0</v>
      </c>
      <c r="Q614" t="str">
        <f t="shared" si="76"/>
        <v>technology</v>
      </c>
      <c r="R614" t="str">
        <f t="shared" si="77"/>
        <v>web</v>
      </c>
      <c r="S614" s="10">
        <f t="shared" si="78"/>
        <v>42585.031782407401</v>
      </c>
      <c r="T614" t="str">
        <f t="shared" si="72"/>
        <v>Aug</v>
      </c>
      <c r="U614">
        <f t="shared" si="73"/>
        <v>2016</v>
      </c>
      <c r="V614" s="10">
        <f t="shared" si="79"/>
        <v>42615.031782407401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74"/>
        <v>21.363333333333333</v>
      </c>
      <c r="P615" s="5">
        <f t="shared" si="75"/>
        <v>105.93388429752066</v>
      </c>
      <c r="Q615" t="str">
        <f t="shared" si="76"/>
        <v>technology</v>
      </c>
      <c r="R615" t="str">
        <f t="shared" si="77"/>
        <v>web</v>
      </c>
      <c r="S615" s="10">
        <f t="shared" si="78"/>
        <v>42247.496759259258</v>
      </c>
      <c r="T615" t="str">
        <f t="shared" si="72"/>
        <v>Aug</v>
      </c>
      <c r="U615">
        <f t="shared" si="73"/>
        <v>2015</v>
      </c>
      <c r="V615" s="10">
        <f t="shared" si="79"/>
        <v>42278.207638888889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74"/>
        <v>0</v>
      </c>
      <c r="P616" s="5">
        <f t="shared" si="75"/>
        <v>0</v>
      </c>
      <c r="Q616" t="str">
        <f t="shared" si="76"/>
        <v>technology</v>
      </c>
      <c r="R616" t="str">
        <f t="shared" si="77"/>
        <v>web</v>
      </c>
      <c r="S616" s="10">
        <f t="shared" si="78"/>
        <v>42515.061805555553</v>
      </c>
      <c r="T616" t="str">
        <f t="shared" si="72"/>
        <v>May</v>
      </c>
      <c r="U616">
        <f t="shared" si="73"/>
        <v>2016</v>
      </c>
      <c r="V616" s="10">
        <f t="shared" si="79"/>
        <v>42545.061805555553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74"/>
        <v>0</v>
      </c>
      <c r="P617" s="5">
        <f t="shared" si="75"/>
        <v>0</v>
      </c>
      <c r="Q617" t="str">
        <f t="shared" si="76"/>
        <v>technology</v>
      </c>
      <c r="R617" t="str">
        <f t="shared" si="77"/>
        <v>web</v>
      </c>
      <c r="S617" s="10">
        <f t="shared" si="78"/>
        <v>42242.122210648144</v>
      </c>
      <c r="T617" t="str">
        <f t="shared" si="72"/>
        <v>Aug</v>
      </c>
      <c r="U617">
        <f t="shared" si="73"/>
        <v>2015</v>
      </c>
      <c r="V617" s="10">
        <f t="shared" si="79"/>
        <v>42272.122210648144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74"/>
        <v>0</v>
      </c>
      <c r="P618" s="5">
        <f t="shared" si="75"/>
        <v>0</v>
      </c>
      <c r="Q618" t="str">
        <f t="shared" si="76"/>
        <v>technology</v>
      </c>
      <c r="R618" t="str">
        <f t="shared" si="77"/>
        <v>web</v>
      </c>
      <c r="S618" s="10">
        <f t="shared" si="78"/>
        <v>42761.376238425932</v>
      </c>
      <c r="T618" t="str">
        <f t="shared" si="72"/>
        <v>Jan</v>
      </c>
      <c r="U618">
        <f t="shared" si="73"/>
        <v>2017</v>
      </c>
      <c r="V618" s="10">
        <f t="shared" si="79"/>
        <v>42791.376238425932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74"/>
        <v>3</v>
      </c>
      <c r="P619" s="5">
        <f t="shared" si="75"/>
        <v>20</v>
      </c>
      <c r="Q619" t="str">
        <f t="shared" si="76"/>
        <v>technology</v>
      </c>
      <c r="R619" t="str">
        <f t="shared" si="77"/>
        <v>web</v>
      </c>
      <c r="S619" s="10">
        <f t="shared" si="78"/>
        <v>42087.343090277776</v>
      </c>
      <c r="T619" t="str">
        <f t="shared" si="72"/>
        <v>Mar</v>
      </c>
      <c r="U619">
        <f t="shared" si="73"/>
        <v>2015</v>
      </c>
      <c r="V619" s="10">
        <f t="shared" si="79"/>
        <v>42132.343090277776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74"/>
        <v>0</v>
      </c>
      <c r="P620" s="5">
        <f t="shared" si="75"/>
        <v>0</v>
      </c>
      <c r="Q620" t="str">
        <f t="shared" si="76"/>
        <v>technology</v>
      </c>
      <c r="R620" t="str">
        <f t="shared" si="77"/>
        <v>web</v>
      </c>
      <c r="S620" s="10">
        <f t="shared" si="78"/>
        <v>42317.810219907406</v>
      </c>
      <c r="T620" t="str">
        <f t="shared" si="72"/>
        <v>Nov</v>
      </c>
      <c r="U620">
        <f t="shared" si="73"/>
        <v>2015</v>
      </c>
      <c r="V620" s="10">
        <f t="shared" si="79"/>
        <v>42347.810219907406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74"/>
        <v>3.9999999999999996E-5</v>
      </c>
      <c r="P621" s="5">
        <f t="shared" si="75"/>
        <v>1</v>
      </c>
      <c r="Q621" t="str">
        <f t="shared" si="76"/>
        <v>technology</v>
      </c>
      <c r="R621" t="str">
        <f t="shared" si="77"/>
        <v>web</v>
      </c>
      <c r="S621" s="10">
        <f t="shared" si="78"/>
        <v>41908.650347222225</v>
      </c>
      <c r="T621" t="str">
        <f t="shared" si="72"/>
        <v>Sep</v>
      </c>
      <c r="U621">
        <f t="shared" si="73"/>
        <v>2014</v>
      </c>
      <c r="V621" s="10">
        <f t="shared" si="79"/>
        <v>41968.692013888889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74"/>
        <v>1</v>
      </c>
      <c r="P622" s="5">
        <f t="shared" si="75"/>
        <v>300</v>
      </c>
      <c r="Q622" t="str">
        <f t="shared" si="76"/>
        <v>technology</v>
      </c>
      <c r="R622" t="str">
        <f t="shared" si="77"/>
        <v>web</v>
      </c>
      <c r="S622" s="10">
        <f t="shared" si="78"/>
        <v>41831.716874999998</v>
      </c>
      <c r="T622" t="str">
        <f t="shared" si="72"/>
        <v>Jul</v>
      </c>
      <c r="U622">
        <f t="shared" si="73"/>
        <v>2014</v>
      </c>
      <c r="V622" s="10">
        <f t="shared" si="79"/>
        <v>41876.716874999998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74"/>
        <v>1.044</v>
      </c>
      <c r="P623" s="5">
        <f t="shared" si="75"/>
        <v>87</v>
      </c>
      <c r="Q623" t="str">
        <f t="shared" si="76"/>
        <v>technology</v>
      </c>
      <c r="R623" t="str">
        <f t="shared" si="77"/>
        <v>web</v>
      </c>
      <c r="S623" s="10">
        <f t="shared" si="78"/>
        <v>42528.987696759257</v>
      </c>
      <c r="T623" t="str">
        <f t="shared" si="72"/>
        <v>Jun</v>
      </c>
      <c r="U623">
        <f t="shared" si="73"/>
        <v>2016</v>
      </c>
      <c r="V623" s="10">
        <f t="shared" si="79"/>
        <v>42558.987696759257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74"/>
        <v>5.6833333333333336</v>
      </c>
      <c r="P624" s="5">
        <f t="shared" si="75"/>
        <v>37.888888888888886</v>
      </c>
      <c r="Q624" t="str">
        <f t="shared" si="76"/>
        <v>technology</v>
      </c>
      <c r="R624" t="str">
        <f t="shared" si="77"/>
        <v>web</v>
      </c>
      <c r="S624" s="10">
        <f t="shared" si="78"/>
        <v>42532.774745370371</v>
      </c>
      <c r="T624" t="str">
        <f t="shared" si="72"/>
        <v>Jun</v>
      </c>
      <c r="U624">
        <f t="shared" si="73"/>
        <v>2016</v>
      </c>
      <c r="V624" s="10">
        <f t="shared" si="79"/>
        <v>42552.774745370371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74"/>
        <v>0</v>
      </c>
      <c r="P625" s="5">
        <f t="shared" si="75"/>
        <v>0</v>
      </c>
      <c r="Q625" t="str">
        <f t="shared" si="76"/>
        <v>technology</v>
      </c>
      <c r="R625" t="str">
        <f t="shared" si="77"/>
        <v>web</v>
      </c>
      <c r="S625" s="10">
        <f t="shared" si="78"/>
        <v>42122.009224537032</v>
      </c>
      <c r="T625" t="str">
        <f t="shared" si="72"/>
        <v>Apr</v>
      </c>
      <c r="U625">
        <f t="shared" si="73"/>
        <v>2015</v>
      </c>
      <c r="V625" s="10">
        <f t="shared" si="79"/>
        <v>42152.009224537032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74"/>
        <v>0</v>
      </c>
      <c r="P626" s="5">
        <f t="shared" si="75"/>
        <v>0</v>
      </c>
      <c r="Q626" t="str">
        <f t="shared" si="76"/>
        <v>technology</v>
      </c>
      <c r="R626" t="str">
        <f t="shared" si="77"/>
        <v>web</v>
      </c>
      <c r="S626" s="10">
        <f t="shared" si="78"/>
        <v>42108.988900462966</v>
      </c>
      <c r="T626" t="str">
        <f t="shared" si="72"/>
        <v>Apr</v>
      </c>
      <c r="U626">
        <f t="shared" si="73"/>
        <v>2015</v>
      </c>
      <c r="V626" s="10">
        <f t="shared" si="79"/>
        <v>42138.988900462966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74"/>
        <v>0</v>
      </c>
      <c r="P627" s="5">
        <f t="shared" si="75"/>
        <v>0</v>
      </c>
      <c r="Q627" t="str">
        <f t="shared" si="76"/>
        <v>technology</v>
      </c>
      <c r="R627" t="str">
        <f t="shared" si="77"/>
        <v>web</v>
      </c>
      <c r="S627" s="10">
        <f t="shared" si="78"/>
        <v>42790.895567129628</v>
      </c>
      <c r="T627" t="str">
        <f t="shared" si="72"/>
        <v>Feb</v>
      </c>
      <c r="U627">
        <f t="shared" si="73"/>
        <v>2017</v>
      </c>
      <c r="V627" s="10">
        <f t="shared" si="79"/>
        <v>42820.853900462964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74"/>
        <v>17.380000000000003</v>
      </c>
      <c r="P628" s="5">
        <f t="shared" si="75"/>
        <v>111.41025641025641</v>
      </c>
      <c r="Q628" t="str">
        <f t="shared" si="76"/>
        <v>technology</v>
      </c>
      <c r="R628" t="str">
        <f t="shared" si="77"/>
        <v>web</v>
      </c>
      <c r="S628" s="10">
        <f t="shared" si="78"/>
        <v>42198.559479166666</v>
      </c>
      <c r="T628" t="str">
        <f t="shared" si="72"/>
        <v>Jul</v>
      </c>
      <c r="U628">
        <f t="shared" si="73"/>
        <v>2015</v>
      </c>
      <c r="V628" s="10">
        <f t="shared" si="79"/>
        <v>42231.556944444441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74"/>
        <v>0.02</v>
      </c>
      <c r="P629" s="5">
        <f t="shared" si="75"/>
        <v>90</v>
      </c>
      <c r="Q629" t="str">
        <f t="shared" si="76"/>
        <v>technology</v>
      </c>
      <c r="R629" t="str">
        <f t="shared" si="77"/>
        <v>web</v>
      </c>
      <c r="S629" s="10">
        <f t="shared" si="78"/>
        <v>42384.306840277779</v>
      </c>
      <c r="T629" t="str">
        <f t="shared" si="72"/>
        <v>Jan</v>
      </c>
      <c r="U629">
        <f t="shared" si="73"/>
        <v>2016</v>
      </c>
      <c r="V629" s="10">
        <f t="shared" si="79"/>
        <v>42443.958333333328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74"/>
        <v>0</v>
      </c>
      <c r="P630" s="5">
        <f t="shared" si="75"/>
        <v>0</v>
      </c>
      <c r="Q630" t="str">
        <f t="shared" si="76"/>
        <v>technology</v>
      </c>
      <c r="R630" t="str">
        <f t="shared" si="77"/>
        <v>web</v>
      </c>
      <c r="S630" s="10">
        <f t="shared" si="78"/>
        <v>41803.692789351851</v>
      </c>
      <c r="T630" t="str">
        <f t="shared" si="72"/>
        <v>Jun</v>
      </c>
      <c r="U630">
        <f t="shared" si="73"/>
        <v>2014</v>
      </c>
      <c r="V630" s="10">
        <f t="shared" si="79"/>
        <v>41833.692789351851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74"/>
        <v>0.17500000000000002</v>
      </c>
      <c r="P631" s="5">
        <f t="shared" si="75"/>
        <v>116.66666666666667</v>
      </c>
      <c r="Q631" t="str">
        <f t="shared" si="76"/>
        <v>technology</v>
      </c>
      <c r="R631" t="str">
        <f t="shared" si="77"/>
        <v>web</v>
      </c>
      <c r="S631" s="10">
        <f t="shared" si="78"/>
        <v>42474.637824074074</v>
      </c>
      <c r="T631" t="str">
        <f t="shared" si="72"/>
        <v>Apr</v>
      </c>
      <c r="U631">
        <f t="shared" si="73"/>
        <v>2016</v>
      </c>
      <c r="V631" s="10">
        <f t="shared" si="79"/>
        <v>42504.637824074074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74"/>
        <v>8.3340278356529712E-2</v>
      </c>
      <c r="P632" s="5">
        <f t="shared" si="75"/>
        <v>10</v>
      </c>
      <c r="Q632" t="str">
        <f t="shared" si="76"/>
        <v>technology</v>
      </c>
      <c r="R632" t="str">
        <f t="shared" si="77"/>
        <v>web</v>
      </c>
      <c r="S632" s="10">
        <f t="shared" si="78"/>
        <v>42223.619456018518</v>
      </c>
      <c r="T632" t="str">
        <f t="shared" si="72"/>
        <v>Aug</v>
      </c>
      <c r="U632">
        <f t="shared" si="73"/>
        <v>2015</v>
      </c>
      <c r="V632" s="10">
        <f t="shared" si="79"/>
        <v>42253.215277777781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74"/>
        <v>1.38</v>
      </c>
      <c r="P633" s="5">
        <f t="shared" si="75"/>
        <v>76.666666666666671</v>
      </c>
      <c r="Q633" t="str">
        <f t="shared" si="76"/>
        <v>technology</v>
      </c>
      <c r="R633" t="str">
        <f t="shared" si="77"/>
        <v>web</v>
      </c>
      <c r="S633" s="10">
        <f t="shared" si="78"/>
        <v>42489.772326388891</v>
      </c>
      <c r="T633" t="str">
        <f t="shared" si="72"/>
        <v>Apr</v>
      </c>
      <c r="U633">
        <f t="shared" si="73"/>
        <v>2016</v>
      </c>
      <c r="V633" s="10">
        <f t="shared" si="79"/>
        <v>42518.772326388891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74"/>
        <v>0</v>
      </c>
      <c r="P634" s="5">
        <f t="shared" si="75"/>
        <v>0</v>
      </c>
      <c r="Q634" t="str">
        <f t="shared" si="76"/>
        <v>technology</v>
      </c>
      <c r="R634" t="str">
        <f t="shared" si="77"/>
        <v>web</v>
      </c>
      <c r="S634" s="10">
        <f t="shared" si="78"/>
        <v>42303.659317129626</v>
      </c>
      <c r="T634" t="str">
        <f t="shared" si="72"/>
        <v>Oct</v>
      </c>
      <c r="U634">
        <f t="shared" si="73"/>
        <v>2015</v>
      </c>
      <c r="V634" s="10">
        <f t="shared" si="79"/>
        <v>42333.700983796298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74"/>
        <v>12.45</v>
      </c>
      <c r="P635" s="5">
        <f t="shared" si="75"/>
        <v>49.8</v>
      </c>
      <c r="Q635" t="str">
        <f t="shared" si="76"/>
        <v>technology</v>
      </c>
      <c r="R635" t="str">
        <f t="shared" si="77"/>
        <v>web</v>
      </c>
      <c r="S635" s="10">
        <f t="shared" si="78"/>
        <v>42507.29932870371</v>
      </c>
      <c r="T635" t="str">
        <f t="shared" si="72"/>
        <v>May</v>
      </c>
      <c r="U635">
        <f t="shared" si="73"/>
        <v>2016</v>
      </c>
      <c r="V635" s="10">
        <f t="shared" si="79"/>
        <v>42538.958333333328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74"/>
        <v>0.02</v>
      </c>
      <c r="P636" s="5">
        <f t="shared" si="75"/>
        <v>1</v>
      </c>
      <c r="Q636" t="str">
        <f t="shared" si="76"/>
        <v>technology</v>
      </c>
      <c r="R636" t="str">
        <f t="shared" si="77"/>
        <v>web</v>
      </c>
      <c r="S636" s="10">
        <f t="shared" si="78"/>
        <v>42031.928576388891</v>
      </c>
      <c r="T636" t="str">
        <f t="shared" si="72"/>
        <v>Jan</v>
      </c>
      <c r="U636">
        <f t="shared" si="73"/>
        <v>2015</v>
      </c>
      <c r="V636" s="10">
        <f t="shared" si="79"/>
        <v>42061.928576388891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74"/>
        <v>8.0000000000000002E-3</v>
      </c>
      <c r="P637" s="5">
        <f t="shared" si="75"/>
        <v>2</v>
      </c>
      <c r="Q637" t="str">
        <f t="shared" si="76"/>
        <v>technology</v>
      </c>
      <c r="R637" t="str">
        <f t="shared" si="77"/>
        <v>web</v>
      </c>
      <c r="S637" s="10">
        <f t="shared" si="78"/>
        <v>42076.092152777783</v>
      </c>
      <c r="T637" t="str">
        <f t="shared" si="72"/>
        <v>Mar</v>
      </c>
      <c r="U637">
        <f t="shared" si="73"/>
        <v>2015</v>
      </c>
      <c r="V637" s="10">
        <f t="shared" si="79"/>
        <v>42106.092152777783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74"/>
        <v>0.2</v>
      </c>
      <c r="P638" s="5">
        <f t="shared" si="75"/>
        <v>4</v>
      </c>
      <c r="Q638" t="str">
        <f t="shared" si="76"/>
        <v>technology</v>
      </c>
      <c r="R638" t="str">
        <f t="shared" si="77"/>
        <v>web</v>
      </c>
      <c r="S638" s="10">
        <f t="shared" si="78"/>
        <v>42131.455439814818</v>
      </c>
      <c r="T638" t="str">
        <f t="shared" si="72"/>
        <v>May</v>
      </c>
      <c r="U638">
        <f t="shared" si="73"/>
        <v>2015</v>
      </c>
      <c r="V638" s="10">
        <f t="shared" si="79"/>
        <v>42161.44930555555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74"/>
        <v>0</v>
      </c>
      <c r="P639" s="5">
        <f t="shared" si="75"/>
        <v>0</v>
      </c>
      <c r="Q639" t="str">
        <f t="shared" si="76"/>
        <v>technology</v>
      </c>
      <c r="R639" t="str">
        <f t="shared" si="77"/>
        <v>web</v>
      </c>
      <c r="S639" s="10">
        <f t="shared" si="78"/>
        <v>42762.962013888886</v>
      </c>
      <c r="T639" t="str">
        <f t="shared" si="72"/>
        <v>Jan</v>
      </c>
      <c r="U639">
        <f t="shared" si="73"/>
        <v>2017</v>
      </c>
      <c r="V639" s="10">
        <f t="shared" si="79"/>
        <v>42791.961111111115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74"/>
        <v>9.0000000000000011E-3</v>
      </c>
      <c r="P640" s="5">
        <f t="shared" si="75"/>
        <v>3</v>
      </c>
      <c r="Q640" t="str">
        <f t="shared" si="76"/>
        <v>technology</v>
      </c>
      <c r="R640" t="str">
        <f t="shared" si="77"/>
        <v>web</v>
      </c>
      <c r="S640" s="10">
        <f t="shared" si="78"/>
        <v>42759.593310185184</v>
      </c>
      <c r="T640" t="str">
        <f t="shared" si="72"/>
        <v>Jan</v>
      </c>
      <c r="U640">
        <f t="shared" si="73"/>
        <v>2017</v>
      </c>
      <c r="V640" s="10">
        <f t="shared" si="79"/>
        <v>42819.55164351852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74"/>
        <v>9.9999999999999991E-5</v>
      </c>
      <c r="P641" s="5">
        <f t="shared" si="75"/>
        <v>1</v>
      </c>
      <c r="Q641" t="str">
        <f t="shared" si="76"/>
        <v>technology</v>
      </c>
      <c r="R641" t="str">
        <f t="shared" si="77"/>
        <v>web</v>
      </c>
      <c r="S641" s="10">
        <f t="shared" si="78"/>
        <v>41865.583275462966</v>
      </c>
      <c r="T641" t="str">
        <f t="shared" si="72"/>
        <v>Aug</v>
      </c>
      <c r="U641">
        <f t="shared" si="73"/>
        <v>2014</v>
      </c>
      <c r="V641" s="10">
        <f t="shared" si="79"/>
        <v>41925.583275462966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74"/>
        <v>144.28571428571428</v>
      </c>
      <c r="P642" s="5">
        <f t="shared" si="75"/>
        <v>50.5</v>
      </c>
      <c r="Q642" t="str">
        <f t="shared" si="76"/>
        <v>technology</v>
      </c>
      <c r="R642" t="str">
        <f t="shared" si="77"/>
        <v>wearables</v>
      </c>
      <c r="S642" s="10">
        <f t="shared" si="78"/>
        <v>42683.420312500006</v>
      </c>
      <c r="T642" t="str">
        <f t="shared" ref="T642:T705" si="80">TEXT(S642,"mmm")</f>
        <v>Nov</v>
      </c>
      <c r="U642">
        <f t="shared" ref="U642:U705" si="81">YEAR(S642)</f>
        <v>2016</v>
      </c>
      <c r="V642" s="10">
        <f t="shared" si="79"/>
        <v>42698.958333333328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82">(E643/D643)*100</f>
        <v>119.16249999999999</v>
      </c>
      <c r="P643" s="5">
        <f t="shared" ref="P643:P706" si="83">IFERROR(E643/L643,0)</f>
        <v>151.31746031746033</v>
      </c>
      <c r="Q643" t="str">
        <f t="shared" ref="Q643:Q706" si="84">LEFT(N643,SEARCH("/",N643,1)-1)</f>
        <v>technology</v>
      </c>
      <c r="R643" t="str">
        <f t="shared" ref="R643:R706" si="85">RIGHT(N643,LEN(N643)-SEARCH("/",N643,1))</f>
        <v>wearables</v>
      </c>
      <c r="S643" s="10">
        <f t="shared" ref="S643:S706" si="86">(((J643/60)/60)/24)+DATE(1970,1,1)</f>
        <v>42199.57</v>
      </c>
      <c r="T643" t="str">
        <f t="shared" si="80"/>
        <v>Jul</v>
      </c>
      <c r="U643">
        <f t="shared" si="81"/>
        <v>2015</v>
      </c>
      <c r="V643" s="10">
        <f t="shared" ref="V643:V706" si="87">(((I643/60)/60)/24)+DATE(1970,1,1)</f>
        <v>42229.57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82"/>
        <v>1460.4850000000001</v>
      </c>
      <c r="P644" s="5">
        <f t="shared" si="83"/>
        <v>134.3592456301748</v>
      </c>
      <c r="Q644" t="str">
        <f t="shared" si="84"/>
        <v>technology</v>
      </c>
      <c r="R644" t="str">
        <f t="shared" si="85"/>
        <v>wearables</v>
      </c>
      <c r="S644" s="10">
        <f t="shared" si="86"/>
        <v>42199.651319444441</v>
      </c>
      <c r="T644" t="str">
        <f t="shared" si="80"/>
        <v>Jul</v>
      </c>
      <c r="U644">
        <f t="shared" si="81"/>
        <v>2015</v>
      </c>
      <c r="V644" s="10">
        <f t="shared" si="87"/>
        <v>42235.651319444441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82"/>
        <v>105.80799999999999</v>
      </c>
      <c r="P645" s="5">
        <f t="shared" si="83"/>
        <v>174.02631578947367</v>
      </c>
      <c r="Q645" t="str">
        <f t="shared" si="84"/>
        <v>technology</v>
      </c>
      <c r="R645" t="str">
        <f t="shared" si="85"/>
        <v>wearables</v>
      </c>
      <c r="S645" s="10">
        <f t="shared" si="86"/>
        <v>42100.642071759255</v>
      </c>
      <c r="T645" t="str">
        <f t="shared" si="80"/>
        <v>Apr</v>
      </c>
      <c r="U645">
        <f t="shared" si="81"/>
        <v>2015</v>
      </c>
      <c r="V645" s="10">
        <f t="shared" si="87"/>
        <v>42155.642071759255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82"/>
        <v>300.11791999999997</v>
      </c>
      <c r="P646" s="5">
        <f t="shared" si="83"/>
        <v>73.486268364348675</v>
      </c>
      <c r="Q646" t="str">
        <f t="shared" si="84"/>
        <v>technology</v>
      </c>
      <c r="R646" t="str">
        <f t="shared" si="85"/>
        <v>wearables</v>
      </c>
      <c r="S646" s="10">
        <f t="shared" si="86"/>
        <v>41898.665960648148</v>
      </c>
      <c r="T646" t="str">
        <f t="shared" si="80"/>
        <v>Sep</v>
      </c>
      <c r="U646">
        <f t="shared" si="81"/>
        <v>2014</v>
      </c>
      <c r="V646" s="10">
        <f t="shared" si="87"/>
        <v>41941.041666666664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82"/>
        <v>278.7</v>
      </c>
      <c r="P647" s="5">
        <f t="shared" si="83"/>
        <v>23.518987341772153</v>
      </c>
      <c r="Q647" t="str">
        <f t="shared" si="84"/>
        <v>technology</v>
      </c>
      <c r="R647" t="str">
        <f t="shared" si="85"/>
        <v>wearables</v>
      </c>
      <c r="S647" s="10">
        <f t="shared" si="86"/>
        <v>42564.026319444441</v>
      </c>
      <c r="T647" t="str">
        <f t="shared" si="80"/>
        <v>Jul</v>
      </c>
      <c r="U647">
        <f t="shared" si="81"/>
        <v>2016</v>
      </c>
      <c r="V647" s="10">
        <f t="shared" si="87"/>
        <v>42594.026319444441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82"/>
        <v>131.87625</v>
      </c>
      <c r="P648" s="5">
        <f t="shared" si="83"/>
        <v>39.074444444444445</v>
      </c>
      <c r="Q648" t="str">
        <f t="shared" si="84"/>
        <v>technology</v>
      </c>
      <c r="R648" t="str">
        <f t="shared" si="85"/>
        <v>wearables</v>
      </c>
      <c r="S648" s="10">
        <f t="shared" si="86"/>
        <v>41832.852627314816</v>
      </c>
      <c r="T648" t="str">
        <f t="shared" si="80"/>
        <v>Jul</v>
      </c>
      <c r="U648">
        <f t="shared" si="81"/>
        <v>2014</v>
      </c>
      <c r="V648" s="10">
        <f t="shared" si="87"/>
        <v>41862.852627314816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82"/>
        <v>107.05</v>
      </c>
      <c r="P649" s="5">
        <f t="shared" si="83"/>
        <v>125.94117647058823</v>
      </c>
      <c r="Q649" t="str">
        <f t="shared" si="84"/>
        <v>technology</v>
      </c>
      <c r="R649" t="str">
        <f t="shared" si="85"/>
        <v>wearables</v>
      </c>
      <c r="S649" s="10">
        <f t="shared" si="86"/>
        <v>42416.767928240741</v>
      </c>
      <c r="T649" t="str">
        <f t="shared" si="80"/>
        <v>Feb</v>
      </c>
      <c r="U649">
        <f t="shared" si="81"/>
        <v>2016</v>
      </c>
      <c r="V649" s="10">
        <f t="shared" si="87"/>
        <v>42446.726261574076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82"/>
        <v>126.82285714285715</v>
      </c>
      <c r="P650" s="5">
        <f t="shared" si="83"/>
        <v>1644</v>
      </c>
      <c r="Q650" t="str">
        <f t="shared" si="84"/>
        <v>technology</v>
      </c>
      <c r="R650" t="str">
        <f t="shared" si="85"/>
        <v>wearables</v>
      </c>
      <c r="S650" s="10">
        <f t="shared" si="86"/>
        <v>41891.693379629629</v>
      </c>
      <c r="T650" t="str">
        <f t="shared" si="80"/>
        <v>Sep</v>
      </c>
      <c r="U650">
        <f t="shared" si="81"/>
        <v>2014</v>
      </c>
      <c r="V650" s="10">
        <f t="shared" si="87"/>
        <v>41926.693379629629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82"/>
        <v>139.96</v>
      </c>
      <c r="P651" s="5">
        <f t="shared" si="83"/>
        <v>42.670731707317074</v>
      </c>
      <c r="Q651" t="str">
        <f t="shared" si="84"/>
        <v>technology</v>
      </c>
      <c r="R651" t="str">
        <f t="shared" si="85"/>
        <v>wearables</v>
      </c>
      <c r="S651" s="10">
        <f t="shared" si="86"/>
        <v>41877.912187499998</v>
      </c>
      <c r="T651" t="str">
        <f t="shared" si="80"/>
        <v>Aug</v>
      </c>
      <c r="U651">
        <f t="shared" si="81"/>
        <v>2014</v>
      </c>
      <c r="V651" s="10">
        <f t="shared" si="87"/>
        <v>41898.912187499998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82"/>
        <v>112.4</v>
      </c>
      <c r="P652" s="5">
        <f t="shared" si="83"/>
        <v>35.125</v>
      </c>
      <c r="Q652" t="str">
        <f t="shared" si="84"/>
        <v>technology</v>
      </c>
      <c r="R652" t="str">
        <f t="shared" si="85"/>
        <v>wearables</v>
      </c>
      <c r="S652" s="10">
        <f t="shared" si="86"/>
        <v>41932.036851851852</v>
      </c>
      <c r="T652" t="str">
        <f t="shared" si="80"/>
        <v>Oct</v>
      </c>
      <c r="U652">
        <f t="shared" si="81"/>
        <v>2014</v>
      </c>
      <c r="V652" s="10">
        <f t="shared" si="87"/>
        <v>41992.078518518523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82"/>
        <v>100.52799999999999</v>
      </c>
      <c r="P653" s="5">
        <f t="shared" si="83"/>
        <v>239.35238095238094</v>
      </c>
      <c r="Q653" t="str">
        <f t="shared" si="84"/>
        <v>technology</v>
      </c>
      <c r="R653" t="str">
        <f t="shared" si="85"/>
        <v>wearables</v>
      </c>
      <c r="S653" s="10">
        <f t="shared" si="86"/>
        <v>41956.017488425925</v>
      </c>
      <c r="T653" t="str">
        <f t="shared" si="80"/>
        <v>Nov</v>
      </c>
      <c r="U653">
        <f t="shared" si="81"/>
        <v>2014</v>
      </c>
      <c r="V653" s="10">
        <f t="shared" si="87"/>
        <v>41986.017488425925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82"/>
        <v>100.46666666666665</v>
      </c>
      <c r="P654" s="5">
        <f t="shared" si="83"/>
        <v>107.64285714285714</v>
      </c>
      <c r="Q654" t="str">
        <f t="shared" si="84"/>
        <v>technology</v>
      </c>
      <c r="R654" t="str">
        <f t="shared" si="85"/>
        <v>wearables</v>
      </c>
      <c r="S654" s="10">
        <f t="shared" si="86"/>
        <v>42675.690393518518</v>
      </c>
      <c r="T654" t="str">
        <f t="shared" si="80"/>
        <v>Nov</v>
      </c>
      <c r="U654">
        <f t="shared" si="81"/>
        <v>2016</v>
      </c>
      <c r="V654" s="10">
        <f t="shared" si="87"/>
        <v>42705.732060185182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82"/>
        <v>141.446</v>
      </c>
      <c r="P655" s="5">
        <f t="shared" si="83"/>
        <v>95.830623306233065</v>
      </c>
      <c r="Q655" t="str">
        <f t="shared" si="84"/>
        <v>technology</v>
      </c>
      <c r="R655" t="str">
        <f t="shared" si="85"/>
        <v>wearables</v>
      </c>
      <c r="S655" s="10">
        <f t="shared" si="86"/>
        <v>42199.618518518517</v>
      </c>
      <c r="T655" t="str">
        <f t="shared" si="80"/>
        <v>Jul</v>
      </c>
      <c r="U655">
        <f t="shared" si="81"/>
        <v>2015</v>
      </c>
      <c r="V655" s="10">
        <f t="shared" si="87"/>
        <v>42236.618518518517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82"/>
        <v>267.29166666666669</v>
      </c>
      <c r="P656" s="5">
        <f t="shared" si="83"/>
        <v>31.663376110562684</v>
      </c>
      <c r="Q656" t="str">
        <f t="shared" si="84"/>
        <v>technology</v>
      </c>
      <c r="R656" t="str">
        <f t="shared" si="85"/>
        <v>wearables</v>
      </c>
      <c r="S656" s="10">
        <f t="shared" si="86"/>
        <v>42163.957326388889</v>
      </c>
      <c r="T656" t="str">
        <f t="shared" si="80"/>
        <v>Jun</v>
      </c>
      <c r="U656">
        <f t="shared" si="81"/>
        <v>2015</v>
      </c>
      <c r="V656" s="10">
        <f t="shared" si="87"/>
        <v>42193.957326388889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82"/>
        <v>146.88749999999999</v>
      </c>
      <c r="P657" s="5">
        <f t="shared" si="83"/>
        <v>42.886861313868614</v>
      </c>
      <c r="Q657" t="str">
        <f t="shared" si="84"/>
        <v>technology</v>
      </c>
      <c r="R657" t="str">
        <f t="shared" si="85"/>
        <v>wearables</v>
      </c>
      <c r="S657" s="10">
        <f t="shared" si="86"/>
        <v>42045.957314814819</v>
      </c>
      <c r="T657" t="str">
        <f t="shared" si="80"/>
        <v>Feb</v>
      </c>
      <c r="U657">
        <f t="shared" si="81"/>
        <v>2015</v>
      </c>
      <c r="V657" s="10">
        <f t="shared" si="87"/>
        <v>42075.915648148148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82"/>
        <v>213.56</v>
      </c>
      <c r="P658" s="5">
        <f t="shared" si="83"/>
        <v>122.73563218390805</v>
      </c>
      <c r="Q658" t="str">
        <f t="shared" si="84"/>
        <v>technology</v>
      </c>
      <c r="R658" t="str">
        <f t="shared" si="85"/>
        <v>wearables</v>
      </c>
      <c r="S658" s="10">
        <f t="shared" si="86"/>
        <v>42417.804618055554</v>
      </c>
      <c r="T658" t="str">
        <f t="shared" si="80"/>
        <v>Feb</v>
      </c>
      <c r="U658">
        <f t="shared" si="81"/>
        <v>2016</v>
      </c>
      <c r="V658" s="10">
        <f t="shared" si="87"/>
        <v>42477.762951388882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82"/>
        <v>125.69999999999999</v>
      </c>
      <c r="P659" s="5">
        <f t="shared" si="83"/>
        <v>190.45454545454547</v>
      </c>
      <c r="Q659" t="str">
        <f t="shared" si="84"/>
        <v>technology</v>
      </c>
      <c r="R659" t="str">
        <f t="shared" si="85"/>
        <v>wearables</v>
      </c>
      <c r="S659" s="10">
        <f t="shared" si="86"/>
        <v>42331.84574074074</v>
      </c>
      <c r="T659" t="str">
        <f t="shared" si="80"/>
        <v>Nov</v>
      </c>
      <c r="U659">
        <f t="shared" si="81"/>
        <v>2015</v>
      </c>
      <c r="V659" s="10">
        <f t="shared" si="87"/>
        <v>42361.84574074074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82"/>
        <v>104.46206037108834</v>
      </c>
      <c r="P660" s="5">
        <f t="shared" si="83"/>
        <v>109.33695652173913</v>
      </c>
      <c r="Q660" t="str">
        <f t="shared" si="84"/>
        <v>technology</v>
      </c>
      <c r="R660" t="str">
        <f t="shared" si="85"/>
        <v>wearables</v>
      </c>
      <c r="S660" s="10">
        <f t="shared" si="86"/>
        <v>42179.160752314812</v>
      </c>
      <c r="T660" t="str">
        <f t="shared" si="80"/>
        <v>Jun</v>
      </c>
      <c r="U660">
        <f t="shared" si="81"/>
        <v>2015</v>
      </c>
      <c r="V660" s="10">
        <f t="shared" si="87"/>
        <v>42211.75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82"/>
        <v>100.56666666666668</v>
      </c>
      <c r="P661" s="5">
        <f t="shared" si="83"/>
        <v>143.66666666666666</v>
      </c>
      <c r="Q661" t="str">
        <f t="shared" si="84"/>
        <v>technology</v>
      </c>
      <c r="R661" t="str">
        <f t="shared" si="85"/>
        <v>wearables</v>
      </c>
      <c r="S661" s="10">
        <f t="shared" si="86"/>
        <v>42209.593692129631</v>
      </c>
      <c r="T661" t="str">
        <f t="shared" si="80"/>
        <v>Jul</v>
      </c>
      <c r="U661">
        <f t="shared" si="81"/>
        <v>2015</v>
      </c>
      <c r="V661" s="10">
        <f t="shared" si="87"/>
        <v>42239.593692129631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82"/>
        <v>3.0579999999999998</v>
      </c>
      <c r="P662" s="5">
        <f t="shared" si="83"/>
        <v>84.944444444444443</v>
      </c>
      <c r="Q662" t="str">
        <f t="shared" si="84"/>
        <v>technology</v>
      </c>
      <c r="R662" t="str">
        <f t="shared" si="85"/>
        <v>wearables</v>
      </c>
      <c r="S662" s="10">
        <f t="shared" si="86"/>
        <v>41922.741655092592</v>
      </c>
      <c r="T662" t="str">
        <f t="shared" si="80"/>
        <v>Oct</v>
      </c>
      <c r="U662">
        <f t="shared" si="81"/>
        <v>2014</v>
      </c>
      <c r="V662" s="10">
        <f t="shared" si="87"/>
        <v>41952.783321759263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82"/>
        <v>0.95</v>
      </c>
      <c r="P663" s="5">
        <f t="shared" si="83"/>
        <v>10.555555555555555</v>
      </c>
      <c r="Q663" t="str">
        <f t="shared" si="84"/>
        <v>technology</v>
      </c>
      <c r="R663" t="str">
        <f t="shared" si="85"/>
        <v>wearables</v>
      </c>
      <c r="S663" s="10">
        <f t="shared" si="86"/>
        <v>42636.645358796297</v>
      </c>
      <c r="T663" t="str">
        <f t="shared" si="80"/>
        <v>Sep</v>
      </c>
      <c r="U663">
        <f t="shared" si="81"/>
        <v>2016</v>
      </c>
      <c r="V663" s="10">
        <f t="shared" si="87"/>
        <v>42666.645358796297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82"/>
        <v>0.4</v>
      </c>
      <c r="P664" s="5">
        <f t="shared" si="83"/>
        <v>39</v>
      </c>
      <c r="Q664" t="str">
        <f t="shared" si="84"/>
        <v>technology</v>
      </c>
      <c r="R664" t="str">
        <f t="shared" si="85"/>
        <v>wearables</v>
      </c>
      <c r="S664" s="10">
        <f t="shared" si="86"/>
        <v>41990.438043981485</v>
      </c>
      <c r="T664" t="str">
        <f t="shared" si="80"/>
        <v>Dec</v>
      </c>
      <c r="U664">
        <f t="shared" si="81"/>
        <v>2014</v>
      </c>
      <c r="V664" s="10">
        <f t="shared" si="87"/>
        <v>42020.438043981485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82"/>
        <v>0.35000000000000003</v>
      </c>
      <c r="P665" s="5">
        <f t="shared" si="83"/>
        <v>100</v>
      </c>
      <c r="Q665" t="str">
        <f t="shared" si="84"/>
        <v>technology</v>
      </c>
      <c r="R665" t="str">
        <f t="shared" si="85"/>
        <v>wearables</v>
      </c>
      <c r="S665" s="10">
        <f t="shared" si="86"/>
        <v>42173.843240740738</v>
      </c>
      <c r="T665" t="str">
        <f t="shared" si="80"/>
        <v>Jun</v>
      </c>
      <c r="U665">
        <f t="shared" si="81"/>
        <v>2015</v>
      </c>
      <c r="V665" s="10">
        <f t="shared" si="87"/>
        <v>42203.843240740738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82"/>
        <v>7.5333333333333332</v>
      </c>
      <c r="P666" s="5">
        <f t="shared" si="83"/>
        <v>31.172413793103448</v>
      </c>
      <c r="Q666" t="str">
        <f t="shared" si="84"/>
        <v>technology</v>
      </c>
      <c r="R666" t="str">
        <f t="shared" si="85"/>
        <v>wearables</v>
      </c>
      <c r="S666" s="10">
        <f t="shared" si="86"/>
        <v>42077.666377314818</v>
      </c>
      <c r="T666" t="str">
        <f t="shared" si="80"/>
        <v>Mar</v>
      </c>
      <c r="U666">
        <f t="shared" si="81"/>
        <v>2015</v>
      </c>
      <c r="V666" s="10">
        <f t="shared" si="87"/>
        <v>42107.666377314818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82"/>
        <v>18.64</v>
      </c>
      <c r="P667" s="5">
        <f t="shared" si="83"/>
        <v>155.33333333333334</v>
      </c>
      <c r="Q667" t="str">
        <f t="shared" si="84"/>
        <v>technology</v>
      </c>
      <c r="R667" t="str">
        <f t="shared" si="85"/>
        <v>wearables</v>
      </c>
      <c r="S667" s="10">
        <f t="shared" si="86"/>
        <v>42688.711354166662</v>
      </c>
      <c r="T667" t="str">
        <f t="shared" si="80"/>
        <v>Nov</v>
      </c>
      <c r="U667">
        <f t="shared" si="81"/>
        <v>2016</v>
      </c>
      <c r="V667" s="10">
        <f t="shared" si="87"/>
        <v>42748.711354166662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82"/>
        <v>4.0000000000000001E-3</v>
      </c>
      <c r="P668" s="5">
        <f t="shared" si="83"/>
        <v>2</v>
      </c>
      <c r="Q668" t="str">
        <f t="shared" si="84"/>
        <v>technology</v>
      </c>
      <c r="R668" t="str">
        <f t="shared" si="85"/>
        <v>wearables</v>
      </c>
      <c r="S668" s="10">
        <f t="shared" si="86"/>
        <v>41838.832152777781</v>
      </c>
      <c r="T668" t="str">
        <f t="shared" si="80"/>
        <v>Jul</v>
      </c>
      <c r="U668">
        <f t="shared" si="81"/>
        <v>2014</v>
      </c>
      <c r="V668" s="10">
        <f t="shared" si="87"/>
        <v>41868.832152777781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82"/>
        <v>10.02</v>
      </c>
      <c r="P669" s="5">
        <f t="shared" si="83"/>
        <v>178.92857142857142</v>
      </c>
      <c r="Q669" t="str">
        <f t="shared" si="84"/>
        <v>technology</v>
      </c>
      <c r="R669" t="str">
        <f t="shared" si="85"/>
        <v>wearables</v>
      </c>
      <c r="S669" s="10">
        <f t="shared" si="86"/>
        <v>42632.373414351852</v>
      </c>
      <c r="T669" t="str">
        <f t="shared" si="80"/>
        <v>Sep</v>
      </c>
      <c r="U669">
        <f t="shared" si="81"/>
        <v>2016</v>
      </c>
      <c r="V669" s="10">
        <f t="shared" si="87"/>
        <v>42672.373414351852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82"/>
        <v>4.5600000000000005</v>
      </c>
      <c r="P670" s="5">
        <f t="shared" si="83"/>
        <v>27.36</v>
      </c>
      <c r="Q670" t="str">
        <f t="shared" si="84"/>
        <v>technology</v>
      </c>
      <c r="R670" t="str">
        <f t="shared" si="85"/>
        <v>wearables</v>
      </c>
      <c r="S670" s="10">
        <f t="shared" si="86"/>
        <v>42090.831273148149</v>
      </c>
      <c r="T670" t="str">
        <f t="shared" si="80"/>
        <v>Mar</v>
      </c>
      <c r="U670">
        <f t="shared" si="81"/>
        <v>2015</v>
      </c>
      <c r="V670" s="10">
        <f t="shared" si="87"/>
        <v>42135.831273148149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82"/>
        <v>21.5075</v>
      </c>
      <c r="P671" s="5">
        <f t="shared" si="83"/>
        <v>1536.25</v>
      </c>
      <c r="Q671" t="str">
        <f t="shared" si="84"/>
        <v>technology</v>
      </c>
      <c r="R671" t="str">
        <f t="shared" si="85"/>
        <v>wearables</v>
      </c>
      <c r="S671" s="10">
        <f t="shared" si="86"/>
        <v>42527.625671296293</v>
      </c>
      <c r="T671" t="str">
        <f t="shared" si="80"/>
        <v>Jun</v>
      </c>
      <c r="U671">
        <f t="shared" si="81"/>
        <v>2016</v>
      </c>
      <c r="V671" s="10">
        <f t="shared" si="87"/>
        <v>42557.625671296293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82"/>
        <v>29.276666666666667</v>
      </c>
      <c r="P672" s="5">
        <f t="shared" si="83"/>
        <v>84.99677419354839</v>
      </c>
      <c r="Q672" t="str">
        <f t="shared" si="84"/>
        <v>technology</v>
      </c>
      <c r="R672" t="str">
        <f t="shared" si="85"/>
        <v>wearables</v>
      </c>
      <c r="S672" s="10">
        <f t="shared" si="86"/>
        <v>42506.709722222222</v>
      </c>
      <c r="T672" t="str">
        <f t="shared" si="80"/>
        <v>May</v>
      </c>
      <c r="U672">
        <f t="shared" si="81"/>
        <v>2016</v>
      </c>
      <c r="V672" s="10">
        <f t="shared" si="87"/>
        <v>42540.340277777781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82"/>
        <v>39.426666666666662</v>
      </c>
      <c r="P673" s="5">
        <f t="shared" si="83"/>
        <v>788.5333333333333</v>
      </c>
      <c r="Q673" t="str">
        <f t="shared" si="84"/>
        <v>technology</v>
      </c>
      <c r="R673" t="str">
        <f t="shared" si="85"/>
        <v>wearables</v>
      </c>
      <c r="S673" s="10">
        <f t="shared" si="86"/>
        <v>41984.692731481482</v>
      </c>
      <c r="T673" t="str">
        <f t="shared" si="80"/>
        <v>Dec</v>
      </c>
      <c r="U673">
        <f t="shared" si="81"/>
        <v>2014</v>
      </c>
      <c r="V673" s="10">
        <f t="shared" si="87"/>
        <v>42018.166666666672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82"/>
        <v>21.628</v>
      </c>
      <c r="P674" s="5">
        <f t="shared" si="83"/>
        <v>50.29767441860465</v>
      </c>
      <c r="Q674" t="str">
        <f t="shared" si="84"/>
        <v>technology</v>
      </c>
      <c r="R674" t="str">
        <f t="shared" si="85"/>
        <v>wearables</v>
      </c>
      <c r="S674" s="10">
        <f t="shared" si="86"/>
        <v>41974.219490740739</v>
      </c>
      <c r="T674" t="str">
        <f t="shared" si="80"/>
        <v>Dec</v>
      </c>
      <c r="U674">
        <f t="shared" si="81"/>
        <v>2014</v>
      </c>
      <c r="V674" s="10">
        <f t="shared" si="87"/>
        <v>42005.207638888889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82"/>
        <v>0.20500000000000002</v>
      </c>
      <c r="P675" s="5">
        <f t="shared" si="83"/>
        <v>68.333333333333329</v>
      </c>
      <c r="Q675" t="str">
        <f t="shared" si="84"/>
        <v>technology</v>
      </c>
      <c r="R675" t="str">
        <f t="shared" si="85"/>
        <v>wearables</v>
      </c>
      <c r="S675" s="10">
        <f t="shared" si="86"/>
        <v>41838.840474537035</v>
      </c>
      <c r="T675" t="str">
        <f t="shared" si="80"/>
        <v>Jul</v>
      </c>
      <c r="U675">
        <f t="shared" si="81"/>
        <v>2014</v>
      </c>
      <c r="V675" s="10">
        <f t="shared" si="87"/>
        <v>41883.840474537035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82"/>
        <v>0.03</v>
      </c>
      <c r="P676" s="5">
        <f t="shared" si="83"/>
        <v>7.5</v>
      </c>
      <c r="Q676" t="str">
        <f t="shared" si="84"/>
        <v>technology</v>
      </c>
      <c r="R676" t="str">
        <f t="shared" si="85"/>
        <v>wearables</v>
      </c>
      <c r="S676" s="10">
        <f t="shared" si="86"/>
        <v>41803.116053240738</v>
      </c>
      <c r="T676" t="str">
        <f t="shared" si="80"/>
        <v>Jun</v>
      </c>
      <c r="U676">
        <f t="shared" si="81"/>
        <v>2014</v>
      </c>
      <c r="V676" s="10">
        <f t="shared" si="87"/>
        <v>41863.116053240738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82"/>
        <v>14.85</v>
      </c>
      <c r="P677" s="5">
        <f t="shared" si="83"/>
        <v>34.269230769230766</v>
      </c>
      <c r="Q677" t="str">
        <f t="shared" si="84"/>
        <v>technology</v>
      </c>
      <c r="R677" t="str">
        <f t="shared" si="85"/>
        <v>wearables</v>
      </c>
      <c r="S677" s="10">
        <f t="shared" si="86"/>
        <v>41975.930601851855</v>
      </c>
      <c r="T677" t="str">
        <f t="shared" si="80"/>
        <v>Dec</v>
      </c>
      <c r="U677">
        <f t="shared" si="81"/>
        <v>2014</v>
      </c>
      <c r="V677" s="10">
        <f t="shared" si="87"/>
        <v>42005.290972222225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82"/>
        <v>1.4710000000000001</v>
      </c>
      <c r="P678" s="5">
        <f t="shared" si="83"/>
        <v>61.291666666666664</v>
      </c>
      <c r="Q678" t="str">
        <f t="shared" si="84"/>
        <v>technology</v>
      </c>
      <c r="R678" t="str">
        <f t="shared" si="85"/>
        <v>wearables</v>
      </c>
      <c r="S678" s="10">
        <f t="shared" si="86"/>
        <v>42012.768298611118</v>
      </c>
      <c r="T678" t="str">
        <f t="shared" si="80"/>
        <v>Jan</v>
      </c>
      <c r="U678">
        <f t="shared" si="81"/>
        <v>2015</v>
      </c>
      <c r="V678" s="10">
        <f t="shared" si="87"/>
        <v>42042.768298611118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82"/>
        <v>25.584</v>
      </c>
      <c r="P679" s="5">
        <f t="shared" si="83"/>
        <v>133.25</v>
      </c>
      <c r="Q679" t="str">
        <f t="shared" si="84"/>
        <v>technology</v>
      </c>
      <c r="R679" t="str">
        <f t="shared" si="85"/>
        <v>wearables</v>
      </c>
      <c r="S679" s="10">
        <f t="shared" si="86"/>
        <v>42504.403877314813</v>
      </c>
      <c r="T679" t="str">
        <f t="shared" si="80"/>
        <v>May</v>
      </c>
      <c r="U679">
        <f t="shared" si="81"/>
        <v>2016</v>
      </c>
      <c r="V679" s="10">
        <f t="shared" si="87"/>
        <v>42549.403877314813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82"/>
        <v>3.8206896551724134</v>
      </c>
      <c r="P680" s="5">
        <f t="shared" si="83"/>
        <v>65.17647058823529</v>
      </c>
      <c r="Q680" t="str">
        <f t="shared" si="84"/>
        <v>technology</v>
      </c>
      <c r="R680" t="str">
        <f t="shared" si="85"/>
        <v>wearables</v>
      </c>
      <c r="S680" s="10">
        <f t="shared" si="86"/>
        <v>42481.376597222217</v>
      </c>
      <c r="T680" t="str">
        <f t="shared" si="80"/>
        <v>Apr</v>
      </c>
      <c r="U680">
        <f t="shared" si="81"/>
        <v>2016</v>
      </c>
      <c r="V680" s="10">
        <f t="shared" si="87"/>
        <v>42511.376597222217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82"/>
        <v>15.485964912280703</v>
      </c>
      <c r="P681" s="5">
        <f t="shared" si="83"/>
        <v>93.90425531914893</v>
      </c>
      <c r="Q681" t="str">
        <f t="shared" si="84"/>
        <v>technology</v>
      </c>
      <c r="R681" t="str">
        <f t="shared" si="85"/>
        <v>wearables</v>
      </c>
      <c r="S681" s="10">
        <f t="shared" si="86"/>
        <v>42556.695706018523</v>
      </c>
      <c r="T681" t="str">
        <f t="shared" si="80"/>
        <v>Jul</v>
      </c>
      <c r="U681">
        <f t="shared" si="81"/>
        <v>2016</v>
      </c>
      <c r="V681" s="10">
        <f t="shared" si="87"/>
        <v>42616.695706018523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82"/>
        <v>25.912000000000003</v>
      </c>
      <c r="P682" s="5">
        <f t="shared" si="83"/>
        <v>150.65116279069767</v>
      </c>
      <c r="Q682" t="str">
        <f t="shared" si="84"/>
        <v>technology</v>
      </c>
      <c r="R682" t="str">
        <f t="shared" si="85"/>
        <v>wearables</v>
      </c>
      <c r="S682" s="10">
        <f t="shared" si="86"/>
        <v>41864.501516203702</v>
      </c>
      <c r="T682" t="str">
        <f t="shared" si="80"/>
        <v>Aug</v>
      </c>
      <c r="U682">
        <f t="shared" si="81"/>
        <v>2014</v>
      </c>
      <c r="V682" s="10">
        <f t="shared" si="87"/>
        <v>41899.501516203702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82"/>
        <v>0.04</v>
      </c>
      <c r="P683" s="5">
        <f t="shared" si="83"/>
        <v>1</v>
      </c>
      <c r="Q683" t="str">
        <f t="shared" si="84"/>
        <v>technology</v>
      </c>
      <c r="R683" t="str">
        <f t="shared" si="85"/>
        <v>wearables</v>
      </c>
      <c r="S683" s="10">
        <f t="shared" si="86"/>
        <v>42639.805601851855</v>
      </c>
      <c r="T683" t="str">
        <f t="shared" si="80"/>
        <v>Sep</v>
      </c>
      <c r="U683">
        <f t="shared" si="81"/>
        <v>2016</v>
      </c>
      <c r="V683" s="10">
        <f t="shared" si="87"/>
        <v>42669.805601851855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82"/>
        <v>0.106</v>
      </c>
      <c r="P684" s="5">
        <f t="shared" si="83"/>
        <v>13.25</v>
      </c>
      <c r="Q684" t="str">
        <f t="shared" si="84"/>
        <v>technology</v>
      </c>
      <c r="R684" t="str">
        <f t="shared" si="85"/>
        <v>wearables</v>
      </c>
      <c r="S684" s="10">
        <f t="shared" si="86"/>
        <v>42778.765300925923</v>
      </c>
      <c r="T684" t="str">
        <f t="shared" si="80"/>
        <v>Feb</v>
      </c>
      <c r="U684">
        <f t="shared" si="81"/>
        <v>2017</v>
      </c>
      <c r="V684" s="10">
        <f t="shared" si="87"/>
        <v>42808.723634259266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82"/>
        <v>0.85142857142857142</v>
      </c>
      <c r="P685" s="5">
        <f t="shared" si="83"/>
        <v>99.333333333333329</v>
      </c>
      <c r="Q685" t="str">
        <f t="shared" si="84"/>
        <v>technology</v>
      </c>
      <c r="R685" t="str">
        <f t="shared" si="85"/>
        <v>wearables</v>
      </c>
      <c r="S685" s="10">
        <f t="shared" si="86"/>
        <v>42634.900046296301</v>
      </c>
      <c r="T685" t="str">
        <f t="shared" si="80"/>
        <v>Sep</v>
      </c>
      <c r="U685">
        <f t="shared" si="81"/>
        <v>2016</v>
      </c>
      <c r="V685" s="10">
        <f t="shared" si="87"/>
        <v>42674.900046296301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82"/>
        <v>7.4837500000000006</v>
      </c>
      <c r="P686" s="5">
        <f t="shared" si="83"/>
        <v>177.39259259259259</v>
      </c>
      <c r="Q686" t="str">
        <f t="shared" si="84"/>
        <v>technology</v>
      </c>
      <c r="R686" t="str">
        <f t="shared" si="85"/>
        <v>wearables</v>
      </c>
      <c r="S686" s="10">
        <f t="shared" si="86"/>
        <v>41809.473275462966</v>
      </c>
      <c r="T686" t="str">
        <f t="shared" si="80"/>
        <v>Jun</v>
      </c>
      <c r="U686">
        <f t="shared" si="81"/>
        <v>2014</v>
      </c>
      <c r="V686" s="10">
        <f t="shared" si="87"/>
        <v>41845.125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82"/>
        <v>27.650000000000002</v>
      </c>
      <c r="P687" s="5">
        <f t="shared" si="83"/>
        <v>55.3</v>
      </c>
      <c r="Q687" t="str">
        <f t="shared" si="84"/>
        <v>technology</v>
      </c>
      <c r="R687" t="str">
        <f t="shared" si="85"/>
        <v>wearables</v>
      </c>
      <c r="S687" s="10">
        <f t="shared" si="86"/>
        <v>41971.866574074069</v>
      </c>
      <c r="T687" t="str">
        <f t="shared" si="80"/>
        <v>Nov</v>
      </c>
      <c r="U687">
        <f t="shared" si="81"/>
        <v>2014</v>
      </c>
      <c r="V687" s="10">
        <f t="shared" si="87"/>
        <v>42016.866574074069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82"/>
        <v>0</v>
      </c>
      <c r="P688" s="5">
        <f t="shared" si="83"/>
        <v>0</v>
      </c>
      <c r="Q688" t="str">
        <f t="shared" si="84"/>
        <v>technology</v>
      </c>
      <c r="R688" t="str">
        <f t="shared" si="85"/>
        <v>wearables</v>
      </c>
      <c r="S688" s="10">
        <f t="shared" si="86"/>
        <v>42189.673263888893</v>
      </c>
      <c r="T688" t="str">
        <f t="shared" si="80"/>
        <v>Jul</v>
      </c>
      <c r="U688">
        <f t="shared" si="81"/>
        <v>2015</v>
      </c>
      <c r="V688" s="10">
        <f t="shared" si="87"/>
        <v>42219.673263888893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82"/>
        <v>3.55</v>
      </c>
      <c r="P689" s="5">
        <f t="shared" si="83"/>
        <v>591.66666666666663</v>
      </c>
      <c r="Q689" t="str">
        <f t="shared" si="84"/>
        <v>technology</v>
      </c>
      <c r="R689" t="str">
        <f t="shared" si="85"/>
        <v>wearables</v>
      </c>
      <c r="S689" s="10">
        <f t="shared" si="86"/>
        <v>42711.750613425931</v>
      </c>
      <c r="T689" t="str">
        <f t="shared" si="80"/>
        <v>Dec</v>
      </c>
      <c r="U689">
        <f t="shared" si="81"/>
        <v>2016</v>
      </c>
      <c r="V689" s="10">
        <f t="shared" si="87"/>
        <v>42771.750613425931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82"/>
        <v>72.989999999999995</v>
      </c>
      <c r="P690" s="5">
        <f t="shared" si="83"/>
        <v>405.5</v>
      </c>
      <c r="Q690" t="str">
        <f t="shared" si="84"/>
        <v>technology</v>
      </c>
      <c r="R690" t="str">
        <f t="shared" si="85"/>
        <v>wearables</v>
      </c>
      <c r="S690" s="10">
        <f t="shared" si="86"/>
        <v>42262.104780092588</v>
      </c>
      <c r="T690" t="str">
        <f t="shared" si="80"/>
        <v>Sep</v>
      </c>
      <c r="U690">
        <f t="shared" si="81"/>
        <v>2015</v>
      </c>
      <c r="V690" s="10">
        <f t="shared" si="87"/>
        <v>42292.104780092588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82"/>
        <v>57.648750000000007</v>
      </c>
      <c r="P691" s="5">
        <f t="shared" si="83"/>
        <v>343.14732142857144</v>
      </c>
      <c r="Q691" t="str">
        <f t="shared" si="84"/>
        <v>technology</v>
      </c>
      <c r="R691" t="str">
        <f t="shared" si="85"/>
        <v>wearables</v>
      </c>
      <c r="S691" s="10">
        <f t="shared" si="86"/>
        <v>42675.66778935185</v>
      </c>
      <c r="T691" t="str">
        <f t="shared" si="80"/>
        <v>Nov</v>
      </c>
      <c r="U691">
        <f t="shared" si="81"/>
        <v>2016</v>
      </c>
      <c r="V691" s="10">
        <f t="shared" si="87"/>
        <v>42712.207638888889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82"/>
        <v>12.34</v>
      </c>
      <c r="P692" s="5">
        <f t="shared" si="83"/>
        <v>72.588235294117652</v>
      </c>
      <c r="Q692" t="str">
        <f t="shared" si="84"/>
        <v>technology</v>
      </c>
      <c r="R692" t="str">
        <f t="shared" si="85"/>
        <v>wearables</v>
      </c>
      <c r="S692" s="10">
        <f t="shared" si="86"/>
        <v>42579.634733796294</v>
      </c>
      <c r="T692" t="str">
        <f t="shared" si="80"/>
        <v>Jul</v>
      </c>
      <c r="U692">
        <f t="shared" si="81"/>
        <v>2016</v>
      </c>
      <c r="V692" s="10">
        <f t="shared" si="87"/>
        <v>42622.25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82"/>
        <v>0.52</v>
      </c>
      <c r="P693" s="5">
        <f t="shared" si="83"/>
        <v>26</v>
      </c>
      <c r="Q693" t="str">
        <f t="shared" si="84"/>
        <v>technology</v>
      </c>
      <c r="R693" t="str">
        <f t="shared" si="85"/>
        <v>wearables</v>
      </c>
      <c r="S693" s="10">
        <f t="shared" si="86"/>
        <v>42158.028310185182</v>
      </c>
      <c r="T693" t="str">
        <f t="shared" si="80"/>
        <v>Jun</v>
      </c>
      <c r="U693">
        <f t="shared" si="81"/>
        <v>2015</v>
      </c>
      <c r="V693" s="10">
        <f t="shared" si="87"/>
        <v>42186.028310185182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82"/>
        <v>6.5299999999999994</v>
      </c>
      <c r="P694" s="5">
        <f t="shared" si="83"/>
        <v>6.4975124378109452</v>
      </c>
      <c r="Q694" t="str">
        <f t="shared" si="84"/>
        <v>technology</v>
      </c>
      <c r="R694" t="str">
        <f t="shared" si="85"/>
        <v>wearables</v>
      </c>
      <c r="S694" s="10">
        <f t="shared" si="86"/>
        <v>42696.37572916667</v>
      </c>
      <c r="T694" t="str">
        <f t="shared" si="80"/>
        <v>Nov</v>
      </c>
      <c r="U694">
        <f t="shared" si="81"/>
        <v>2016</v>
      </c>
      <c r="V694" s="10">
        <f t="shared" si="87"/>
        <v>42726.37572916667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82"/>
        <v>35.338000000000001</v>
      </c>
      <c r="P695" s="5">
        <f t="shared" si="83"/>
        <v>119.38513513513513</v>
      </c>
      <c r="Q695" t="str">
        <f t="shared" si="84"/>
        <v>technology</v>
      </c>
      <c r="R695" t="str">
        <f t="shared" si="85"/>
        <v>wearables</v>
      </c>
      <c r="S695" s="10">
        <f t="shared" si="86"/>
        <v>42094.808182870373</v>
      </c>
      <c r="T695" t="str">
        <f t="shared" si="80"/>
        <v>Mar</v>
      </c>
      <c r="U695">
        <f t="shared" si="81"/>
        <v>2015</v>
      </c>
      <c r="V695" s="10">
        <f t="shared" si="87"/>
        <v>42124.808182870373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82"/>
        <v>0.39333333333333331</v>
      </c>
      <c r="P696" s="5">
        <f t="shared" si="83"/>
        <v>84.285714285714292</v>
      </c>
      <c r="Q696" t="str">
        <f t="shared" si="84"/>
        <v>technology</v>
      </c>
      <c r="R696" t="str">
        <f t="shared" si="85"/>
        <v>wearables</v>
      </c>
      <c r="S696" s="10">
        <f t="shared" si="86"/>
        <v>42737.663877314815</v>
      </c>
      <c r="T696" t="str">
        <f t="shared" si="80"/>
        <v>Jan</v>
      </c>
      <c r="U696">
        <f t="shared" si="81"/>
        <v>2017</v>
      </c>
      <c r="V696" s="10">
        <f t="shared" si="87"/>
        <v>42767.663877314815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82"/>
        <v>1.06</v>
      </c>
      <c r="P697" s="5">
        <f t="shared" si="83"/>
        <v>90.857142857142861</v>
      </c>
      <c r="Q697" t="str">
        <f t="shared" si="84"/>
        <v>technology</v>
      </c>
      <c r="R697" t="str">
        <f t="shared" si="85"/>
        <v>wearables</v>
      </c>
      <c r="S697" s="10">
        <f t="shared" si="86"/>
        <v>41913.521064814813</v>
      </c>
      <c r="T697" t="str">
        <f t="shared" si="80"/>
        <v>Oct</v>
      </c>
      <c r="U697">
        <f t="shared" si="81"/>
        <v>2014</v>
      </c>
      <c r="V697" s="10">
        <f t="shared" si="87"/>
        <v>41943.521064814813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82"/>
        <v>5.7142857142857147E-4</v>
      </c>
      <c r="P698" s="5">
        <f t="shared" si="83"/>
        <v>1</v>
      </c>
      <c r="Q698" t="str">
        <f t="shared" si="84"/>
        <v>technology</v>
      </c>
      <c r="R698" t="str">
        <f t="shared" si="85"/>
        <v>wearables</v>
      </c>
      <c r="S698" s="10">
        <f t="shared" si="86"/>
        <v>41815.927106481482</v>
      </c>
      <c r="T698" t="str">
        <f t="shared" si="80"/>
        <v>Jun</v>
      </c>
      <c r="U698">
        <f t="shared" si="81"/>
        <v>2014</v>
      </c>
      <c r="V698" s="10">
        <f t="shared" si="87"/>
        <v>41845.927106481482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82"/>
        <v>46.379999999999995</v>
      </c>
      <c r="P699" s="5">
        <f t="shared" si="83"/>
        <v>20.342105263157894</v>
      </c>
      <c r="Q699" t="str">
        <f t="shared" si="84"/>
        <v>technology</v>
      </c>
      <c r="R699" t="str">
        <f t="shared" si="85"/>
        <v>wearables</v>
      </c>
      <c r="S699" s="10">
        <f t="shared" si="86"/>
        <v>42388.523020833338</v>
      </c>
      <c r="T699" t="str">
        <f t="shared" si="80"/>
        <v>Jan</v>
      </c>
      <c r="U699">
        <f t="shared" si="81"/>
        <v>2016</v>
      </c>
      <c r="V699" s="10">
        <f t="shared" si="87"/>
        <v>42403.523020833338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82"/>
        <v>15.39</v>
      </c>
      <c r="P700" s="5">
        <f t="shared" si="83"/>
        <v>530.68965517241384</v>
      </c>
      <c r="Q700" t="str">
        <f t="shared" si="84"/>
        <v>technology</v>
      </c>
      <c r="R700" t="str">
        <f t="shared" si="85"/>
        <v>wearables</v>
      </c>
      <c r="S700" s="10">
        <f t="shared" si="86"/>
        <v>41866.931076388886</v>
      </c>
      <c r="T700" t="str">
        <f t="shared" si="80"/>
        <v>Aug</v>
      </c>
      <c r="U700">
        <f t="shared" si="81"/>
        <v>2014</v>
      </c>
      <c r="V700" s="10">
        <f t="shared" si="87"/>
        <v>41900.083333333336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82"/>
        <v>82.422107692307705</v>
      </c>
      <c r="P701" s="5">
        <f t="shared" si="83"/>
        <v>120.39184269662923</v>
      </c>
      <c r="Q701" t="str">
        <f t="shared" si="84"/>
        <v>technology</v>
      </c>
      <c r="R701" t="str">
        <f t="shared" si="85"/>
        <v>wearables</v>
      </c>
      <c r="S701" s="10">
        <f t="shared" si="86"/>
        <v>41563.485509259262</v>
      </c>
      <c r="T701" t="str">
        <f t="shared" si="80"/>
        <v>Oct</v>
      </c>
      <c r="U701">
        <f t="shared" si="81"/>
        <v>2013</v>
      </c>
      <c r="V701" s="10">
        <f t="shared" si="87"/>
        <v>41600.666666666664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82"/>
        <v>2.6866666666666665</v>
      </c>
      <c r="P702" s="5">
        <f t="shared" si="83"/>
        <v>13</v>
      </c>
      <c r="Q702" t="str">
        <f t="shared" si="84"/>
        <v>technology</v>
      </c>
      <c r="R702" t="str">
        <f t="shared" si="85"/>
        <v>wearables</v>
      </c>
      <c r="S702" s="10">
        <f t="shared" si="86"/>
        <v>42715.688437500001</v>
      </c>
      <c r="T702" t="str">
        <f t="shared" si="80"/>
        <v>Dec</v>
      </c>
      <c r="U702">
        <f t="shared" si="81"/>
        <v>2016</v>
      </c>
      <c r="V702" s="10">
        <f t="shared" si="87"/>
        <v>42745.688437500001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82"/>
        <v>26.6</v>
      </c>
      <c r="P703" s="5">
        <f t="shared" si="83"/>
        <v>291.33333333333331</v>
      </c>
      <c r="Q703" t="str">
        <f t="shared" si="84"/>
        <v>technology</v>
      </c>
      <c r="R703" t="str">
        <f t="shared" si="85"/>
        <v>wearables</v>
      </c>
      <c r="S703" s="10">
        <f t="shared" si="86"/>
        <v>41813.662962962961</v>
      </c>
      <c r="T703" t="str">
        <f t="shared" si="80"/>
        <v>Jun</v>
      </c>
      <c r="U703">
        <f t="shared" si="81"/>
        <v>2014</v>
      </c>
      <c r="V703" s="10">
        <f t="shared" si="87"/>
        <v>41843.662962962961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82"/>
        <v>30.813400000000001</v>
      </c>
      <c r="P704" s="5">
        <f t="shared" si="83"/>
        <v>124.9191891891892</v>
      </c>
      <c r="Q704" t="str">
        <f t="shared" si="84"/>
        <v>technology</v>
      </c>
      <c r="R704" t="str">
        <f t="shared" si="85"/>
        <v>wearables</v>
      </c>
      <c r="S704" s="10">
        <f t="shared" si="86"/>
        <v>42668.726701388892</v>
      </c>
      <c r="T704" t="str">
        <f t="shared" si="80"/>
        <v>Oct</v>
      </c>
      <c r="U704">
        <f t="shared" si="81"/>
        <v>2016</v>
      </c>
      <c r="V704" s="10">
        <f t="shared" si="87"/>
        <v>42698.768368055549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82"/>
        <v>5.58</v>
      </c>
      <c r="P705" s="5">
        <f t="shared" si="83"/>
        <v>119.57142857142857</v>
      </c>
      <c r="Q705" t="str">
        <f t="shared" si="84"/>
        <v>technology</v>
      </c>
      <c r="R705" t="str">
        <f t="shared" si="85"/>
        <v>wearables</v>
      </c>
      <c r="S705" s="10">
        <f t="shared" si="86"/>
        <v>42711.950798611113</v>
      </c>
      <c r="T705" t="str">
        <f t="shared" si="80"/>
        <v>Dec</v>
      </c>
      <c r="U705">
        <f t="shared" si="81"/>
        <v>2016</v>
      </c>
      <c r="V705" s="10">
        <f t="shared" si="87"/>
        <v>42766.98055555555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82"/>
        <v>0.87454545454545463</v>
      </c>
      <c r="P706" s="5">
        <f t="shared" si="83"/>
        <v>120.25</v>
      </c>
      <c r="Q706" t="str">
        <f t="shared" si="84"/>
        <v>technology</v>
      </c>
      <c r="R706" t="str">
        <f t="shared" si="85"/>
        <v>wearables</v>
      </c>
      <c r="S706" s="10">
        <f t="shared" si="86"/>
        <v>42726.192916666667</v>
      </c>
      <c r="T706" t="str">
        <f t="shared" ref="T706:T769" si="88">TEXT(S706,"mmm")</f>
        <v>Dec</v>
      </c>
      <c r="U706">
        <f t="shared" ref="U706:U769" si="89">YEAR(S706)</f>
        <v>2016</v>
      </c>
      <c r="V706" s="10">
        <f t="shared" si="87"/>
        <v>42786.192916666667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90">(E707/D707)*100</f>
        <v>0.97699999999999987</v>
      </c>
      <c r="P707" s="5">
        <f t="shared" ref="P707:P770" si="91">IFERROR(E707/L707,0)</f>
        <v>195.4</v>
      </c>
      <c r="Q707" t="str">
        <f t="shared" ref="Q707:Q770" si="92">LEFT(N707,SEARCH("/",N707,1)-1)</f>
        <v>technology</v>
      </c>
      <c r="R707" t="str">
        <f t="shared" ref="R707:R770" si="93">RIGHT(N707,LEN(N707)-SEARCH("/",N707,1))</f>
        <v>wearables</v>
      </c>
      <c r="S707" s="10">
        <f t="shared" ref="S707:S770" si="94">(((J707/60)/60)/24)+DATE(1970,1,1)</f>
        <v>42726.491643518515</v>
      </c>
      <c r="T707" t="str">
        <f t="shared" si="88"/>
        <v>Dec</v>
      </c>
      <c r="U707">
        <f t="shared" si="89"/>
        <v>2016</v>
      </c>
      <c r="V707" s="10">
        <f t="shared" ref="V707:V770" si="95">(((I707/60)/60)/24)+DATE(1970,1,1)</f>
        <v>42756.491643518515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90"/>
        <v>0</v>
      </c>
      <c r="P708" s="5">
        <f t="shared" si="91"/>
        <v>0</v>
      </c>
      <c r="Q708" t="str">
        <f t="shared" si="92"/>
        <v>technology</v>
      </c>
      <c r="R708" t="str">
        <f t="shared" si="93"/>
        <v>wearables</v>
      </c>
      <c r="S708" s="10">
        <f t="shared" si="94"/>
        <v>42676.995173611111</v>
      </c>
      <c r="T708" t="str">
        <f t="shared" si="88"/>
        <v>Nov</v>
      </c>
      <c r="U708">
        <f t="shared" si="89"/>
        <v>2016</v>
      </c>
      <c r="V708" s="10">
        <f t="shared" si="95"/>
        <v>42718.777083333334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90"/>
        <v>78.927352941176466</v>
      </c>
      <c r="P709" s="5">
        <f t="shared" si="91"/>
        <v>117.69868421052631</v>
      </c>
      <c r="Q709" t="str">
        <f t="shared" si="92"/>
        <v>technology</v>
      </c>
      <c r="R709" t="str">
        <f t="shared" si="93"/>
        <v>wearables</v>
      </c>
      <c r="S709" s="10">
        <f t="shared" si="94"/>
        <v>42696.663506944446</v>
      </c>
      <c r="T709" t="str">
        <f t="shared" si="88"/>
        <v>Nov</v>
      </c>
      <c r="U709">
        <f t="shared" si="89"/>
        <v>2016</v>
      </c>
      <c r="V709" s="10">
        <f t="shared" si="95"/>
        <v>42736.663506944446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90"/>
        <v>22.092500000000001</v>
      </c>
      <c r="P710" s="5">
        <f t="shared" si="91"/>
        <v>23.948509485094849</v>
      </c>
      <c r="Q710" t="str">
        <f t="shared" si="92"/>
        <v>technology</v>
      </c>
      <c r="R710" t="str">
        <f t="shared" si="93"/>
        <v>wearables</v>
      </c>
      <c r="S710" s="10">
        <f t="shared" si="94"/>
        <v>41835.581018518518</v>
      </c>
      <c r="T710" t="str">
        <f t="shared" si="88"/>
        <v>Jul</v>
      </c>
      <c r="U710">
        <f t="shared" si="89"/>
        <v>2014</v>
      </c>
      <c r="V710" s="10">
        <f t="shared" si="95"/>
        <v>41895.581018518518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90"/>
        <v>0.40666666666666662</v>
      </c>
      <c r="P711" s="5">
        <f t="shared" si="91"/>
        <v>30.5</v>
      </c>
      <c r="Q711" t="str">
        <f t="shared" si="92"/>
        <v>technology</v>
      </c>
      <c r="R711" t="str">
        <f t="shared" si="93"/>
        <v>wearables</v>
      </c>
      <c r="S711" s="10">
        <f t="shared" si="94"/>
        <v>41948.041192129633</v>
      </c>
      <c r="T711" t="str">
        <f t="shared" si="88"/>
        <v>Nov</v>
      </c>
      <c r="U711">
        <f t="shared" si="89"/>
        <v>2014</v>
      </c>
      <c r="V711" s="10">
        <f t="shared" si="95"/>
        <v>41978.041192129633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90"/>
        <v>0</v>
      </c>
      <c r="P712" s="5">
        <f t="shared" si="91"/>
        <v>0</v>
      </c>
      <c r="Q712" t="str">
        <f t="shared" si="92"/>
        <v>technology</v>
      </c>
      <c r="R712" t="str">
        <f t="shared" si="93"/>
        <v>wearables</v>
      </c>
      <c r="S712" s="10">
        <f t="shared" si="94"/>
        <v>41837.984976851854</v>
      </c>
      <c r="T712" t="str">
        <f t="shared" si="88"/>
        <v>Jul</v>
      </c>
      <c r="U712">
        <f t="shared" si="89"/>
        <v>2014</v>
      </c>
      <c r="V712" s="10">
        <f t="shared" si="95"/>
        <v>41871.030555555553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90"/>
        <v>33.790999999999997</v>
      </c>
      <c r="P713" s="5">
        <f t="shared" si="91"/>
        <v>99.973372781065095</v>
      </c>
      <c r="Q713" t="str">
        <f t="shared" si="92"/>
        <v>technology</v>
      </c>
      <c r="R713" t="str">
        <f t="shared" si="93"/>
        <v>wearables</v>
      </c>
      <c r="S713" s="10">
        <f t="shared" si="94"/>
        <v>42678.459120370375</v>
      </c>
      <c r="T713" t="str">
        <f t="shared" si="88"/>
        <v>Nov</v>
      </c>
      <c r="U713">
        <f t="shared" si="89"/>
        <v>2016</v>
      </c>
      <c r="V713" s="10">
        <f t="shared" si="95"/>
        <v>42718.500787037032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90"/>
        <v>0.21649484536082475</v>
      </c>
      <c r="P714" s="5">
        <f t="shared" si="91"/>
        <v>26.25</v>
      </c>
      <c r="Q714" t="str">
        <f t="shared" si="92"/>
        <v>technology</v>
      </c>
      <c r="R714" t="str">
        <f t="shared" si="93"/>
        <v>wearables</v>
      </c>
      <c r="S714" s="10">
        <f t="shared" si="94"/>
        <v>42384.680925925932</v>
      </c>
      <c r="T714" t="str">
        <f t="shared" si="88"/>
        <v>Jan</v>
      </c>
      <c r="U714">
        <f t="shared" si="89"/>
        <v>2016</v>
      </c>
      <c r="V714" s="10">
        <f t="shared" si="95"/>
        <v>42414.680925925932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90"/>
        <v>0.79600000000000004</v>
      </c>
      <c r="P715" s="5">
        <f t="shared" si="91"/>
        <v>199</v>
      </c>
      <c r="Q715" t="str">
        <f t="shared" si="92"/>
        <v>technology</v>
      </c>
      <c r="R715" t="str">
        <f t="shared" si="93"/>
        <v>wearables</v>
      </c>
      <c r="S715" s="10">
        <f t="shared" si="94"/>
        <v>42496.529305555552</v>
      </c>
      <c r="T715" t="str">
        <f t="shared" si="88"/>
        <v>May</v>
      </c>
      <c r="U715">
        <f t="shared" si="89"/>
        <v>2016</v>
      </c>
      <c r="V715" s="10">
        <f t="shared" si="95"/>
        <v>42526.529305555552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90"/>
        <v>14.993333333333334</v>
      </c>
      <c r="P716" s="5">
        <f t="shared" si="91"/>
        <v>80.321428571428569</v>
      </c>
      <c r="Q716" t="str">
        <f t="shared" si="92"/>
        <v>technology</v>
      </c>
      <c r="R716" t="str">
        <f t="shared" si="93"/>
        <v>wearables</v>
      </c>
      <c r="S716" s="10">
        <f t="shared" si="94"/>
        <v>42734.787986111114</v>
      </c>
      <c r="T716" t="str">
        <f t="shared" si="88"/>
        <v>Dec</v>
      </c>
      <c r="U716">
        <f t="shared" si="89"/>
        <v>2016</v>
      </c>
      <c r="V716" s="10">
        <f t="shared" si="95"/>
        <v>42794.787986111114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90"/>
        <v>5.0509090909090908</v>
      </c>
      <c r="P717" s="5">
        <f t="shared" si="91"/>
        <v>115.75</v>
      </c>
      <c r="Q717" t="str">
        <f t="shared" si="92"/>
        <v>technology</v>
      </c>
      <c r="R717" t="str">
        <f t="shared" si="93"/>
        <v>wearables</v>
      </c>
      <c r="S717" s="10">
        <f t="shared" si="94"/>
        <v>42273.090740740736</v>
      </c>
      <c r="T717" t="str">
        <f t="shared" si="88"/>
        <v>Sep</v>
      </c>
      <c r="U717">
        <f t="shared" si="89"/>
        <v>2015</v>
      </c>
      <c r="V717" s="10">
        <f t="shared" si="95"/>
        <v>42313.132407407407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90"/>
        <v>10.214285714285715</v>
      </c>
      <c r="P718" s="5">
        <f t="shared" si="91"/>
        <v>44.6875</v>
      </c>
      <c r="Q718" t="str">
        <f t="shared" si="92"/>
        <v>technology</v>
      </c>
      <c r="R718" t="str">
        <f t="shared" si="93"/>
        <v>wearables</v>
      </c>
      <c r="S718" s="10">
        <f t="shared" si="94"/>
        <v>41940.658645833333</v>
      </c>
      <c r="T718" t="str">
        <f t="shared" si="88"/>
        <v>Oct</v>
      </c>
      <c r="U718">
        <f t="shared" si="89"/>
        <v>2014</v>
      </c>
      <c r="V718" s="10">
        <f t="shared" si="95"/>
        <v>41974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90"/>
        <v>0.30499999999999999</v>
      </c>
      <c r="P719" s="5">
        <f t="shared" si="91"/>
        <v>76.25</v>
      </c>
      <c r="Q719" t="str">
        <f t="shared" si="92"/>
        <v>technology</v>
      </c>
      <c r="R719" t="str">
        <f t="shared" si="93"/>
        <v>wearables</v>
      </c>
      <c r="S719" s="10">
        <f t="shared" si="94"/>
        <v>41857.854189814818</v>
      </c>
      <c r="T719" t="str">
        <f t="shared" si="88"/>
        <v>Aug</v>
      </c>
      <c r="U719">
        <f t="shared" si="89"/>
        <v>2014</v>
      </c>
      <c r="V719" s="10">
        <f t="shared" si="95"/>
        <v>41887.854189814818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90"/>
        <v>0.75</v>
      </c>
      <c r="P720" s="5">
        <f t="shared" si="91"/>
        <v>22.5</v>
      </c>
      <c r="Q720" t="str">
        <f t="shared" si="92"/>
        <v>technology</v>
      </c>
      <c r="R720" t="str">
        <f t="shared" si="93"/>
        <v>wearables</v>
      </c>
      <c r="S720" s="10">
        <f t="shared" si="94"/>
        <v>42752.845451388886</v>
      </c>
      <c r="T720" t="str">
        <f t="shared" si="88"/>
        <v>Jan</v>
      </c>
      <c r="U720">
        <f t="shared" si="89"/>
        <v>2017</v>
      </c>
      <c r="V720" s="10">
        <f t="shared" si="95"/>
        <v>42784.249305555553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90"/>
        <v>1.2933333333333332</v>
      </c>
      <c r="P721" s="5">
        <f t="shared" si="91"/>
        <v>19.399999999999999</v>
      </c>
      <c r="Q721" t="str">
        <f t="shared" si="92"/>
        <v>technology</v>
      </c>
      <c r="R721" t="str">
        <f t="shared" si="93"/>
        <v>wearables</v>
      </c>
      <c r="S721" s="10">
        <f t="shared" si="94"/>
        <v>42409.040231481486</v>
      </c>
      <c r="T721" t="str">
        <f t="shared" si="88"/>
        <v>Feb</v>
      </c>
      <c r="U721">
        <f t="shared" si="89"/>
        <v>2016</v>
      </c>
      <c r="V721" s="10">
        <f t="shared" si="95"/>
        <v>42423.040231481486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90"/>
        <v>143.94736842105263</v>
      </c>
      <c r="P722" s="5">
        <f t="shared" si="91"/>
        <v>66.707317073170728</v>
      </c>
      <c r="Q722" t="str">
        <f t="shared" si="92"/>
        <v>publishing</v>
      </c>
      <c r="R722" t="str">
        <f t="shared" si="93"/>
        <v>nonfiction</v>
      </c>
      <c r="S722" s="10">
        <f t="shared" si="94"/>
        <v>40909.649201388893</v>
      </c>
      <c r="T722" t="str">
        <f t="shared" si="88"/>
        <v>Jan</v>
      </c>
      <c r="U722">
        <f t="shared" si="89"/>
        <v>2012</v>
      </c>
      <c r="V722" s="10">
        <f t="shared" si="95"/>
        <v>40937.649201388893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90"/>
        <v>122.10975609756099</v>
      </c>
      <c r="P723" s="5">
        <f t="shared" si="91"/>
        <v>84.142857142857139</v>
      </c>
      <c r="Q723" t="str">
        <f t="shared" si="92"/>
        <v>publishing</v>
      </c>
      <c r="R723" t="str">
        <f t="shared" si="93"/>
        <v>nonfiction</v>
      </c>
      <c r="S723" s="10">
        <f t="shared" si="94"/>
        <v>41807.571840277778</v>
      </c>
      <c r="T723" t="str">
        <f t="shared" si="88"/>
        <v>Jun</v>
      </c>
      <c r="U723">
        <f t="shared" si="89"/>
        <v>2014</v>
      </c>
      <c r="V723" s="10">
        <f t="shared" si="95"/>
        <v>41852.571840277778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90"/>
        <v>132.024</v>
      </c>
      <c r="P724" s="5">
        <f t="shared" si="91"/>
        <v>215.72549019607843</v>
      </c>
      <c r="Q724" t="str">
        <f t="shared" si="92"/>
        <v>publishing</v>
      </c>
      <c r="R724" t="str">
        <f t="shared" si="93"/>
        <v>nonfiction</v>
      </c>
      <c r="S724" s="10">
        <f t="shared" si="94"/>
        <v>40977.805300925924</v>
      </c>
      <c r="T724" t="str">
        <f t="shared" si="88"/>
        <v>Mar</v>
      </c>
      <c r="U724">
        <f t="shared" si="89"/>
        <v>2012</v>
      </c>
      <c r="V724" s="10">
        <f t="shared" si="95"/>
        <v>41007.76363425926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90"/>
        <v>109.38000000000001</v>
      </c>
      <c r="P725" s="5">
        <f t="shared" si="91"/>
        <v>54.69</v>
      </c>
      <c r="Q725" t="str">
        <f t="shared" si="92"/>
        <v>publishing</v>
      </c>
      <c r="R725" t="str">
        <f t="shared" si="93"/>
        <v>nonfiction</v>
      </c>
      <c r="S725" s="10">
        <f t="shared" si="94"/>
        <v>42184.816539351858</v>
      </c>
      <c r="T725" t="str">
        <f t="shared" si="88"/>
        <v>Jun</v>
      </c>
      <c r="U725">
        <f t="shared" si="89"/>
        <v>2015</v>
      </c>
      <c r="V725" s="10">
        <f t="shared" si="95"/>
        <v>42215.165972222225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90"/>
        <v>105.47157142857144</v>
      </c>
      <c r="P726" s="5">
        <f t="shared" si="91"/>
        <v>51.62944055944056</v>
      </c>
      <c r="Q726" t="str">
        <f t="shared" si="92"/>
        <v>publishing</v>
      </c>
      <c r="R726" t="str">
        <f t="shared" si="93"/>
        <v>nonfiction</v>
      </c>
      <c r="S726" s="10">
        <f t="shared" si="94"/>
        <v>40694.638460648144</v>
      </c>
      <c r="T726" t="str">
        <f t="shared" si="88"/>
        <v>May</v>
      </c>
      <c r="U726">
        <f t="shared" si="89"/>
        <v>2011</v>
      </c>
      <c r="V726" s="10">
        <f t="shared" si="95"/>
        <v>40724.638460648144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90"/>
        <v>100.35000000000001</v>
      </c>
      <c r="P727" s="5">
        <f t="shared" si="91"/>
        <v>143.35714285714286</v>
      </c>
      <c r="Q727" t="str">
        <f t="shared" si="92"/>
        <v>publishing</v>
      </c>
      <c r="R727" t="str">
        <f t="shared" si="93"/>
        <v>nonfiction</v>
      </c>
      <c r="S727" s="10">
        <f t="shared" si="94"/>
        <v>42321.626296296294</v>
      </c>
      <c r="T727" t="str">
        <f t="shared" si="88"/>
        <v>Nov</v>
      </c>
      <c r="U727">
        <f t="shared" si="89"/>
        <v>2015</v>
      </c>
      <c r="V727" s="10">
        <f t="shared" si="95"/>
        <v>42351.626296296294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90"/>
        <v>101.4</v>
      </c>
      <c r="P728" s="5">
        <f t="shared" si="91"/>
        <v>72.428571428571431</v>
      </c>
      <c r="Q728" t="str">
        <f t="shared" si="92"/>
        <v>publishing</v>
      </c>
      <c r="R728" t="str">
        <f t="shared" si="93"/>
        <v>nonfiction</v>
      </c>
      <c r="S728" s="10">
        <f t="shared" si="94"/>
        <v>41346.042673611111</v>
      </c>
      <c r="T728" t="str">
        <f t="shared" si="88"/>
        <v>Mar</v>
      </c>
      <c r="U728">
        <f t="shared" si="89"/>
        <v>2013</v>
      </c>
      <c r="V728" s="10">
        <f t="shared" si="95"/>
        <v>41376.042673611111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90"/>
        <v>155.51428571428571</v>
      </c>
      <c r="P729" s="5">
        <f t="shared" si="91"/>
        <v>36.530201342281877</v>
      </c>
      <c r="Q729" t="str">
        <f t="shared" si="92"/>
        <v>publishing</v>
      </c>
      <c r="R729" t="str">
        <f t="shared" si="93"/>
        <v>nonfiction</v>
      </c>
      <c r="S729" s="10">
        <f t="shared" si="94"/>
        <v>41247.020243055551</v>
      </c>
      <c r="T729" t="str">
        <f t="shared" si="88"/>
        <v>Dec</v>
      </c>
      <c r="U729">
        <f t="shared" si="89"/>
        <v>2012</v>
      </c>
      <c r="V729" s="10">
        <f t="shared" si="95"/>
        <v>41288.888888888891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90"/>
        <v>105.566</v>
      </c>
      <c r="P730" s="5">
        <f t="shared" si="91"/>
        <v>60.903461538461535</v>
      </c>
      <c r="Q730" t="str">
        <f t="shared" si="92"/>
        <v>publishing</v>
      </c>
      <c r="R730" t="str">
        <f t="shared" si="93"/>
        <v>nonfiction</v>
      </c>
      <c r="S730" s="10">
        <f t="shared" si="94"/>
        <v>40731.837465277778</v>
      </c>
      <c r="T730" t="str">
        <f t="shared" si="88"/>
        <v>Jul</v>
      </c>
      <c r="U730">
        <f t="shared" si="89"/>
        <v>2011</v>
      </c>
      <c r="V730" s="10">
        <f t="shared" si="95"/>
        <v>40776.837465277778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90"/>
        <v>130.65</v>
      </c>
      <c r="P731" s="5">
        <f t="shared" si="91"/>
        <v>43.55</v>
      </c>
      <c r="Q731" t="str">
        <f t="shared" si="92"/>
        <v>publishing</v>
      </c>
      <c r="R731" t="str">
        <f t="shared" si="93"/>
        <v>nonfiction</v>
      </c>
      <c r="S731" s="10">
        <f t="shared" si="94"/>
        <v>41111.185891203706</v>
      </c>
      <c r="T731" t="str">
        <f t="shared" si="88"/>
        <v>Jul</v>
      </c>
      <c r="U731">
        <f t="shared" si="89"/>
        <v>2012</v>
      </c>
      <c r="V731" s="10">
        <f t="shared" si="95"/>
        <v>41171.185891203706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90"/>
        <v>132.19</v>
      </c>
      <c r="P732" s="5">
        <f t="shared" si="91"/>
        <v>99.766037735849054</v>
      </c>
      <c r="Q732" t="str">
        <f t="shared" si="92"/>
        <v>publishing</v>
      </c>
      <c r="R732" t="str">
        <f t="shared" si="93"/>
        <v>nonfiction</v>
      </c>
      <c r="S732" s="10">
        <f t="shared" si="94"/>
        <v>40854.745266203703</v>
      </c>
      <c r="T732" t="str">
        <f t="shared" si="88"/>
        <v>Nov</v>
      </c>
      <c r="U732">
        <f t="shared" si="89"/>
        <v>2011</v>
      </c>
      <c r="V732" s="10">
        <f t="shared" si="95"/>
        <v>40884.745266203703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90"/>
        <v>126</v>
      </c>
      <c r="P733" s="5">
        <f t="shared" si="91"/>
        <v>88.732394366197184</v>
      </c>
      <c r="Q733" t="str">
        <f t="shared" si="92"/>
        <v>publishing</v>
      </c>
      <c r="R733" t="str">
        <f t="shared" si="93"/>
        <v>nonfiction</v>
      </c>
      <c r="S733" s="10">
        <f t="shared" si="94"/>
        <v>40879.795682870368</v>
      </c>
      <c r="T733" t="str">
        <f t="shared" si="88"/>
        <v>Dec</v>
      </c>
      <c r="U733">
        <f t="shared" si="89"/>
        <v>2011</v>
      </c>
      <c r="V733" s="10">
        <f t="shared" si="95"/>
        <v>40930.25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90"/>
        <v>160</v>
      </c>
      <c r="P734" s="5">
        <f t="shared" si="91"/>
        <v>4.9230769230769234</v>
      </c>
      <c r="Q734" t="str">
        <f t="shared" si="92"/>
        <v>publishing</v>
      </c>
      <c r="R734" t="str">
        <f t="shared" si="93"/>
        <v>nonfiction</v>
      </c>
      <c r="S734" s="10">
        <f t="shared" si="94"/>
        <v>41486.424317129626</v>
      </c>
      <c r="T734" t="str">
        <f t="shared" si="88"/>
        <v>Jul</v>
      </c>
      <c r="U734">
        <f t="shared" si="89"/>
        <v>2013</v>
      </c>
      <c r="V734" s="10">
        <f t="shared" si="95"/>
        <v>41546.424317129626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90"/>
        <v>120.48</v>
      </c>
      <c r="P735" s="5">
        <f t="shared" si="91"/>
        <v>17.822485207100591</v>
      </c>
      <c r="Q735" t="str">
        <f t="shared" si="92"/>
        <v>publishing</v>
      </c>
      <c r="R735" t="str">
        <f t="shared" si="93"/>
        <v>nonfiction</v>
      </c>
      <c r="S735" s="10">
        <f t="shared" si="94"/>
        <v>41598.420046296298</v>
      </c>
      <c r="T735" t="str">
        <f t="shared" si="88"/>
        <v>Nov</v>
      </c>
      <c r="U735">
        <f t="shared" si="89"/>
        <v>2013</v>
      </c>
      <c r="V735" s="10">
        <f t="shared" si="95"/>
        <v>41628.420046296298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90"/>
        <v>125.52941176470588</v>
      </c>
      <c r="P736" s="5">
        <f t="shared" si="91"/>
        <v>187.19298245614036</v>
      </c>
      <c r="Q736" t="str">
        <f t="shared" si="92"/>
        <v>publishing</v>
      </c>
      <c r="R736" t="str">
        <f t="shared" si="93"/>
        <v>nonfiction</v>
      </c>
      <c r="S736" s="10">
        <f t="shared" si="94"/>
        <v>42102.164583333331</v>
      </c>
      <c r="T736" t="str">
        <f t="shared" si="88"/>
        <v>Apr</v>
      </c>
      <c r="U736">
        <f t="shared" si="89"/>
        <v>2015</v>
      </c>
      <c r="V736" s="10">
        <f t="shared" si="95"/>
        <v>42133.208333333328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90"/>
        <v>114.40638297872341</v>
      </c>
      <c r="P737" s="5">
        <f t="shared" si="91"/>
        <v>234.80786026200875</v>
      </c>
      <c r="Q737" t="str">
        <f t="shared" si="92"/>
        <v>publishing</v>
      </c>
      <c r="R737" t="str">
        <f t="shared" si="93"/>
        <v>nonfiction</v>
      </c>
      <c r="S737" s="10">
        <f t="shared" si="94"/>
        <v>41946.029467592591</v>
      </c>
      <c r="T737" t="str">
        <f t="shared" si="88"/>
        <v>Nov</v>
      </c>
      <c r="U737">
        <f t="shared" si="89"/>
        <v>2014</v>
      </c>
      <c r="V737" s="10">
        <f t="shared" si="95"/>
        <v>41977.027083333334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90"/>
        <v>315.13888888888891</v>
      </c>
      <c r="P738" s="5">
        <f t="shared" si="91"/>
        <v>105.04629629629629</v>
      </c>
      <c r="Q738" t="str">
        <f t="shared" si="92"/>
        <v>publishing</v>
      </c>
      <c r="R738" t="str">
        <f t="shared" si="93"/>
        <v>nonfiction</v>
      </c>
      <c r="S738" s="10">
        <f t="shared" si="94"/>
        <v>41579.734259259261</v>
      </c>
      <c r="T738" t="str">
        <f t="shared" si="88"/>
        <v>Nov</v>
      </c>
      <c r="U738">
        <f t="shared" si="89"/>
        <v>2013</v>
      </c>
      <c r="V738" s="10">
        <f t="shared" si="95"/>
        <v>41599.207638888889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90"/>
        <v>122.39999999999999</v>
      </c>
      <c r="P739" s="5">
        <f t="shared" si="91"/>
        <v>56.666666666666664</v>
      </c>
      <c r="Q739" t="str">
        <f t="shared" si="92"/>
        <v>publishing</v>
      </c>
      <c r="R739" t="str">
        <f t="shared" si="93"/>
        <v>nonfiction</v>
      </c>
      <c r="S739" s="10">
        <f t="shared" si="94"/>
        <v>41667.275312500002</v>
      </c>
      <c r="T739" t="str">
        <f t="shared" si="88"/>
        <v>Jan</v>
      </c>
      <c r="U739">
        <f t="shared" si="89"/>
        <v>2014</v>
      </c>
      <c r="V739" s="10">
        <f t="shared" si="95"/>
        <v>41684.833333333336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90"/>
        <v>106.73333333333332</v>
      </c>
      <c r="P740" s="5">
        <f t="shared" si="91"/>
        <v>39.048780487804876</v>
      </c>
      <c r="Q740" t="str">
        <f t="shared" si="92"/>
        <v>publishing</v>
      </c>
      <c r="R740" t="str">
        <f t="shared" si="93"/>
        <v>nonfiction</v>
      </c>
      <c r="S740" s="10">
        <f t="shared" si="94"/>
        <v>41943.604097222218</v>
      </c>
      <c r="T740" t="str">
        <f t="shared" si="88"/>
        <v>Oct</v>
      </c>
      <c r="U740">
        <f t="shared" si="89"/>
        <v>2014</v>
      </c>
      <c r="V740" s="10">
        <f t="shared" si="95"/>
        <v>41974.207638888889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90"/>
        <v>158.33333333333331</v>
      </c>
      <c r="P741" s="5">
        <f t="shared" si="91"/>
        <v>68.345323741007192</v>
      </c>
      <c r="Q741" t="str">
        <f t="shared" si="92"/>
        <v>publishing</v>
      </c>
      <c r="R741" t="str">
        <f t="shared" si="93"/>
        <v>nonfiction</v>
      </c>
      <c r="S741" s="10">
        <f t="shared" si="94"/>
        <v>41829.502650462964</v>
      </c>
      <c r="T741" t="str">
        <f t="shared" si="88"/>
        <v>Jul</v>
      </c>
      <c r="U741">
        <f t="shared" si="89"/>
        <v>2014</v>
      </c>
      <c r="V741" s="10">
        <f t="shared" si="95"/>
        <v>41862.502650462964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90"/>
        <v>107.4</v>
      </c>
      <c r="P742" s="5">
        <f t="shared" si="91"/>
        <v>169.57894736842104</v>
      </c>
      <c r="Q742" t="str">
        <f t="shared" si="92"/>
        <v>publishing</v>
      </c>
      <c r="R742" t="str">
        <f t="shared" si="93"/>
        <v>nonfiction</v>
      </c>
      <c r="S742" s="10">
        <f t="shared" si="94"/>
        <v>42162.146782407406</v>
      </c>
      <c r="T742" t="str">
        <f t="shared" si="88"/>
        <v>Jun</v>
      </c>
      <c r="U742">
        <f t="shared" si="89"/>
        <v>2015</v>
      </c>
      <c r="V742" s="10">
        <f t="shared" si="95"/>
        <v>42176.146782407406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90"/>
        <v>102.25999999999999</v>
      </c>
      <c r="P743" s="5">
        <f t="shared" si="91"/>
        <v>141.42340425531913</v>
      </c>
      <c r="Q743" t="str">
        <f t="shared" si="92"/>
        <v>publishing</v>
      </c>
      <c r="R743" t="str">
        <f t="shared" si="93"/>
        <v>nonfiction</v>
      </c>
      <c r="S743" s="10">
        <f t="shared" si="94"/>
        <v>41401.648217592592</v>
      </c>
      <c r="T743" t="str">
        <f t="shared" si="88"/>
        <v>May</v>
      </c>
      <c r="U743">
        <f t="shared" si="89"/>
        <v>2013</v>
      </c>
      <c r="V743" s="10">
        <f t="shared" si="95"/>
        <v>41436.648217592592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90"/>
        <v>110.71428571428572</v>
      </c>
      <c r="P744" s="5">
        <f t="shared" si="91"/>
        <v>67.391304347826093</v>
      </c>
      <c r="Q744" t="str">
        <f t="shared" si="92"/>
        <v>publishing</v>
      </c>
      <c r="R744" t="str">
        <f t="shared" si="93"/>
        <v>nonfiction</v>
      </c>
      <c r="S744" s="10">
        <f t="shared" si="94"/>
        <v>41689.917962962965</v>
      </c>
      <c r="T744" t="str">
        <f t="shared" si="88"/>
        <v>Feb</v>
      </c>
      <c r="U744">
        <f t="shared" si="89"/>
        <v>2014</v>
      </c>
      <c r="V744" s="10">
        <f t="shared" si="95"/>
        <v>41719.876296296294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90"/>
        <v>148</v>
      </c>
      <c r="P745" s="5">
        <f t="shared" si="91"/>
        <v>54.266666666666666</v>
      </c>
      <c r="Q745" t="str">
        <f t="shared" si="92"/>
        <v>publishing</v>
      </c>
      <c r="R745" t="str">
        <f t="shared" si="93"/>
        <v>nonfiction</v>
      </c>
      <c r="S745" s="10">
        <f t="shared" si="94"/>
        <v>40990.709317129629</v>
      </c>
      <c r="T745" t="str">
        <f t="shared" si="88"/>
        <v>Mar</v>
      </c>
      <c r="U745">
        <f t="shared" si="89"/>
        <v>2012</v>
      </c>
      <c r="V745" s="10">
        <f t="shared" si="95"/>
        <v>41015.875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90"/>
        <v>102.32000000000001</v>
      </c>
      <c r="P746" s="5">
        <f t="shared" si="91"/>
        <v>82.516129032258064</v>
      </c>
      <c r="Q746" t="str">
        <f t="shared" si="92"/>
        <v>publishing</v>
      </c>
      <c r="R746" t="str">
        <f t="shared" si="93"/>
        <v>nonfiction</v>
      </c>
      <c r="S746" s="10">
        <f t="shared" si="94"/>
        <v>41226.95721064815</v>
      </c>
      <c r="T746" t="str">
        <f t="shared" si="88"/>
        <v>Nov</v>
      </c>
      <c r="U746">
        <f t="shared" si="89"/>
        <v>2012</v>
      </c>
      <c r="V746" s="10">
        <f t="shared" si="95"/>
        <v>41256.95721064815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90"/>
        <v>179.09909909909908</v>
      </c>
      <c r="P747" s="5">
        <f t="shared" si="91"/>
        <v>53.729729729729726</v>
      </c>
      <c r="Q747" t="str">
        <f t="shared" si="92"/>
        <v>publishing</v>
      </c>
      <c r="R747" t="str">
        <f t="shared" si="93"/>
        <v>nonfiction</v>
      </c>
      <c r="S747" s="10">
        <f t="shared" si="94"/>
        <v>41367.572280092594</v>
      </c>
      <c r="T747" t="str">
        <f t="shared" si="88"/>
        <v>Apr</v>
      </c>
      <c r="U747">
        <f t="shared" si="89"/>
        <v>2013</v>
      </c>
      <c r="V747" s="10">
        <f t="shared" si="95"/>
        <v>41397.572280092594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90"/>
        <v>111.08135252761969</v>
      </c>
      <c r="P748" s="5">
        <f t="shared" si="91"/>
        <v>34.206185567010309</v>
      </c>
      <c r="Q748" t="str">
        <f t="shared" si="92"/>
        <v>publishing</v>
      </c>
      <c r="R748" t="str">
        <f t="shared" si="93"/>
        <v>nonfiction</v>
      </c>
      <c r="S748" s="10">
        <f t="shared" si="94"/>
        <v>41157.042928240742</v>
      </c>
      <c r="T748" t="str">
        <f t="shared" si="88"/>
        <v>Sep</v>
      </c>
      <c r="U748">
        <f t="shared" si="89"/>
        <v>2012</v>
      </c>
      <c r="V748" s="10">
        <f t="shared" si="95"/>
        <v>41175.165972222225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90"/>
        <v>100.04285714285714</v>
      </c>
      <c r="P749" s="5">
        <f t="shared" si="91"/>
        <v>127.32727272727273</v>
      </c>
      <c r="Q749" t="str">
        <f t="shared" si="92"/>
        <v>publishing</v>
      </c>
      <c r="R749" t="str">
        <f t="shared" si="93"/>
        <v>nonfiction</v>
      </c>
      <c r="S749" s="10">
        <f t="shared" si="94"/>
        <v>41988.548831018517</v>
      </c>
      <c r="T749" t="str">
        <f t="shared" si="88"/>
        <v>Dec</v>
      </c>
      <c r="U749">
        <f t="shared" si="89"/>
        <v>2014</v>
      </c>
      <c r="V749" s="10">
        <f t="shared" si="95"/>
        <v>42019.454166666663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90"/>
        <v>100.25</v>
      </c>
      <c r="P750" s="5">
        <f t="shared" si="91"/>
        <v>45.56818181818182</v>
      </c>
      <c r="Q750" t="str">
        <f t="shared" si="92"/>
        <v>publishing</v>
      </c>
      <c r="R750" t="str">
        <f t="shared" si="93"/>
        <v>nonfiction</v>
      </c>
      <c r="S750" s="10">
        <f t="shared" si="94"/>
        <v>41831.846828703703</v>
      </c>
      <c r="T750" t="str">
        <f t="shared" si="88"/>
        <v>Jul</v>
      </c>
      <c r="U750">
        <f t="shared" si="89"/>
        <v>2014</v>
      </c>
      <c r="V750" s="10">
        <f t="shared" si="95"/>
        <v>41861.846828703703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90"/>
        <v>105.56</v>
      </c>
      <c r="P751" s="5">
        <f t="shared" si="91"/>
        <v>95.963636363636368</v>
      </c>
      <c r="Q751" t="str">
        <f t="shared" si="92"/>
        <v>publishing</v>
      </c>
      <c r="R751" t="str">
        <f t="shared" si="93"/>
        <v>nonfiction</v>
      </c>
      <c r="S751" s="10">
        <f t="shared" si="94"/>
        <v>42733.94131944445</v>
      </c>
      <c r="T751" t="str">
        <f t="shared" si="88"/>
        <v>Dec</v>
      </c>
      <c r="U751">
        <f t="shared" si="89"/>
        <v>2016</v>
      </c>
      <c r="V751" s="10">
        <f t="shared" si="95"/>
        <v>42763.94131944445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90"/>
        <v>102.58775877587757</v>
      </c>
      <c r="P752" s="5">
        <f t="shared" si="91"/>
        <v>77.271186440677965</v>
      </c>
      <c r="Q752" t="str">
        <f t="shared" si="92"/>
        <v>publishing</v>
      </c>
      <c r="R752" t="str">
        <f t="shared" si="93"/>
        <v>nonfiction</v>
      </c>
      <c r="S752" s="10">
        <f t="shared" si="94"/>
        <v>41299.878148148149</v>
      </c>
      <c r="T752" t="str">
        <f t="shared" si="88"/>
        <v>Jan</v>
      </c>
      <c r="U752">
        <f t="shared" si="89"/>
        <v>2013</v>
      </c>
      <c r="V752" s="10">
        <f t="shared" si="95"/>
        <v>41329.878148148149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90"/>
        <v>118.5</v>
      </c>
      <c r="P753" s="5">
        <f t="shared" si="91"/>
        <v>57.338709677419352</v>
      </c>
      <c r="Q753" t="str">
        <f t="shared" si="92"/>
        <v>publishing</v>
      </c>
      <c r="R753" t="str">
        <f t="shared" si="93"/>
        <v>nonfiction</v>
      </c>
      <c r="S753" s="10">
        <f t="shared" si="94"/>
        <v>40713.630497685182</v>
      </c>
      <c r="T753" t="str">
        <f t="shared" si="88"/>
        <v>Jun</v>
      </c>
      <c r="U753">
        <f t="shared" si="89"/>
        <v>2011</v>
      </c>
      <c r="V753" s="10">
        <f t="shared" si="95"/>
        <v>40759.630497685182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90"/>
        <v>111.7</v>
      </c>
      <c r="P754" s="5">
        <f t="shared" si="91"/>
        <v>53.19047619047619</v>
      </c>
      <c r="Q754" t="str">
        <f t="shared" si="92"/>
        <v>publishing</v>
      </c>
      <c r="R754" t="str">
        <f t="shared" si="93"/>
        <v>nonfiction</v>
      </c>
      <c r="S754" s="10">
        <f t="shared" si="94"/>
        <v>42639.421493055561</v>
      </c>
      <c r="T754" t="str">
        <f t="shared" si="88"/>
        <v>Sep</v>
      </c>
      <c r="U754">
        <f t="shared" si="89"/>
        <v>2016</v>
      </c>
      <c r="V754" s="10">
        <f t="shared" si="95"/>
        <v>42659.458333333328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90"/>
        <v>128</v>
      </c>
      <c r="P755" s="5">
        <f t="shared" si="91"/>
        <v>492.30769230769232</v>
      </c>
      <c r="Q755" t="str">
        <f t="shared" si="92"/>
        <v>publishing</v>
      </c>
      <c r="R755" t="str">
        <f t="shared" si="93"/>
        <v>nonfiction</v>
      </c>
      <c r="S755" s="10">
        <f t="shared" si="94"/>
        <v>42019.590173611112</v>
      </c>
      <c r="T755" t="str">
        <f t="shared" si="88"/>
        <v>Jan</v>
      </c>
      <c r="U755">
        <f t="shared" si="89"/>
        <v>2015</v>
      </c>
      <c r="V755" s="10">
        <f t="shared" si="95"/>
        <v>42049.590173611112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90"/>
        <v>103.75000000000001</v>
      </c>
      <c r="P756" s="5">
        <f t="shared" si="91"/>
        <v>42.346938775510203</v>
      </c>
      <c r="Q756" t="str">
        <f t="shared" si="92"/>
        <v>publishing</v>
      </c>
      <c r="R756" t="str">
        <f t="shared" si="93"/>
        <v>nonfiction</v>
      </c>
      <c r="S756" s="10">
        <f t="shared" si="94"/>
        <v>41249.749085648145</v>
      </c>
      <c r="T756" t="str">
        <f t="shared" si="88"/>
        <v>Dec</v>
      </c>
      <c r="U756">
        <f t="shared" si="89"/>
        <v>2012</v>
      </c>
      <c r="V756" s="10">
        <f t="shared" si="95"/>
        <v>41279.749085648145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90"/>
        <v>101.9076</v>
      </c>
      <c r="P757" s="5">
        <f t="shared" si="91"/>
        <v>37.466029411764708</v>
      </c>
      <c r="Q757" t="str">
        <f t="shared" si="92"/>
        <v>publishing</v>
      </c>
      <c r="R757" t="str">
        <f t="shared" si="93"/>
        <v>nonfiction</v>
      </c>
      <c r="S757" s="10">
        <f t="shared" si="94"/>
        <v>41383.605057870373</v>
      </c>
      <c r="T757" t="str">
        <f t="shared" si="88"/>
        <v>Apr</v>
      </c>
      <c r="U757">
        <f t="shared" si="89"/>
        <v>2013</v>
      </c>
      <c r="V757" s="10">
        <f t="shared" si="95"/>
        <v>41414.02847222222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90"/>
        <v>117.71428571428571</v>
      </c>
      <c r="P758" s="5">
        <f t="shared" si="91"/>
        <v>37.454545454545453</v>
      </c>
      <c r="Q758" t="str">
        <f t="shared" si="92"/>
        <v>publishing</v>
      </c>
      <c r="R758" t="str">
        <f t="shared" si="93"/>
        <v>nonfiction</v>
      </c>
      <c r="S758" s="10">
        <f t="shared" si="94"/>
        <v>40590.766886574071</v>
      </c>
      <c r="T758" t="str">
        <f t="shared" si="88"/>
        <v>Feb</v>
      </c>
      <c r="U758">
        <f t="shared" si="89"/>
        <v>2011</v>
      </c>
      <c r="V758" s="10">
        <f t="shared" si="95"/>
        <v>40651.725219907406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90"/>
        <v>238</v>
      </c>
      <c r="P759" s="5">
        <f t="shared" si="91"/>
        <v>33.055555555555557</v>
      </c>
      <c r="Q759" t="str">
        <f t="shared" si="92"/>
        <v>publishing</v>
      </c>
      <c r="R759" t="str">
        <f t="shared" si="93"/>
        <v>nonfiction</v>
      </c>
      <c r="S759" s="10">
        <f t="shared" si="94"/>
        <v>41235.054560185185</v>
      </c>
      <c r="T759" t="str">
        <f t="shared" si="88"/>
        <v>Nov</v>
      </c>
      <c r="U759">
        <f t="shared" si="89"/>
        <v>2012</v>
      </c>
      <c r="V759" s="10">
        <f t="shared" si="95"/>
        <v>41249.054560185185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90"/>
        <v>102</v>
      </c>
      <c r="P760" s="5">
        <f t="shared" si="91"/>
        <v>134.21052631578948</v>
      </c>
      <c r="Q760" t="str">
        <f t="shared" si="92"/>
        <v>publishing</v>
      </c>
      <c r="R760" t="str">
        <f t="shared" si="93"/>
        <v>nonfiction</v>
      </c>
      <c r="S760" s="10">
        <f t="shared" si="94"/>
        <v>40429.836435185185</v>
      </c>
      <c r="T760" t="str">
        <f t="shared" si="88"/>
        <v>Sep</v>
      </c>
      <c r="U760">
        <f t="shared" si="89"/>
        <v>2010</v>
      </c>
      <c r="V760" s="10">
        <f t="shared" si="95"/>
        <v>40459.836435185185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90"/>
        <v>101.92000000000002</v>
      </c>
      <c r="P761" s="5">
        <f t="shared" si="91"/>
        <v>51.474747474747474</v>
      </c>
      <c r="Q761" t="str">
        <f t="shared" si="92"/>
        <v>publishing</v>
      </c>
      <c r="R761" t="str">
        <f t="shared" si="93"/>
        <v>nonfiction</v>
      </c>
      <c r="S761" s="10">
        <f t="shared" si="94"/>
        <v>41789.330312500002</v>
      </c>
      <c r="T761" t="str">
        <f t="shared" si="88"/>
        <v>May</v>
      </c>
      <c r="U761">
        <f t="shared" si="89"/>
        <v>2014</v>
      </c>
      <c r="V761" s="10">
        <f t="shared" si="95"/>
        <v>41829.330312500002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90"/>
        <v>0</v>
      </c>
      <c r="P762" s="5">
        <f t="shared" si="91"/>
        <v>0</v>
      </c>
      <c r="Q762" t="str">
        <f t="shared" si="92"/>
        <v>publishing</v>
      </c>
      <c r="R762" t="str">
        <f t="shared" si="93"/>
        <v>fiction</v>
      </c>
      <c r="S762" s="10">
        <f t="shared" si="94"/>
        <v>42670.764039351852</v>
      </c>
      <c r="T762" t="str">
        <f t="shared" si="88"/>
        <v>Oct</v>
      </c>
      <c r="U762">
        <f t="shared" si="89"/>
        <v>2016</v>
      </c>
      <c r="V762" s="10">
        <f t="shared" si="95"/>
        <v>42700.805706018517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90"/>
        <v>4.7</v>
      </c>
      <c r="P763" s="5">
        <f t="shared" si="91"/>
        <v>39.166666666666664</v>
      </c>
      <c r="Q763" t="str">
        <f t="shared" si="92"/>
        <v>publishing</v>
      </c>
      <c r="R763" t="str">
        <f t="shared" si="93"/>
        <v>fiction</v>
      </c>
      <c r="S763" s="10">
        <f t="shared" si="94"/>
        <v>41642.751458333332</v>
      </c>
      <c r="T763" t="str">
        <f t="shared" si="88"/>
        <v>Jan</v>
      </c>
      <c r="U763">
        <f t="shared" si="89"/>
        <v>2014</v>
      </c>
      <c r="V763" s="10">
        <f t="shared" si="95"/>
        <v>41672.751458333332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90"/>
        <v>0</v>
      </c>
      <c r="P764" s="5">
        <f t="shared" si="91"/>
        <v>0</v>
      </c>
      <c r="Q764" t="str">
        <f t="shared" si="92"/>
        <v>publishing</v>
      </c>
      <c r="R764" t="str">
        <f t="shared" si="93"/>
        <v>fiction</v>
      </c>
      <c r="S764" s="10">
        <f t="shared" si="94"/>
        <v>42690.858449074076</v>
      </c>
      <c r="T764" t="str">
        <f t="shared" si="88"/>
        <v>Nov</v>
      </c>
      <c r="U764">
        <f t="shared" si="89"/>
        <v>2016</v>
      </c>
      <c r="V764" s="10">
        <f t="shared" si="95"/>
        <v>42708.25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90"/>
        <v>0.11655011655011654</v>
      </c>
      <c r="P765" s="5">
        <f t="shared" si="91"/>
        <v>5</v>
      </c>
      <c r="Q765" t="str">
        <f t="shared" si="92"/>
        <v>publishing</v>
      </c>
      <c r="R765" t="str">
        <f t="shared" si="93"/>
        <v>fiction</v>
      </c>
      <c r="S765" s="10">
        <f t="shared" si="94"/>
        <v>41471.446851851848</v>
      </c>
      <c r="T765" t="str">
        <f t="shared" si="88"/>
        <v>Jul</v>
      </c>
      <c r="U765">
        <f t="shared" si="89"/>
        <v>2013</v>
      </c>
      <c r="V765" s="10">
        <f t="shared" si="95"/>
        <v>41501.446851851848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90"/>
        <v>0</v>
      </c>
      <c r="P766" s="5">
        <f t="shared" si="91"/>
        <v>0</v>
      </c>
      <c r="Q766" t="str">
        <f t="shared" si="92"/>
        <v>publishing</v>
      </c>
      <c r="R766" t="str">
        <f t="shared" si="93"/>
        <v>fiction</v>
      </c>
      <c r="S766" s="10">
        <f t="shared" si="94"/>
        <v>42227.173159722224</v>
      </c>
      <c r="T766" t="str">
        <f t="shared" si="88"/>
        <v>Aug</v>
      </c>
      <c r="U766">
        <f t="shared" si="89"/>
        <v>2015</v>
      </c>
      <c r="V766" s="10">
        <f t="shared" si="95"/>
        <v>42257.173159722224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90"/>
        <v>36.014285714285712</v>
      </c>
      <c r="P767" s="5">
        <f t="shared" si="91"/>
        <v>57.295454545454547</v>
      </c>
      <c r="Q767" t="str">
        <f t="shared" si="92"/>
        <v>publishing</v>
      </c>
      <c r="R767" t="str">
        <f t="shared" si="93"/>
        <v>fiction</v>
      </c>
      <c r="S767" s="10">
        <f t="shared" si="94"/>
        <v>41901.542638888888</v>
      </c>
      <c r="T767" t="str">
        <f t="shared" si="88"/>
        <v>Sep</v>
      </c>
      <c r="U767">
        <f t="shared" si="89"/>
        <v>2014</v>
      </c>
      <c r="V767" s="10">
        <f t="shared" si="95"/>
        <v>41931.542638888888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90"/>
        <v>0</v>
      </c>
      <c r="P768" s="5">
        <f t="shared" si="91"/>
        <v>0</v>
      </c>
      <c r="Q768" t="str">
        <f t="shared" si="92"/>
        <v>publishing</v>
      </c>
      <c r="R768" t="str">
        <f t="shared" si="93"/>
        <v>fiction</v>
      </c>
      <c r="S768" s="10">
        <f t="shared" si="94"/>
        <v>42021.783368055556</v>
      </c>
      <c r="T768" t="str">
        <f t="shared" si="88"/>
        <v>Jan</v>
      </c>
      <c r="U768">
        <f t="shared" si="89"/>
        <v>2015</v>
      </c>
      <c r="V768" s="10">
        <f t="shared" si="95"/>
        <v>42051.783368055556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90"/>
        <v>3.54</v>
      </c>
      <c r="P769" s="5">
        <f t="shared" si="91"/>
        <v>59</v>
      </c>
      <c r="Q769" t="str">
        <f t="shared" si="92"/>
        <v>publishing</v>
      </c>
      <c r="R769" t="str">
        <f t="shared" si="93"/>
        <v>fiction</v>
      </c>
      <c r="S769" s="10">
        <f t="shared" si="94"/>
        <v>42115.143634259264</v>
      </c>
      <c r="T769" t="str">
        <f t="shared" si="88"/>
        <v>Apr</v>
      </c>
      <c r="U769">
        <f t="shared" si="89"/>
        <v>2015</v>
      </c>
      <c r="V769" s="10">
        <f t="shared" si="95"/>
        <v>42145.143634259264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90"/>
        <v>0</v>
      </c>
      <c r="P770" s="5">
        <f t="shared" si="91"/>
        <v>0</v>
      </c>
      <c r="Q770" t="str">
        <f t="shared" si="92"/>
        <v>publishing</v>
      </c>
      <c r="R770" t="str">
        <f t="shared" si="93"/>
        <v>fiction</v>
      </c>
      <c r="S770" s="10">
        <f t="shared" si="94"/>
        <v>41594.207060185188</v>
      </c>
      <c r="T770" t="str">
        <f t="shared" ref="T770:T833" si="96">TEXT(S770,"mmm")</f>
        <v>Nov</v>
      </c>
      <c r="U770">
        <f t="shared" ref="U770:U833" si="97">YEAR(S770)</f>
        <v>2013</v>
      </c>
      <c r="V770" s="10">
        <f t="shared" si="95"/>
        <v>41624.207060185188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98">(E771/D771)*100</f>
        <v>41.4</v>
      </c>
      <c r="P771" s="5">
        <f t="shared" ref="P771:P834" si="99">IFERROR(E771/L771,0)</f>
        <v>31.846153846153847</v>
      </c>
      <c r="Q771" t="str">
        <f t="shared" ref="Q771:Q834" si="100">LEFT(N771,SEARCH("/",N771,1)-1)</f>
        <v>publishing</v>
      </c>
      <c r="R771" t="str">
        <f t="shared" ref="R771:R834" si="101">RIGHT(N771,LEN(N771)-SEARCH("/",N771,1))</f>
        <v>fiction</v>
      </c>
      <c r="S771" s="10">
        <f t="shared" ref="S771:S834" si="102">(((J771/60)/60)/24)+DATE(1970,1,1)</f>
        <v>41604.996458333335</v>
      </c>
      <c r="T771" t="str">
        <f t="shared" si="96"/>
        <v>Nov</v>
      </c>
      <c r="U771">
        <f t="shared" si="97"/>
        <v>2013</v>
      </c>
      <c r="V771" s="10">
        <f t="shared" ref="V771:V834" si="103">(((I771/60)/60)/24)+DATE(1970,1,1)</f>
        <v>41634.996458333335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98"/>
        <v>0</v>
      </c>
      <c r="P772" s="5">
        <f t="shared" si="99"/>
        <v>0</v>
      </c>
      <c r="Q772" t="str">
        <f t="shared" si="100"/>
        <v>publishing</v>
      </c>
      <c r="R772" t="str">
        <f t="shared" si="101"/>
        <v>fiction</v>
      </c>
      <c r="S772" s="10">
        <f t="shared" si="102"/>
        <v>41289.999641203707</v>
      </c>
      <c r="T772" t="str">
        <f t="shared" si="96"/>
        <v>Jan</v>
      </c>
      <c r="U772">
        <f t="shared" si="97"/>
        <v>2013</v>
      </c>
      <c r="V772" s="10">
        <f t="shared" si="103"/>
        <v>41329.999641203707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98"/>
        <v>2.6315789473684209E-2</v>
      </c>
      <c r="P773" s="5">
        <f t="shared" si="99"/>
        <v>10</v>
      </c>
      <c r="Q773" t="str">
        <f t="shared" si="100"/>
        <v>publishing</v>
      </c>
      <c r="R773" t="str">
        <f t="shared" si="101"/>
        <v>fiction</v>
      </c>
      <c r="S773" s="10">
        <f t="shared" si="102"/>
        <v>42349.824097222227</v>
      </c>
      <c r="T773" t="str">
        <f t="shared" si="96"/>
        <v>Dec</v>
      </c>
      <c r="U773">
        <f t="shared" si="97"/>
        <v>2015</v>
      </c>
      <c r="V773" s="10">
        <f t="shared" si="103"/>
        <v>42399.824097222227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98"/>
        <v>3.3333333333333335</v>
      </c>
      <c r="P774" s="5">
        <f t="shared" si="99"/>
        <v>50</v>
      </c>
      <c r="Q774" t="str">
        <f t="shared" si="100"/>
        <v>publishing</v>
      </c>
      <c r="R774" t="str">
        <f t="shared" si="101"/>
        <v>fiction</v>
      </c>
      <c r="S774" s="10">
        <f t="shared" si="102"/>
        <v>40068.056932870371</v>
      </c>
      <c r="T774" t="str">
        <f t="shared" si="96"/>
        <v>Sep</v>
      </c>
      <c r="U774">
        <f t="shared" si="97"/>
        <v>2009</v>
      </c>
      <c r="V774" s="10">
        <f t="shared" si="103"/>
        <v>40118.165972222225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98"/>
        <v>0.85129023676509719</v>
      </c>
      <c r="P775" s="5">
        <f t="shared" si="99"/>
        <v>16</v>
      </c>
      <c r="Q775" t="str">
        <f t="shared" si="100"/>
        <v>publishing</v>
      </c>
      <c r="R775" t="str">
        <f t="shared" si="101"/>
        <v>fiction</v>
      </c>
      <c r="S775" s="10">
        <f t="shared" si="102"/>
        <v>42100.735937499994</v>
      </c>
      <c r="T775" t="str">
        <f t="shared" si="96"/>
        <v>Apr</v>
      </c>
      <c r="U775">
        <f t="shared" si="97"/>
        <v>2015</v>
      </c>
      <c r="V775" s="10">
        <f t="shared" si="103"/>
        <v>42134.959027777775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98"/>
        <v>70.199999999999989</v>
      </c>
      <c r="P776" s="5">
        <f t="shared" si="99"/>
        <v>39</v>
      </c>
      <c r="Q776" t="str">
        <f t="shared" si="100"/>
        <v>publishing</v>
      </c>
      <c r="R776" t="str">
        <f t="shared" si="101"/>
        <v>fiction</v>
      </c>
      <c r="S776" s="10">
        <f t="shared" si="102"/>
        <v>41663.780300925922</v>
      </c>
      <c r="T776" t="str">
        <f t="shared" si="96"/>
        <v>Jan</v>
      </c>
      <c r="U776">
        <f t="shared" si="97"/>
        <v>2014</v>
      </c>
      <c r="V776" s="10">
        <f t="shared" si="103"/>
        <v>41693.780300925922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98"/>
        <v>1.7000000000000002</v>
      </c>
      <c r="P777" s="5">
        <f t="shared" si="99"/>
        <v>34</v>
      </c>
      <c r="Q777" t="str">
        <f t="shared" si="100"/>
        <v>publishing</v>
      </c>
      <c r="R777" t="str">
        <f t="shared" si="101"/>
        <v>fiction</v>
      </c>
      <c r="S777" s="10">
        <f t="shared" si="102"/>
        <v>40863.060127314813</v>
      </c>
      <c r="T777" t="str">
        <f t="shared" si="96"/>
        <v>Nov</v>
      </c>
      <c r="U777">
        <f t="shared" si="97"/>
        <v>2011</v>
      </c>
      <c r="V777" s="10">
        <f t="shared" si="103"/>
        <v>40893.060127314813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98"/>
        <v>51.4</v>
      </c>
      <c r="P778" s="5">
        <f t="shared" si="99"/>
        <v>63.122807017543863</v>
      </c>
      <c r="Q778" t="str">
        <f t="shared" si="100"/>
        <v>publishing</v>
      </c>
      <c r="R778" t="str">
        <f t="shared" si="101"/>
        <v>fiction</v>
      </c>
      <c r="S778" s="10">
        <f t="shared" si="102"/>
        <v>42250.685706018514</v>
      </c>
      <c r="T778" t="str">
        <f t="shared" si="96"/>
        <v>Sep</v>
      </c>
      <c r="U778">
        <f t="shared" si="97"/>
        <v>2015</v>
      </c>
      <c r="V778" s="10">
        <f t="shared" si="103"/>
        <v>42288.208333333328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98"/>
        <v>0.70000000000000007</v>
      </c>
      <c r="P779" s="5">
        <f t="shared" si="99"/>
        <v>7</v>
      </c>
      <c r="Q779" t="str">
        <f t="shared" si="100"/>
        <v>publishing</v>
      </c>
      <c r="R779" t="str">
        <f t="shared" si="101"/>
        <v>fiction</v>
      </c>
      <c r="S779" s="10">
        <f t="shared" si="102"/>
        <v>41456.981215277774</v>
      </c>
      <c r="T779" t="str">
        <f t="shared" si="96"/>
        <v>Jul</v>
      </c>
      <c r="U779">
        <f t="shared" si="97"/>
        <v>2013</v>
      </c>
      <c r="V779" s="10">
        <f t="shared" si="103"/>
        <v>41486.981215277774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98"/>
        <v>0.4</v>
      </c>
      <c r="P780" s="5">
        <f t="shared" si="99"/>
        <v>2</v>
      </c>
      <c r="Q780" t="str">
        <f t="shared" si="100"/>
        <v>publishing</v>
      </c>
      <c r="R780" t="str">
        <f t="shared" si="101"/>
        <v>fiction</v>
      </c>
      <c r="S780" s="10">
        <f t="shared" si="102"/>
        <v>41729.702314814815</v>
      </c>
      <c r="T780" t="str">
        <f t="shared" si="96"/>
        <v>Mar</v>
      </c>
      <c r="U780">
        <f t="shared" si="97"/>
        <v>2014</v>
      </c>
      <c r="V780" s="10">
        <f t="shared" si="103"/>
        <v>41759.702314814815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98"/>
        <v>2.666666666666667</v>
      </c>
      <c r="P781" s="5">
        <f t="shared" si="99"/>
        <v>66.666666666666671</v>
      </c>
      <c r="Q781" t="str">
        <f t="shared" si="100"/>
        <v>publishing</v>
      </c>
      <c r="R781" t="str">
        <f t="shared" si="101"/>
        <v>fiction</v>
      </c>
      <c r="S781" s="10">
        <f t="shared" si="102"/>
        <v>40436.68408564815</v>
      </c>
      <c r="T781" t="str">
        <f t="shared" si="96"/>
        <v>Sep</v>
      </c>
      <c r="U781">
        <f t="shared" si="97"/>
        <v>2010</v>
      </c>
      <c r="V781" s="10">
        <f t="shared" si="103"/>
        <v>40466.166666666664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98"/>
        <v>104</v>
      </c>
      <c r="P782" s="5">
        <f t="shared" si="99"/>
        <v>38.518518518518519</v>
      </c>
      <c r="Q782" t="str">
        <f t="shared" si="100"/>
        <v>music</v>
      </c>
      <c r="R782" t="str">
        <f t="shared" si="101"/>
        <v>rock</v>
      </c>
      <c r="S782" s="10">
        <f t="shared" si="102"/>
        <v>40636.673900462964</v>
      </c>
      <c r="T782" t="str">
        <f t="shared" si="96"/>
        <v>Apr</v>
      </c>
      <c r="U782">
        <f t="shared" si="97"/>
        <v>2011</v>
      </c>
      <c r="V782" s="10">
        <f t="shared" si="103"/>
        <v>40666.673900462964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98"/>
        <v>133.15375</v>
      </c>
      <c r="P783" s="5">
        <f t="shared" si="99"/>
        <v>42.609200000000001</v>
      </c>
      <c r="Q783" t="str">
        <f t="shared" si="100"/>
        <v>music</v>
      </c>
      <c r="R783" t="str">
        <f t="shared" si="101"/>
        <v>rock</v>
      </c>
      <c r="S783" s="10">
        <f t="shared" si="102"/>
        <v>41403.000856481485</v>
      </c>
      <c r="T783" t="str">
        <f t="shared" si="96"/>
        <v>May</v>
      </c>
      <c r="U783">
        <f t="shared" si="97"/>
        <v>2013</v>
      </c>
      <c r="V783" s="10">
        <f t="shared" si="103"/>
        <v>41433.000856481485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98"/>
        <v>100</v>
      </c>
      <c r="P784" s="5">
        <f t="shared" si="99"/>
        <v>50</v>
      </c>
      <c r="Q784" t="str">
        <f t="shared" si="100"/>
        <v>music</v>
      </c>
      <c r="R784" t="str">
        <f t="shared" si="101"/>
        <v>rock</v>
      </c>
      <c r="S784" s="10">
        <f t="shared" si="102"/>
        <v>41116.758125</v>
      </c>
      <c r="T784" t="str">
        <f t="shared" si="96"/>
        <v>Jul</v>
      </c>
      <c r="U784">
        <f t="shared" si="97"/>
        <v>2012</v>
      </c>
      <c r="V784" s="10">
        <f t="shared" si="103"/>
        <v>41146.758125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98"/>
        <v>148.13333333333333</v>
      </c>
      <c r="P785" s="5">
        <f t="shared" si="99"/>
        <v>63.485714285714288</v>
      </c>
      <c r="Q785" t="str">
        <f t="shared" si="100"/>
        <v>music</v>
      </c>
      <c r="R785" t="str">
        <f t="shared" si="101"/>
        <v>rock</v>
      </c>
      <c r="S785" s="10">
        <f t="shared" si="102"/>
        <v>40987.773715277777</v>
      </c>
      <c r="T785" t="str">
        <f t="shared" si="96"/>
        <v>Mar</v>
      </c>
      <c r="U785">
        <f t="shared" si="97"/>
        <v>2012</v>
      </c>
      <c r="V785" s="10">
        <f t="shared" si="103"/>
        <v>41026.916666666664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98"/>
        <v>102.49999999999999</v>
      </c>
      <c r="P786" s="5">
        <f t="shared" si="99"/>
        <v>102.5</v>
      </c>
      <c r="Q786" t="str">
        <f t="shared" si="100"/>
        <v>music</v>
      </c>
      <c r="R786" t="str">
        <f t="shared" si="101"/>
        <v>rock</v>
      </c>
      <c r="S786" s="10">
        <f t="shared" si="102"/>
        <v>41675.149525462963</v>
      </c>
      <c r="T786" t="str">
        <f t="shared" si="96"/>
        <v>Feb</v>
      </c>
      <c r="U786">
        <f t="shared" si="97"/>
        <v>2014</v>
      </c>
      <c r="V786" s="10">
        <f t="shared" si="103"/>
        <v>41715.107858796298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98"/>
        <v>180.62799999999999</v>
      </c>
      <c r="P787" s="5">
        <f t="shared" si="99"/>
        <v>31.142758620689655</v>
      </c>
      <c r="Q787" t="str">
        <f t="shared" si="100"/>
        <v>music</v>
      </c>
      <c r="R787" t="str">
        <f t="shared" si="101"/>
        <v>rock</v>
      </c>
      <c r="S787" s="10">
        <f t="shared" si="102"/>
        <v>41303.593923611108</v>
      </c>
      <c r="T787" t="str">
        <f t="shared" si="96"/>
        <v>Jan</v>
      </c>
      <c r="U787">
        <f t="shared" si="97"/>
        <v>2013</v>
      </c>
      <c r="V787" s="10">
        <f t="shared" si="103"/>
        <v>41333.593923611108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98"/>
        <v>142.79999999999998</v>
      </c>
      <c r="P788" s="5">
        <f t="shared" si="99"/>
        <v>162.27272727272728</v>
      </c>
      <c r="Q788" t="str">
        <f t="shared" si="100"/>
        <v>music</v>
      </c>
      <c r="R788" t="str">
        <f t="shared" si="101"/>
        <v>rock</v>
      </c>
      <c r="S788" s="10">
        <f t="shared" si="102"/>
        <v>40983.055949074071</v>
      </c>
      <c r="T788" t="str">
        <f t="shared" si="96"/>
        <v>Mar</v>
      </c>
      <c r="U788">
        <f t="shared" si="97"/>
        <v>2012</v>
      </c>
      <c r="V788" s="10">
        <f t="shared" si="103"/>
        <v>41040.657638888886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98"/>
        <v>114.16666666666666</v>
      </c>
      <c r="P789" s="5">
        <f t="shared" si="99"/>
        <v>80.588235294117652</v>
      </c>
      <c r="Q789" t="str">
        <f t="shared" si="100"/>
        <v>music</v>
      </c>
      <c r="R789" t="str">
        <f t="shared" si="101"/>
        <v>rock</v>
      </c>
      <c r="S789" s="10">
        <f t="shared" si="102"/>
        <v>41549.627615740741</v>
      </c>
      <c r="T789" t="str">
        <f t="shared" si="96"/>
        <v>Oct</v>
      </c>
      <c r="U789">
        <f t="shared" si="97"/>
        <v>2013</v>
      </c>
      <c r="V789" s="10">
        <f t="shared" si="103"/>
        <v>41579.627615740741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98"/>
        <v>203.505</v>
      </c>
      <c r="P790" s="5">
        <f t="shared" si="99"/>
        <v>59.85441176470588</v>
      </c>
      <c r="Q790" t="str">
        <f t="shared" si="100"/>
        <v>music</v>
      </c>
      <c r="R790" t="str">
        <f t="shared" si="101"/>
        <v>rock</v>
      </c>
      <c r="S790" s="10">
        <f t="shared" si="102"/>
        <v>41059.006805555553</v>
      </c>
      <c r="T790" t="str">
        <f t="shared" si="96"/>
        <v>May</v>
      </c>
      <c r="U790">
        <f t="shared" si="97"/>
        <v>2012</v>
      </c>
      <c r="V790" s="10">
        <f t="shared" si="103"/>
        <v>41097.165972222225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98"/>
        <v>109.41176470588236</v>
      </c>
      <c r="P791" s="5">
        <f t="shared" si="99"/>
        <v>132.85714285714286</v>
      </c>
      <c r="Q791" t="str">
        <f t="shared" si="100"/>
        <v>music</v>
      </c>
      <c r="R791" t="str">
        <f t="shared" si="101"/>
        <v>rock</v>
      </c>
      <c r="S791" s="10">
        <f t="shared" si="102"/>
        <v>41277.186111111114</v>
      </c>
      <c r="T791" t="str">
        <f t="shared" si="96"/>
        <v>Jan</v>
      </c>
      <c r="U791">
        <f t="shared" si="97"/>
        <v>2013</v>
      </c>
      <c r="V791" s="10">
        <f t="shared" si="103"/>
        <v>41295.332638888889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98"/>
        <v>144.37459999999999</v>
      </c>
      <c r="P792" s="5">
        <f t="shared" si="99"/>
        <v>92.547820512820508</v>
      </c>
      <c r="Q792" t="str">
        <f t="shared" si="100"/>
        <v>music</v>
      </c>
      <c r="R792" t="str">
        <f t="shared" si="101"/>
        <v>rock</v>
      </c>
      <c r="S792" s="10">
        <f t="shared" si="102"/>
        <v>41276.047905092593</v>
      </c>
      <c r="T792" t="str">
        <f t="shared" si="96"/>
        <v>Jan</v>
      </c>
      <c r="U792">
        <f t="shared" si="97"/>
        <v>2013</v>
      </c>
      <c r="V792" s="10">
        <f t="shared" si="103"/>
        <v>41306.047905092593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98"/>
        <v>103.86666666666666</v>
      </c>
      <c r="P793" s="5">
        <f t="shared" si="99"/>
        <v>60.859375</v>
      </c>
      <c r="Q793" t="str">
        <f t="shared" si="100"/>
        <v>music</v>
      </c>
      <c r="R793" t="str">
        <f t="shared" si="101"/>
        <v>rock</v>
      </c>
      <c r="S793" s="10">
        <f t="shared" si="102"/>
        <v>41557.780624999999</v>
      </c>
      <c r="T793" t="str">
        <f t="shared" si="96"/>
        <v>Oct</v>
      </c>
      <c r="U793">
        <f t="shared" si="97"/>
        <v>2013</v>
      </c>
      <c r="V793" s="10">
        <f t="shared" si="103"/>
        <v>41591.249305555553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98"/>
        <v>100.44440000000002</v>
      </c>
      <c r="P794" s="5">
        <f t="shared" si="99"/>
        <v>41.851833333333339</v>
      </c>
      <c r="Q794" t="str">
        <f t="shared" si="100"/>
        <v>music</v>
      </c>
      <c r="R794" t="str">
        <f t="shared" si="101"/>
        <v>rock</v>
      </c>
      <c r="S794" s="10">
        <f t="shared" si="102"/>
        <v>41555.873645833337</v>
      </c>
      <c r="T794" t="str">
        <f t="shared" si="96"/>
        <v>Oct</v>
      </c>
      <c r="U794">
        <f t="shared" si="97"/>
        <v>2013</v>
      </c>
      <c r="V794" s="10">
        <f t="shared" si="103"/>
        <v>41585.915312500001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98"/>
        <v>102.77927272727271</v>
      </c>
      <c r="P795" s="5">
        <f t="shared" si="99"/>
        <v>88.325937499999995</v>
      </c>
      <c r="Q795" t="str">
        <f t="shared" si="100"/>
        <v>music</v>
      </c>
      <c r="R795" t="str">
        <f t="shared" si="101"/>
        <v>rock</v>
      </c>
      <c r="S795" s="10">
        <f t="shared" si="102"/>
        <v>41442.741249999999</v>
      </c>
      <c r="T795" t="str">
        <f t="shared" si="96"/>
        <v>Jun</v>
      </c>
      <c r="U795">
        <f t="shared" si="97"/>
        <v>2013</v>
      </c>
      <c r="V795" s="10">
        <f t="shared" si="103"/>
        <v>41458.207638888889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98"/>
        <v>105.31250000000001</v>
      </c>
      <c r="P796" s="5">
        <f t="shared" si="99"/>
        <v>158.96226415094338</v>
      </c>
      <c r="Q796" t="str">
        <f t="shared" si="100"/>
        <v>music</v>
      </c>
      <c r="R796" t="str">
        <f t="shared" si="101"/>
        <v>rock</v>
      </c>
      <c r="S796" s="10">
        <f t="shared" si="102"/>
        <v>40736.115011574075</v>
      </c>
      <c r="T796" t="str">
        <f t="shared" si="96"/>
        <v>Jul</v>
      </c>
      <c r="U796">
        <f t="shared" si="97"/>
        <v>2011</v>
      </c>
      <c r="V796" s="10">
        <f t="shared" si="103"/>
        <v>40791.712500000001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98"/>
        <v>111.78571428571429</v>
      </c>
      <c r="P797" s="5">
        <f t="shared" si="99"/>
        <v>85.054347826086953</v>
      </c>
      <c r="Q797" t="str">
        <f t="shared" si="100"/>
        <v>music</v>
      </c>
      <c r="R797" t="str">
        <f t="shared" si="101"/>
        <v>rock</v>
      </c>
      <c r="S797" s="10">
        <f t="shared" si="102"/>
        <v>40963.613032407404</v>
      </c>
      <c r="T797" t="str">
        <f t="shared" si="96"/>
        <v>Feb</v>
      </c>
      <c r="U797">
        <f t="shared" si="97"/>
        <v>2012</v>
      </c>
      <c r="V797" s="10">
        <f t="shared" si="103"/>
        <v>41006.207638888889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98"/>
        <v>101.35000000000001</v>
      </c>
      <c r="P798" s="5">
        <f t="shared" si="99"/>
        <v>112.61111111111111</v>
      </c>
      <c r="Q798" t="str">
        <f t="shared" si="100"/>
        <v>music</v>
      </c>
      <c r="R798" t="str">
        <f t="shared" si="101"/>
        <v>rock</v>
      </c>
      <c r="S798" s="10">
        <f t="shared" si="102"/>
        <v>41502.882928240739</v>
      </c>
      <c r="T798" t="str">
        <f t="shared" si="96"/>
        <v>Aug</v>
      </c>
      <c r="U798">
        <f t="shared" si="97"/>
        <v>2013</v>
      </c>
      <c r="V798" s="10">
        <f t="shared" si="103"/>
        <v>41532.881944444445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98"/>
        <v>107.53333333333333</v>
      </c>
      <c r="P799" s="5">
        <f t="shared" si="99"/>
        <v>45.436619718309856</v>
      </c>
      <c r="Q799" t="str">
        <f t="shared" si="100"/>
        <v>music</v>
      </c>
      <c r="R799" t="str">
        <f t="shared" si="101"/>
        <v>rock</v>
      </c>
      <c r="S799" s="10">
        <f t="shared" si="102"/>
        <v>40996.994074074071</v>
      </c>
      <c r="T799" t="str">
        <f t="shared" si="96"/>
        <v>Mar</v>
      </c>
      <c r="U799">
        <f t="shared" si="97"/>
        <v>2012</v>
      </c>
      <c r="V799" s="10">
        <f t="shared" si="103"/>
        <v>41028.166666666664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98"/>
        <v>114.88571428571429</v>
      </c>
      <c r="P800" s="5">
        <f t="shared" si="99"/>
        <v>46.218390804597703</v>
      </c>
      <c r="Q800" t="str">
        <f t="shared" si="100"/>
        <v>music</v>
      </c>
      <c r="R800" t="str">
        <f t="shared" si="101"/>
        <v>rock</v>
      </c>
      <c r="S800" s="10">
        <f t="shared" si="102"/>
        <v>41882.590127314819</v>
      </c>
      <c r="T800" t="str">
        <f t="shared" si="96"/>
        <v>Aug</v>
      </c>
      <c r="U800">
        <f t="shared" si="97"/>
        <v>2014</v>
      </c>
      <c r="V800" s="10">
        <f t="shared" si="103"/>
        <v>41912.590127314819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98"/>
        <v>100.02</v>
      </c>
      <c r="P801" s="5">
        <f t="shared" si="99"/>
        <v>178.60714285714286</v>
      </c>
      <c r="Q801" t="str">
        <f t="shared" si="100"/>
        <v>music</v>
      </c>
      <c r="R801" t="str">
        <f t="shared" si="101"/>
        <v>rock</v>
      </c>
      <c r="S801" s="10">
        <f t="shared" si="102"/>
        <v>40996.667199074072</v>
      </c>
      <c r="T801" t="str">
        <f t="shared" si="96"/>
        <v>Mar</v>
      </c>
      <c r="U801">
        <f t="shared" si="97"/>
        <v>2012</v>
      </c>
      <c r="V801" s="10">
        <f t="shared" si="103"/>
        <v>41026.667199074072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98"/>
        <v>152.13333333333335</v>
      </c>
      <c r="P802" s="5">
        <f t="shared" si="99"/>
        <v>40.75</v>
      </c>
      <c r="Q802" t="str">
        <f t="shared" si="100"/>
        <v>music</v>
      </c>
      <c r="R802" t="str">
        <f t="shared" si="101"/>
        <v>rock</v>
      </c>
      <c r="S802" s="10">
        <f t="shared" si="102"/>
        <v>41863.433495370373</v>
      </c>
      <c r="T802" t="str">
        <f t="shared" si="96"/>
        <v>Aug</v>
      </c>
      <c r="U802">
        <f t="shared" si="97"/>
        <v>2014</v>
      </c>
      <c r="V802" s="10">
        <f t="shared" si="103"/>
        <v>41893.433495370373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98"/>
        <v>111.52149999999999</v>
      </c>
      <c r="P803" s="5">
        <f t="shared" si="99"/>
        <v>43.733921568627444</v>
      </c>
      <c r="Q803" t="str">
        <f t="shared" si="100"/>
        <v>music</v>
      </c>
      <c r="R803" t="str">
        <f t="shared" si="101"/>
        <v>rock</v>
      </c>
      <c r="S803" s="10">
        <f t="shared" si="102"/>
        <v>40695.795370370368</v>
      </c>
      <c r="T803" t="str">
        <f t="shared" si="96"/>
        <v>Jun</v>
      </c>
      <c r="U803">
        <f t="shared" si="97"/>
        <v>2011</v>
      </c>
      <c r="V803" s="10">
        <f t="shared" si="103"/>
        <v>40725.795370370368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98"/>
        <v>101.33333333333334</v>
      </c>
      <c r="P804" s="5">
        <f t="shared" si="99"/>
        <v>81.066666666666663</v>
      </c>
      <c r="Q804" t="str">
        <f t="shared" si="100"/>
        <v>music</v>
      </c>
      <c r="R804" t="str">
        <f t="shared" si="101"/>
        <v>rock</v>
      </c>
      <c r="S804" s="10">
        <f t="shared" si="102"/>
        <v>41123.022268518522</v>
      </c>
      <c r="T804" t="str">
        <f t="shared" si="96"/>
        <v>Aug</v>
      </c>
      <c r="U804">
        <f t="shared" si="97"/>
        <v>2012</v>
      </c>
      <c r="V804" s="10">
        <f t="shared" si="103"/>
        <v>41169.170138888891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98"/>
        <v>123.2608695652174</v>
      </c>
      <c r="P805" s="5">
        <f t="shared" si="99"/>
        <v>74.60526315789474</v>
      </c>
      <c r="Q805" t="str">
        <f t="shared" si="100"/>
        <v>music</v>
      </c>
      <c r="R805" t="str">
        <f t="shared" si="101"/>
        <v>rock</v>
      </c>
      <c r="S805" s="10">
        <f t="shared" si="102"/>
        <v>40665.949976851851</v>
      </c>
      <c r="T805" t="str">
        <f t="shared" si="96"/>
        <v>May</v>
      </c>
      <c r="U805">
        <f t="shared" si="97"/>
        <v>2011</v>
      </c>
      <c r="V805" s="10">
        <f t="shared" si="103"/>
        <v>40692.041666666664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98"/>
        <v>100</v>
      </c>
      <c r="P806" s="5">
        <f t="shared" si="99"/>
        <v>305.55555555555554</v>
      </c>
      <c r="Q806" t="str">
        <f t="shared" si="100"/>
        <v>music</v>
      </c>
      <c r="R806" t="str">
        <f t="shared" si="101"/>
        <v>rock</v>
      </c>
      <c r="S806" s="10">
        <f t="shared" si="102"/>
        <v>40730.105625000004</v>
      </c>
      <c r="T806" t="str">
        <f t="shared" si="96"/>
        <v>Jul</v>
      </c>
      <c r="U806">
        <f t="shared" si="97"/>
        <v>2011</v>
      </c>
      <c r="V806" s="10">
        <f t="shared" si="103"/>
        <v>40747.165972222225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98"/>
        <v>105</v>
      </c>
      <c r="P807" s="5">
        <f t="shared" si="99"/>
        <v>58.333333333333336</v>
      </c>
      <c r="Q807" t="str">
        <f t="shared" si="100"/>
        <v>music</v>
      </c>
      <c r="R807" t="str">
        <f t="shared" si="101"/>
        <v>rock</v>
      </c>
      <c r="S807" s="10">
        <f t="shared" si="102"/>
        <v>40690.823055555556</v>
      </c>
      <c r="T807" t="str">
        <f t="shared" si="96"/>
        <v>May</v>
      </c>
      <c r="U807">
        <f t="shared" si="97"/>
        <v>2011</v>
      </c>
      <c r="V807" s="10">
        <f t="shared" si="103"/>
        <v>40740.958333333336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98"/>
        <v>104.4375</v>
      </c>
      <c r="P808" s="5">
        <f t="shared" si="99"/>
        <v>117.67605633802818</v>
      </c>
      <c r="Q808" t="str">
        <f t="shared" si="100"/>
        <v>music</v>
      </c>
      <c r="R808" t="str">
        <f t="shared" si="101"/>
        <v>rock</v>
      </c>
      <c r="S808" s="10">
        <f t="shared" si="102"/>
        <v>40763.691423611112</v>
      </c>
      <c r="T808" t="str">
        <f t="shared" si="96"/>
        <v>Aug</v>
      </c>
      <c r="U808">
        <f t="shared" si="97"/>
        <v>2011</v>
      </c>
      <c r="V808" s="10">
        <f t="shared" si="103"/>
        <v>40793.691423611112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98"/>
        <v>105.125</v>
      </c>
      <c r="P809" s="5">
        <f t="shared" si="99"/>
        <v>73.771929824561397</v>
      </c>
      <c r="Q809" t="str">
        <f t="shared" si="100"/>
        <v>music</v>
      </c>
      <c r="R809" t="str">
        <f t="shared" si="101"/>
        <v>rock</v>
      </c>
      <c r="S809" s="10">
        <f t="shared" si="102"/>
        <v>42759.628599537042</v>
      </c>
      <c r="T809" t="str">
        <f t="shared" si="96"/>
        <v>Jan</v>
      </c>
      <c r="U809">
        <f t="shared" si="97"/>
        <v>2017</v>
      </c>
      <c r="V809" s="10">
        <f t="shared" si="103"/>
        <v>42795.083333333328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98"/>
        <v>100</v>
      </c>
      <c r="P810" s="5">
        <f t="shared" si="99"/>
        <v>104.65116279069767</v>
      </c>
      <c r="Q810" t="str">
        <f t="shared" si="100"/>
        <v>music</v>
      </c>
      <c r="R810" t="str">
        <f t="shared" si="101"/>
        <v>rock</v>
      </c>
      <c r="S810" s="10">
        <f t="shared" si="102"/>
        <v>41962.100532407407</v>
      </c>
      <c r="T810" t="str">
        <f t="shared" si="96"/>
        <v>Nov</v>
      </c>
      <c r="U810">
        <f t="shared" si="97"/>
        <v>2014</v>
      </c>
      <c r="V810" s="10">
        <f t="shared" si="103"/>
        <v>41995.207638888889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98"/>
        <v>103.77499999999999</v>
      </c>
      <c r="P811" s="5">
        <f t="shared" si="99"/>
        <v>79.82692307692308</v>
      </c>
      <c r="Q811" t="str">
        <f t="shared" si="100"/>
        <v>music</v>
      </c>
      <c r="R811" t="str">
        <f t="shared" si="101"/>
        <v>rock</v>
      </c>
      <c r="S811" s="10">
        <f t="shared" si="102"/>
        <v>41628.833680555559</v>
      </c>
      <c r="T811" t="str">
        <f t="shared" si="96"/>
        <v>Dec</v>
      </c>
      <c r="U811">
        <f t="shared" si="97"/>
        <v>2013</v>
      </c>
      <c r="V811" s="10">
        <f t="shared" si="103"/>
        <v>41658.833680555559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98"/>
        <v>105</v>
      </c>
      <c r="P812" s="5">
        <f t="shared" si="99"/>
        <v>58.333333333333336</v>
      </c>
      <c r="Q812" t="str">
        <f t="shared" si="100"/>
        <v>music</v>
      </c>
      <c r="R812" t="str">
        <f t="shared" si="101"/>
        <v>rock</v>
      </c>
      <c r="S812" s="10">
        <f t="shared" si="102"/>
        <v>41123.056273148148</v>
      </c>
      <c r="T812" t="str">
        <f t="shared" si="96"/>
        <v>Aug</v>
      </c>
      <c r="U812">
        <f t="shared" si="97"/>
        <v>2012</v>
      </c>
      <c r="V812" s="10">
        <f t="shared" si="103"/>
        <v>41153.056273148148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98"/>
        <v>104</v>
      </c>
      <c r="P813" s="5">
        <f t="shared" si="99"/>
        <v>86.666666666666671</v>
      </c>
      <c r="Q813" t="str">
        <f t="shared" si="100"/>
        <v>music</v>
      </c>
      <c r="R813" t="str">
        <f t="shared" si="101"/>
        <v>rock</v>
      </c>
      <c r="S813" s="10">
        <f t="shared" si="102"/>
        <v>41443.643541666665</v>
      </c>
      <c r="T813" t="str">
        <f t="shared" si="96"/>
        <v>Jun</v>
      </c>
      <c r="U813">
        <f t="shared" si="97"/>
        <v>2013</v>
      </c>
      <c r="V813" s="10">
        <f t="shared" si="103"/>
        <v>41465.702777777777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98"/>
        <v>151.83333333333334</v>
      </c>
      <c r="P814" s="5">
        <f t="shared" si="99"/>
        <v>27.606060606060606</v>
      </c>
      <c r="Q814" t="str">
        <f t="shared" si="100"/>
        <v>music</v>
      </c>
      <c r="R814" t="str">
        <f t="shared" si="101"/>
        <v>rock</v>
      </c>
      <c r="S814" s="10">
        <f t="shared" si="102"/>
        <v>41282.017962962964</v>
      </c>
      <c r="T814" t="str">
        <f t="shared" si="96"/>
        <v>Jan</v>
      </c>
      <c r="U814">
        <f t="shared" si="97"/>
        <v>2013</v>
      </c>
      <c r="V814" s="10">
        <f t="shared" si="103"/>
        <v>41334.581944444442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98"/>
        <v>159.99600000000001</v>
      </c>
      <c r="P815" s="5">
        <f t="shared" si="99"/>
        <v>24.999375000000001</v>
      </c>
      <c r="Q815" t="str">
        <f t="shared" si="100"/>
        <v>music</v>
      </c>
      <c r="R815" t="str">
        <f t="shared" si="101"/>
        <v>rock</v>
      </c>
      <c r="S815" s="10">
        <f t="shared" si="102"/>
        <v>41080.960243055553</v>
      </c>
      <c r="T815" t="str">
        <f t="shared" si="96"/>
        <v>Jun</v>
      </c>
      <c r="U815">
        <f t="shared" si="97"/>
        <v>2012</v>
      </c>
      <c r="V815" s="10">
        <f t="shared" si="103"/>
        <v>41110.960243055553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98"/>
        <v>127.3</v>
      </c>
      <c r="P816" s="5">
        <f t="shared" si="99"/>
        <v>45.464285714285715</v>
      </c>
      <c r="Q816" t="str">
        <f t="shared" si="100"/>
        <v>music</v>
      </c>
      <c r="R816" t="str">
        <f t="shared" si="101"/>
        <v>rock</v>
      </c>
      <c r="S816" s="10">
        <f t="shared" si="102"/>
        <v>40679.743067129632</v>
      </c>
      <c r="T816" t="str">
        <f t="shared" si="96"/>
        <v>May</v>
      </c>
      <c r="U816">
        <f t="shared" si="97"/>
        <v>2011</v>
      </c>
      <c r="V816" s="10">
        <f t="shared" si="103"/>
        <v>40694.75277777778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98"/>
        <v>107</v>
      </c>
      <c r="P817" s="5">
        <f t="shared" si="99"/>
        <v>99.534883720930239</v>
      </c>
      <c r="Q817" t="str">
        <f t="shared" si="100"/>
        <v>music</v>
      </c>
      <c r="R817" t="str">
        <f t="shared" si="101"/>
        <v>rock</v>
      </c>
      <c r="S817" s="10">
        <f t="shared" si="102"/>
        <v>41914.917858796296</v>
      </c>
      <c r="T817" t="str">
        <f t="shared" si="96"/>
        <v>Oct</v>
      </c>
      <c r="U817">
        <f t="shared" si="97"/>
        <v>2014</v>
      </c>
      <c r="V817" s="10">
        <f t="shared" si="103"/>
        <v>41944.917858796296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98"/>
        <v>115.12214285714286</v>
      </c>
      <c r="P818" s="5">
        <f t="shared" si="99"/>
        <v>39.31</v>
      </c>
      <c r="Q818" t="str">
        <f t="shared" si="100"/>
        <v>music</v>
      </c>
      <c r="R818" t="str">
        <f t="shared" si="101"/>
        <v>rock</v>
      </c>
      <c r="S818" s="10">
        <f t="shared" si="102"/>
        <v>41341.870868055557</v>
      </c>
      <c r="T818" t="str">
        <f t="shared" si="96"/>
        <v>Mar</v>
      </c>
      <c r="U818">
        <f t="shared" si="97"/>
        <v>2013</v>
      </c>
      <c r="V818" s="10">
        <f t="shared" si="103"/>
        <v>41373.270833333336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98"/>
        <v>137.11066666666665</v>
      </c>
      <c r="P819" s="5">
        <f t="shared" si="99"/>
        <v>89.419999999999987</v>
      </c>
      <c r="Q819" t="str">
        <f t="shared" si="100"/>
        <v>music</v>
      </c>
      <c r="R819" t="str">
        <f t="shared" si="101"/>
        <v>rock</v>
      </c>
      <c r="S819" s="10">
        <f t="shared" si="102"/>
        <v>40925.599664351852</v>
      </c>
      <c r="T819" t="str">
        <f t="shared" si="96"/>
        <v>Jan</v>
      </c>
      <c r="U819">
        <f t="shared" si="97"/>
        <v>2012</v>
      </c>
      <c r="V819" s="10">
        <f t="shared" si="103"/>
        <v>40979.207638888889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98"/>
        <v>155.71428571428572</v>
      </c>
      <c r="P820" s="5">
        <f t="shared" si="99"/>
        <v>28.684210526315791</v>
      </c>
      <c r="Q820" t="str">
        <f t="shared" si="100"/>
        <v>music</v>
      </c>
      <c r="R820" t="str">
        <f t="shared" si="101"/>
        <v>rock</v>
      </c>
      <c r="S820" s="10">
        <f t="shared" si="102"/>
        <v>41120.882881944446</v>
      </c>
      <c r="T820" t="str">
        <f t="shared" si="96"/>
        <v>Jul</v>
      </c>
      <c r="U820">
        <f t="shared" si="97"/>
        <v>2012</v>
      </c>
      <c r="V820" s="10">
        <f t="shared" si="103"/>
        <v>41128.709027777775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98"/>
        <v>108.74999999999999</v>
      </c>
      <c r="P821" s="5">
        <f t="shared" si="99"/>
        <v>31.071428571428573</v>
      </c>
      <c r="Q821" t="str">
        <f t="shared" si="100"/>
        <v>music</v>
      </c>
      <c r="R821" t="str">
        <f t="shared" si="101"/>
        <v>rock</v>
      </c>
      <c r="S821" s="10">
        <f t="shared" si="102"/>
        <v>41619.998310185183</v>
      </c>
      <c r="T821" t="str">
        <f t="shared" si="96"/>
        <v>Dec</v>
      </c>
      <c r="U821">
        <f t="shared" si="97"/>
        <v>2013</v>
      </c>
      <c r="V821" s="10">
        <f t="shared" si="103"/>
        <v>41629.197222222225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98"/>
        <v>134.05000000000001</v>
      </c>
      <c r="P822" s="5">
        <f t="shared" si="99"/>
        <v>70.55263157894737</v>
      </c>
      <c r="Q822" t="str">
        <f t="shared" si="100"/>
        <v>music</v>
      </c>
      <c r="R822" t="str">
        <f t="shared" si="101"/>
        <v>rock</v>
      </c>
      <c r="S822" s="10">
        <f t="shared" si="102"/>
        <v>41768.841921296298</v>
      </c>
      <c r="T822" t="str">
        <f t="shared" si="96"/>
        <v>May</v>
      </c>
      <c r="U822">
        <f t="shared" si="97"/>
        <v>2014</v>
      </c>
      <c r="V822" s="10">
        <f t="shared" si="103"/>
        <v>41799.208333333336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98"/>
        <v>100</v>
      </c>
      <c r="P823" s="5">
        <f t="shared" si="99"/>
        <v>224.12820512820514</v>
      </c>
      <c r="Q823" t="str">
        <f t="shared" si="100"/>
        <v>music</v>
      </c>
      <c r="R823" t="str">
        <f t="shared" si="101"/>
        <v>rock</v>
      </c>
      <c r="S823" s="10">
        <f t="shared" si="102"/>
        <v>42093.922048611115</v>
      </c>
      <c r="T823" t="str">
        <f t="shared" si="96"/>
        <v>Mar</v>
      </c>
      <c r="U823">
        <f t="shared" si="97"/>
        <v>2015</v>
      </c>
      <c r="V823" s="10">
        <f t="shared" si="103"/>
        <v>42128.167361111111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98"/>
        <v>119.16666666666667</v>
      </c>
      <c r="P824" s="5">
        <f t="shared" si="99"/>
        <v>51.811594202898547</v>
      </c>
      <c r="Q824" t="str">
        <f t="shared" si="100"/>
        <v>music</v>
      </c>
      <c r="R824" t="str">
        <f t="shared" si="101"/>
        <v>rock</v>
      </c>
      <c r="S824" s="10">
        <f t="shared" si="102"/>
        <v>41157.947337962964</v>
      </c>
      <c r="T824" t="str">
        <f t="shared" si="96"/>
        <v>Sep</v>
      </c>
      <c r="U824">
        <f t="shared" si="97"/>
        <v>2012</v>
      </c>
      <c r="V824" s="10">
        <f t="shared" si="103"/>
        <v>41187.947337962964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98"/>
        <v>179.5</v>
      </c>
      <c r="P825" s="5">
        <f t="shared" si="99"/>
        <v>43.515151515151516</v>
      </c>
      <c r="Q825" t="str">
        <f t="shared" si="100"/>
        <v>music</v>
      </c>
      <c r="R825" t="str">
        <f t="shared" si="101"/>
        <v>rock</v>
      </c>
      <c r="S825" s="10">
        <f t="shared" si="102"/>
        <v>42055.972824074073</v>
      </c>
      <c r="T825" t="str">
        <f t="shared" si="96"/>
        <v>Feb</v>
      </c>
      <c r="U825">
        <f t="shared" si="97"/>
        <v>2015</v>
      </c>
      <c r="V825" s="10">
        <f t="shared" si="103"/>
        <v>42085.931157407409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98"/>
        <v>134.38124999999999</v>
      </c>
      <c r="P826" s="5">
        <f t="shared" si="99"/>
        <v>39.816666666666663</v>
      </c>
      <c r="Q826" t="str">
        <f t="shared" si="100"/>
        <v>music</v>
      </c>
      <c r="R826" t="str">
        <f t="shared" si="101"/>
        <v>rock</v>
      </c>
      <c r="S826" s="10">
        <f t="shared" si="102"/>
        <v>40250.242106481484</v>
      </c>
      <c r="T826" t="str">
        <f t="shared" si="96"/>
        <v>Mar</v>
      </c>
      <c r="U826">
        <f t="shared" si="97"/>
        <v>2010</v>
      </c>
      <c r="V826" s="10">
        <f t="shared" si="103"/>
        <v>40286.290972222225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98"/>
        <v>100.43200000000002</v>
      </c>
      <c r="P827" s="5">
        <f t="shared" si="99"/>
        <v>126.8080808080808</v>
      </c>
      <c r="Q827" t="str">
        <f t="shared" si="100"/>
        <v>music</v>
      </c>
      <c r="R827" t="str">
        <f t="shared" si="101"/>
        <v>rock</v>
      </c>
      <c r="S827" s="10">
        <f t="shared" si="102"/>
        <v>41186.306527777779</v>
      </c>
      <c r="T827" t="str">
        <f t="shared" si="96"/>
        <v>Oct</v>
      </c>
      <c r="U827">
        <f t="shared" si="97"/>
        <v>2012</v>
      </c>
      <c r="V827" s="10">
        <f t="shared" si="103"/>
        <v>41211.306527777779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98"/>
        <v>101.45454545454547</v>
      </c>
      <c r="P828" s="5">
        <f t="shared" si="99"/>
        <v>113.87755102040816</v>
      </c>
      <c r="Q828" t="str">
        <f t="shared" si="100"/>
        <v>music</v>
      </c>
      <c r="R828" t="str">
        <f t="shared" si="101"/>
        <v>rock</v>
      </c>
      <c r="S828" s="10">
        <f t="shared" si="102"/>
        <v>40973.038541666669</v>
      </c>
      <c r="T828" t="str">
        <f t="shared" si="96"/>
        <v>Mar</v>
      </c>
      <c r="U828">
        <f t="shared" si="97"/>
        <v>2012</v>
      </c>
      <c r="V828" s="10">
        <f t="shared" si="103"/>
        <v>40993.996874999997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98"/>
        <v>103.33333333333334</v>
      </c>
      <c r="P829" s="5">
        <f t="shared" si="99"/>
        <v>28.181818181818183</v>
      </c>
      <c r="Q829" t="str">
        <f t="shared" si="100"/>
        <v>music</v>
      </c>
      <c r="R829" t="str">
        <f t="shared" si="101"/>
        <v>rock</v>
      </c>
      <c r="S829" s="10">
        <f t="shared" si="102"/>
        <v>40927.473460648151</v>
      </c>
      <c r="T829" t="str">
        <f t="shared" si="96"/>
        <v>Jan</v>
      </c>
      <c r="U829">
        <f t="shared" si="97"/>
        <v>2012</v>
      </c>
      <c r="V829" s="10">
        <f t="shared" si="103"/>
        <v>40953.825694444444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98"/>
        <v>107</v>
      </c>
      <c r="P830" s="5">
        <f t="shared" si="99"/>
        <v>36.60526315789474</v>
      </c>
      <c r="Q830" t="str">
        <f t="shared" si="100"/>
        <v>music</v>
      </c>
      <c r="R830" t="str">
        <f t="shared" si="101"/>
        <v>rock</v>
      </c>
      <c r="S830" s="10">
        <f t="shared" si="102"/>
        <v>41073.050717592596</v>
      </c>
      <c r="T830" t="str">
        <f t="shared" si="96"/>
        <v>Jun</v>
      </c>
      <c r="U830">
        <f t="shared" si="97"/>
        <v>2012</v>
      </c>
      <c r="V830" s="10">
        <f t="shared" si="103"/>
        <v>41085.683333333334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98"/>
        <v>104</v>
      </c>
      <c r="P831" s="5">
        <f t="shared" si="99"/>
        <v>32.5</v>
      </c>
      <c r="Q831" t="str">
        <f t="shared" si="100"/>
        <v>music</v>
      </c>
      <c r="R831" t="str">
        <f t="shared" si="101"/>
        <v>rock</v>
      </c>
      <c r="S831" s="10">
        <f t="shared" si="102"/>
        <v>42504.801388888889</v>
      </c>
      <c r="T831" t="str">
        <f t="shared" si="96"/>
        <v>May</v>
      </c>
      <c r="U831">
        <f t="shared" si="97"/>
        <v>2016</v>
      </c>
      <c r="V831" s="10">
        <f t="shared" si="103"/>
        <v>42564.801388888889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98"/>
        <v>107.83333333333334</v>
      </c>
      <c r="P832" s="5">
        <f t="shared" si="99"/>
        <v>60.65625</v>
      </c>
      <c r="Q832" t="str">
        <f t="shared" si="100"/>
        <v>music</v>
      </c>
      <c r="R832" t="str">
        <f t="shared" si="101"/>
        <v>rock</v>
      </c>
      <c r="S832" s="10">
        <f t="shared" si="102"/>
        <v>41325.525752314818</v>
      </c>
      <c r="T832" t="str">
        <f t="shared" si="96"/>
        <v>Feb</v>
      </c>
      <c r="U832">
        <f t="shared" si="97"/>
        <v>2013</v>
      </c>
      <c r="V832" s="10">
        <f t="shared" si="103"/>
        <v>41355.484085648146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98"/>
        <v>233.33333333333334</v>
      </c>
      <c r="P833" s="5">
        <f t="shared" si="99"/>
        <v>175</v>
      </c>
      <c r="Q833" t="str">
        <f t="shared" si="100"/>
        <v>music</v>
      </c>
      <c r="R833" t="str">
        <f t="shared" si="101"/>
        <v>rock</v>
      </c>
      <c r="S833" s="10">
        <f t="shared" si="102"/>
        <v>40996.646921296298</v>
      </c>
      <c r="T833" t="str">
        <f t="shared" si="96"/>
        <v>Mar</v>
      </c>
      <c r="U833">
        <f t="shared" si="97"/>
        <v>2012</v>
      </c>
      <c r="V833" s="10">
        <f t="shared" si="103"/>
        <v>41026.646921296298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98"/>
        <v>100.60706666666665</v>
      </c>
      <c r="P834" s="5">
        <f t="shared" si="99"/>
        <v>97.993896103896105</v>
      </c>
      <c r="Q834" t="str">
        <f t="shared" si="100"/>
        <v>music</v>
      </c>
      <c r="R834" t="str">
        <f t="shared" si="101"/>
        <v>rock</v>
      </c>
      <c r="S834" s="10">
        <f t="shared" si="102"/>
        <v>40869.675173611111</v>
      </c>
      <c r="T834" t="str">
        <f t="shared" ref="T834:T897" si="104">TEXT(S834,"mmm")</f>
        <v>Nov</v>
      </c>
      <c r="U834">
        <f t="shared" ref="U834:U897" si="105">YEAR(S834)</f>
        <v>2011</v>
      </c>
      <c r="V834" s="10">
        <f t="shared" si="103"/>
        <v>40929.342361111114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106">(E835/D835)*100</f>
        <v>101.66666666666666</v>
      </c>
      <c r="P835" s="5">
        <f t="shared" ref="P835:P898" si="107">IFERROR(E835/L835,0)</f>
        <v>148.78048780487805</v>
      </c>
      <c r="Q835" t="str">
        <f t="shared" ref="Q835:Q898" si="108">LEFT(N835,SEARCH("/",N835,1)-1)</f>
        <v>music</v>
      </c>
      <c r="R835" t="str">
        <f t="shared" ref="R835:R898" si="109">RIGHT(N835,LEN(N835)-SEARCH("/",N835,1))</f>
        <v>rock</v>
      </c>
      <c r="S835" s="10">
        <f t="shared" ref="S835:S898" si="110">(((J835/60)/60)/24)+DATE(1970,1,1)</f>
        <v>41718.878182870372</v>
      </c>
      <c r="T835" t="str">
        <f t="shared" si="104"/>
        <v>Mar</v>
      </c>
      <c r="U835">
        <f t="shared" si="105"/>
        <v>2014</v>
      </c>
      <c r="V835" s="10">
        <f t="shared" ref="V835:V898" si="111">(((I835/60)/60)/24)+DATE(1970,1,1)</f>
        <v>41748.878182870372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106"/>
        <v>131.0181818181818</v>
      </c>
      <c r="P836" s="5">
        <f t="shared" si="107"/>
        <v>96.08</v>
      </c>
      <c r="Q836" t="str">
        <f t="shared" si="108"/>
        <v>music</v>
      </c>
      <c r="R836" t="str">
        <f t="shared" si="109"/>
        <v>rock</v>
      </c>
      <c r="S836" s="10">
        <f t="shared" si="110"/>
        <v>41422.822824074072</v>
      </c>
      <c r="T836" t="str">
        <f t="shared" si="104"/>
        <v>May</v>
      </c>
      <c r="U836">
        <f t="shared" si="105"/>
        <v>2013</v>
      </c>
      <c r="V836" s="10">
        <f t="shared" si="111"/>
        <v>41456.165972222225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106"/>
        <v>117.25000000000001</v>
      </c>
      <c r="P837" s="5">
        <f t="shared" si="107"/>
        <v>58.625</v>
      </c>
      <c r="Q837" t="str">
        <f t="shared" si="108"/>
        <v>music</v>
      </c>
      <c r="R837" t="str">
        <f t="shared" si="109"/>
        <v>rock</v>
      </c>
      <c r="S837" s="10">
        <f t="shared" si="110"/>
        <v>41005.45784722222</v>
      </c>
      <c r="T837" t="str">
        <f t="shared" si="104"/>
        <v>Apr</v>
      </c>
      <c r="U837">
        <f t="shared" si="105"/>
        <v>2012</v>
      </c>
      <c r="V837" s="10">
        <f t="shared" si="111"/>
        <v>41048.125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106"/>
        <v>100.93039999999999</v>
      </c>
      <c r="P838" s="5">
        <f t="shared" si="107"/>
        <v>109.70695652173914</v>
      </c>
      <c r="Q838" t="str">
        <f t="shared" si="108"/>
        <v>music</v>
      </c>
      <c r="R838" t="str">
        <f t="shared" si="109"/>
        <v>rock</v>
      </c>
      <c r="S838" s="10">
        <f t="shared" si="110"/>
        <v>41524.056921296295</v>
      </c>
      <c r="T838" t="str">
        <f t="shared" si="104"/>
        <v>Sep</v>
      </c>
      <c r="U838">
        <f t="shared" si="105"/>
        <v>2013</v>
      </c>
      <c r="V838" s="10">
        <f t="shared" si="111"/>
        <v>41554.056921296295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106"/>
        <v>121.8</v>
      </c>
      <c r="P839" s="5">
        <f t="shared" si="107"/>
        <v>49.112903225806448</v>
      </c>
      <c r="Q839" t="str">
        <f t="shared" si="108"/>
        <v>music</v>
      </c>
      <c r="R839" t="str">
        <f t="shared" si="109"/>
        <v>rock</v>
      </c>
      <c r="S839" s="10">
        <f t="shared" si="110"/>
        <v>41730.998402777775</v>
      </c>
      <c r="T839" t="str">
        <f t="shared" si="104"/>
        <v>Apr</v>
      </c>
      <c r="U839">
        <f t="shared" si="105"/>
        <v>2014</v>
      </c>
      <c r="V839" s="10">
        <f t="shared" si="111"/>
        <v>41760.998402777775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106"/>
        <v>145.4</v>
      </c>
      <c r="P840" s="5">
        <f t="shared" si="107"/>
        <v>47.672131147540981</v>
      </c>
      <c r="Q840" t="str">
        <f t="shared" si="108"/>
        <v>music</v>
      </c>
      <c r="R840" t="str">
        <f t="shared" si="109"/>
        <v>rock</v>
      </c>
      <c r="S840" s="10">
        <f t="shared" si="110"/>
        <v>40895.897974537038</v>
      </c>
      <c r="T840" t="str">
        <f t="shared" si="104"/>
        <v>Dec</v>
      </c>
      <c r="U840">
        <f t="shared" si="105"/>
        <v>2011</v>
      </c>
      <c r="V840" s="10">
        <f t="shared" si="111"/>
        <v>40925.897974537038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106"/>
        <v>116.61660000000001</v>
      </c>
      <c r="P841" s="5">
        <f t="shared" si="107"/>
        <v>60.737812499999997</v>
      </c>
      <c r="Q841" t="str">
        <f t="shared" si="108"/>
        <v>music</v>
      </c>
      <c r="R841" t="str">
        <f t="shared" si="109"/>
        <v>rock</v>
      </c>
      <c r="S841" s="10">
        <f t="shared" si="110"/>
        <v>41144.763379629629</v>
      </c>
      <c r="T841" t="str">
        <f t="shared" si="104"/>
        <v>Aug</v>
      </c>
      <c r="U841">
        <f t="shared" si="105"/>
        <v>2012</v>
      </c>
      <c r="V841" s="10">
        <f t="shared" si="111"/>
        <v>41174.763379629629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106"/>
        <v>120.4166</v>
      </c>
      <c r="P842" s="5">
        <f t="shared" si="107"/>
        <v>63.37715789473684</v>
      </c>
      <c r="Q842" t="str">
        <f t="shared" si="108"/>
        <v>music</v>
      </c>
      <c r="R842" t="str">
        <f t="shared" si="109"/>
        <v>metal</v>
      </c>
      <c r="S842" s="10">
        <f t="shared" si="110"/>
        <v>42607.226701388892</v>
      </c>
      <c r="T842" t="str">
        <f t="shared" si="104"/>
        <v>Aug</v>
      </c>
      <c r="U842">
        <f t="shared" si="105"/>
        <v>2016</v>
      </c>
      <c r="V842" s="10">
        <f t="shared" si="111"/>
        <v>42637.226701388892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106"/>
        <v>101.32000000000001</v>
      </c>
      <c r="P843" s="5">
        <f t="shared" si="107"/>
        <v>53.893617021276597</v>
      </c>
      <c r="Q843" t="str">
        <f t="shared" si="108"/>
        <v>music</v>
      </c>
      <c r="R843" t="str">
        <f t="shared" si="109"/>
        <v>metal</v>
      </c>
      <c r="S843" s="10">
        <f t="shared" si="110"/>
        <v>41923.838692129626</v>
      </c>
      <c r="T843" t="str">
        <f t="shared" si="104"/>
        <v>Oct</v>
      </c>
      <c r="U843">
        <f t="shared" si="105"/>
        <v>2014</v>
      </c>
      <c r="V843" s="10">
        <f t="shared" si="111"/>
        <v>41953.88035879629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106"/>
        <v>104.32</v>
      </c>
      <c r="P844" s="5">
        <f t="shared" si="107"/>
        <v>66.871794871794876</v>
      </c>
      <c r="Q844" t="str">
        <f t="shared" si="108"/>
        <v>music</v>
      </c>
      <c r="R844" t="str">
        <f t="shared" si="109"/>
        <v>metal</v>
      </c>
      <c r="S844" s="10">
        <f t="shared" si="110"/>
        <v>41526.592395833337</v>
      </c>
      <c r="T844" t="str">
        <f t="shared" si="104"/>
        <v>Sep</v>
      </c>
      <c r="U844">
        <f t="shared" si="105"/>
        <v>2013</v>
      </c>
      <c r="V844" s="10">
        <f t="shared" si="111"/>
        <v>41561.165972222225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106"/>
        <v>267.13333333333333</v>
      </c>
      <c r="P845" s="5">
        <f t="shared" si="107"/>
        <v>63.102362204724407</v>
      </c>
      <c r="Q845" t="str">
        <f t="shared" si="108"/>
        <v>music</v>
      </c>
      <c r="R845" t="str">
        <f t="shared" si="109"/>
        <v>metal</v>
      </c>
      <c r="S845" s="10">
        <f t="shared" si="110"/>
        <v>42695.257870370369</v>
      </c>
      <c r="T845" t="str">
        <f t="shared" si="104"/>
        <v>Nov</v>
      </c>
      <c r="U845">
        <f t="shared" si="105"/>
        <v>2016</v>
      </c>
      <c r="V845" s="10">
        <f t="shared" si="111"/>
        <v>42712.333333333328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106"/>
        <v>194.13333333333333</v>
      </c>
      <c r="P846" s="5">
        <f t="shared" si="107"/>
        <v>36.628930817610062</v>
      </c>
      <c r="Q846" t="str">
        <f t="shared" si="108"/>
        <v>music</v>
      </c>
      <c r="R846" t="str">
        <f t="shared" si="109"/>
        <v>metal</v>
      </c>
      <c r="S846" s="10">
        <f t="shared" si="110"/>
        <v>41905.684629629628</v>
      </c>
      <c r="T846" t="str">
        <f t="shared" si="104"/>
        <v>Sep</v>
      </c>
      <c r="U846">
        <f t="shared" si="105"/>
        <v>2014</v>
      </c>
      <c r="V846" s="10">
        <f t="shared" si="111"/>
        <v>41944.207638888889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106"/>
        <v>120.3802</v>
      </c>
      <c r="P847" s="5">
        <f t="shared" si="107"/>
        <v>34.005706214689269</v>
      </c>
      <c r="Q847" t="str">
        <f t="shared" si="108"/>
        <v>music</v>
      </c>
      <c r="R847" t="str">
        <f t="shared" si="109"/>
        <v>metal</v>
      </c>
      <c r="S847" s="10">
        <f t="shared" si="110"/>
        <v>42578.205972222218</v>
      </c>
      <c r="T847" t="str">
        <f t="shared" si="104"/>
        <v>Jul</v>
      </c>
      <c r="U847">
        <f t="shared" si="105"/>
        <v>2016</v>
      </c>
      <c r="V847" s="10">
        <f t="shared" si="111"/>
        <v>42618.165972222225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106"/>
        <v>122.00090909090908</v>
      </c>
      <c r="P848" s="5">
        <f t="shared" si="107"/>
        <v>28.553404255319148</v>
      </c>
      <c r="Q848" t="str">
        <f t="shared" si="108"/>
        <v>music</v>
      </c>
      <c r="R848" t="str">
        <f t="shared" si="109"/>
        <v>metal</v>
      </c>
      <c r="S848" s="10">
        <f t="shared" si="110"/>
        <v>41694.391840277778</v>
      </c>
      <c r="T848" t="str">
        <f t="shared" si="104"/>
        <v>Feb</v>
      </c>
      <c r="U848">
        <f t="shared" si="105"/>
        <v>2014</v>
      </c>
      <c r="V848" s="10">
        <f t="shared" si="111"/>
        <v>41708.583333333336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106"/>
        <v>100</v>
      </c>
      <c r="P849" s="5">
        <f t="shared" si="107"/>
        <v>10</v>
      </c>
      <c r="Q849" t="str">
        <f t="shared" si="108"/>
        <v>music</v>
      </c>
      <c r="R849" t="str">
        <f t="shared" si="109"/>
        <v>metal</v>
      </c>
      <c r="S849" s="10">
        <f t="shared" si="110"/>
        <v>42165.79833333334</v>
      </c>
      <c r="T849" t="str">
        <f t="shared" si="104"/>
        <v>Jun</v>
      </c>
      <c r="U849">
        <f t="shared" si="105"/>
        <v>2015</v>
      </c>
      <c r="V849" s="10">
        <f t="shared" si="111"/>
        <v>42195.79833333334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106"/>
        <v>100</v>
      </c>
      <c r="P850" s="5">
        <f t="shared" si="107"/>
        <v>18.75</v>
      </c>
      <c r="Q850" t="str">
        <f t="shared" si="108"/>
        <v>music</v>
      </c>
      <c r="R850" t="str">
        <f t="shared" si="109"/>
        <v>metal</v>
      </c>
      <c r="S850" s="10">
        <f t="shared" si="110"/>
        <v>42078.792048611111</v>
      </c>
      <c r="T850" t="str">
        <f t="shared" si="104"/>
        <v>Mar</v>
      </c>
      <c r="U850">
        <f t="shared" si="105"/>
        <v>2015</v>
      </c>
      <c r="V850" s="10">
        <f t="shared" si="111"/>
        <v>42108.792048611111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106"/>
        <v>119.9</v>
      </c>
      <c r="P851" s="5">
        <f t="shared" si="107"/>
        <v>41.704347826086959</v>
      </c>
      <c r="Q851" t="str">
        <f t="shared" si="108"/>
        <v>music</v>
      </c>
      <c r="R851" t="str">
        <f t="shared" si="109"/>
        <v>metal</v>
      </c>
      <c r="S851" s="10">
        <f t="shared" si="110"/>
        <v>42051.148888888885</v>
      </c>
      <c r="T851" t="str">
        <f t="shared" si="104"/>
        <v>Feb</v>
      </c>
      <c r="U851">
        <f t="shared" si="105"/>
        <v>2015</v>
      </c>
      <c r="V851" s="10">
        <f t="shared" si="111"/>
        <v>42079.107222222221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106"/>
        <v>155.17499999999998</v>
      </c>
      <c r="P852" s="5">
        <f t="shared" si="107"/>
        <v>46.669172932330824</v>
      </c>
      <c r="Q852" t="str">
        <f t="shared" si="108"/>
        <v>music</v>
      </c>
      <c r="R852" t="str">
        <f t="shared" si="109"/>
        <v>metal</v>
      </c>
      <c r="S852" s="10">
        <f t="shared" si="110"/>
        <v>42452.827743055561</v>
      </c>
      <c r="T852" t="str">
        <f t="shared" si="104"/>
        <v>Mar</v>
      </c>
      <c r="U852">
        <f t="shared" si="105"/>
        <v>2016</v>
      </c>
      <c r="V852" s="10">
        <f t="shared" si="111"/>
        <v>42485.207638888889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106"/>
        <v>130.44999999999999</v>
      </c>
      <c r="P853" s="5">
        <f t="shared" si="107"/>
        <v>37.271428571428572</v>
      </c>
      <c r="Q853" t="str">
        <f t="shared" si="108"/>
        <v>music</v>
      </c>
      <c r="R853" t="str">
        <f t="shared" si="109"/>
        <v>metal</v>
      </c>
      <c r="S853" s="10">
        <f t="shared" si="110"/>
        <v>42522.880243055552</v>
      </c>
      <c r="T853" t="str">
        <f t="shared" si="104"/>
        <v>Jun</v>
      </c>
      <c r="U853">
        <f t="shared" si="105"/>
        <v>2016</v>
      </c>
      <c r="V853" s="10">
        <f t="shared" si="111"/>
        <v>42582.822916666672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106"/>
        <v>104.97142857142859</v>
      </c>
      <c r="P854" s="5">
        <f t="shared" si="107"/>
        <v>59.258064516129032</v>
      </c>
      <c r="Q854" t="str">
        <f t="shared" si="108"/>
        <v>music</v>
      </c>
      <c r="R854" t="str">
        <f t="shared" si="109"/>
        <v>metal</v>
      </c>
      <c r="S854" s="10">
        <f t="shared" si="110"/>
        <v>42656.805497685185</v>
      </c>
      <c r="T854" t="str">
        <f t="shared" si="104"/>
        <v>Oct</v>
      </c>
      <c r="U854">
        <f t="shared" si="105"/>
        <v>2016</v>
      </c>
      <c r="V854" s="10">
        <f t="shared" si="111"/>
        <v>42667.875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106"/>
        <v>100</v>
      </c>
      <c r="P855" s="5">
        <f t="shared" si="107"/>
        <v>30</v>
      </c>
      <c r="Q855" t="str">
        <f t="shared" si="108"/>
        <v>music</v>
      </c>
      <c r="R855" t="str">
        <f t="shared" si="109"/>
        <v>metal</v>
      </c>
      <c r="S855" s="10">
        <f t="shared" si="110"/>
        <v>42021.832280092596</v>
      </c>
      <c r="T855" t="str">
        <f t="shared" si="104"/>
        <v>Jan</v>
      </c>
      <c r="U855">
        <f t="shared" si="105"/>
        <v>2015</v>
      </c>
      <c r="V855" s="10">
        <f t="shared" si="111"/>
        <v>42051.832280092596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106"/>
        <v>118.2205035971223</v>
      </c>
      <c r="P856" s="5">
        <f t="shared" si="107"/>
        <v>65.8623246492986</v>
      </c>
      <c r="Q856" t="str">
        <f t="shared" si="108"/>
        <v>music</v>
      </c>
      <c r="R856" t="str">
        <f t="shared" si="109"/>
        <v>metal</v>
      </c>
      <c r="S856" s="10">
        <f t="shared" si="110"/>
        <v>42702.212337962963</v>
      </c>
      <c r="T856" t="str">
        <f t="shared" si="104"/>
        <v>Nov</v>
      </c>
      <c r="U856">
        <f t="shared" si="105"/>
        <v>2016</v>
      </c>
      <c r="V856" s="10">
        <f t="shared" si="111"/>
        <v>42732.212337962963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106"/>
        <v>103.44827586206897</v>
      </c>
      <c r="P857" s="5">
        <f t="shared" si="107"/>
        <v>31.914893617021278</v>
      </c>
      <c r="Q857" t="str">
        <f t="shared" si="108"/>
        <v>music</v>
      </c>
      <c r="R857" t="str">
        <f t="shared" si="109"/>
        <v>metal</v>
      </c>
      <c r="S857" s="10">
        <f t="shared" si="110"/>
        <v>42545.125196759262</v>
      </c>
      <c r="T857" t="str">
        <f t="shared" si="104"/>
        <v>Jun</v>
      </c>
      <c r="U857">
        <f t="shared" si="105"/>
        <v>2016</v>
      </c>
      <c r="V857" s="10">
        <f t="shared" si="111"/>
        <v>42575.125196759262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106"/>
        <v>218.00000000000003</v>
      </c>
      <c r="P858" s="5">
        <f t="shared" si="107"/>
        <v>19.464285714285715</v>
      </c>
      <c r="Q858" t="str">
        <f t="shared" si="108"/>
        <v>music</v>
      </c>
      <c r="R858" t="str">
        <f t="shared" si="109"/>
        <v>metal</v>
      </c>
      <c r="S858" s="10">
        <f t="shared" si="110"/>
        <v>42609.311990740738</v>
      </c>
      <c r="T858" t="str">
        <f t="shared" si="104"/>
        <v>Aug</v>
      </c>
      <c r="U858">
        <f t="shared" si="105"/>
        <v>2016</v>
      </c>
      <c r="V858" s="10">
        <f t="shared" si="111"/>
        <v>42668.791666666672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106"/>
        <v>100</v>
      </c>
      <c r="P859" s="5">
        <f t="shared" si="107"/>
        <v>50</v>
      </c>
      <c r="Q859" t="str">
        <f t="shared" si="108"/>
        <v>music</v>
      </c>
      <c r="R859" t="str">
        <f t="shared" si="109"/>
        <v>metal</v>
      </c>
      <c r="S859" s="10">
        <f t="shared" si="110"/>
        <v>42291.581377314811</v>
      </c>
      <c r="T859" t="str">
        <f t="shared" si="104"/>
        <v>Oct</v>
      </c>
      <c r="U859">
        <f t="shared" si="105"/>
        <v>2015</v>
      </c>
      <c r="V859" s="10">
        <f t="shared" si="111"/>
        <v>42333.623043981483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106"/>
        <v>144.00583333333333</v>
      </c>
      <c r="P860" s="5">
        <f t="shared" si="107"/>
        <v>22.737763157894737</v>
      </c>
      <c r="Q860" t="str">
        <f t="shared" si="108"/>
        <v>music</v>
      </c>
      <c r="R860" t="str">
        <f t="shared" si="109"/>
        <v>metal</v>
      </c>
      <c r="S860" s="10">
        <f t="shared" si="110"/>
        <v>42079.745578703703</v>
      </c>
      <c r="T860" t="str">
        <f t="shared" si="104"/>
        <v>Mar</v>
      </c>
      <c r="U860">
        <f t="shared" si="105"/>
        <v>2015</v>
      </c>
      <c r="V860" s="10">
        <f t="shared" si="111"/>
        <v>42109.957638888889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106"/>
        <v>104.67500000000001</v>
      </c>
      <c r="P861" s="5">
        <f t="shared" si="107"/>
        <v>42.724489795918366</v>
      </c>
      <c r="Q861" t="str">
        <f t="shared" si="108"/>
        <v>music</v>
      </c>
      <c r="R861" t="str">
        <f t="shared" si="109"/>
        <v>metal</v>
      </c>
      <c r="S861" s="10">
        <f t="shared" si="110"/>
        <v>42128.820231481484</v>
      </c>
      <c r="T861" t="str">
        <f t="shared" si="104"/>
        <v>May</v>
      </c>
      <c r="U861">
        <f t="shared" si="105"/>
        <v>2015</v>
      </c>
      <c r="V861" s="10">
        <f t="shared" si="111"/>
        <v>42159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106"/>
        <v>18.142857142857142</v>
      </c>
      <c r="P862" s="5">
        <f t="shared" si="107"/>
        <v>52.916666666666664</v>
      </c>
      <c r="Q862" t="str">
        <f t="shared" si="108"/>
        <v>music</v>
      </c>
      <c r="R862" t="str">
        <f t="shared" si="109"/>
        <v>jazz</v>
      </c>
      <c r="S862" s="10">
        <f t="shared" si="110"/>
        <v>41570.482789351852</v>
      </c>
      <c r="T862" t="str">
        <f t="shared" si="104"/>
        <v>Oct</v>
      </c>
      <c r="U862">
        <f t="shared" si="105"/>
        <v>2013</v>
      </c>
      <c r="V862" s="10">
        <f t="shared" si="111"/>
        <v>41600.524456018517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106"/>
        <v>2.2444444444444445</v>
      </c>
      <c r="P863" s="5">
        <f t="shared" si="107"/>
        <v>50.5</v>
      </c>
      <c r="Q863" t="str">
        <f t="shared" si="108"/>
        <v>music</v>
      </c>
      <c r="R863" t="str">
        <f t="shared" si="109"/>
        <v>jazz</v>
      </c>
      <c r="S863" s="10">
        <f t="shared" si="110"/>
        <v>42599.965324074074</v>
      </c>
      <c r="T863" t="str">
        <f t="shared" si="104"/>
        <v>Aug</v>
      </c>
      <c r="U863">
        <f t="shared" si="105"/>
        <v>2016</v>
      </c>
      <c r="V863" s="10">
        <f t="shared" si="111"/>
        <v>42629.965324074074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106"/>
        <v>0.33999999999999997</v>
      </c>
      <c r="P864" s="5">
        <f t="shared" si="107"/>
        <v>42.5</v>
      </c>
      <c r="Q864" t="str">
        <f t="shared" si="108"/>
        <v>music</v>
      </c>
      <c r="R864" t="str">
        <f t="shared" si="109"/>
        <v>jazz</v>
      </c>
      <c r="S864" s="10">
        <f t="shared" si="110"/>
        <v>41559.5549537037</v>
      </c>
      <c r="T864" t="str">
        <f t="shared" si="104"/>
        <v>Oct</v>
      </c>
      <c r="U864">
        <f t="shared" si="105"/>
        <v>2013</v>
      </c>
      <c r="V864" s="10">
        <f t="shared" si="111"/>
        <v>41589.596620370372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106"/>
        <v>4.5</v>
      </c>
      <c r="P865" s="5">
        <f t="shared" si="107"/>
        <v>18</v>
      </c>
      <c r="Q865" t="str">
        <f t="shared" si="108"/>
        <v>music</v>
      </c>
      <c r="R865" t="str">
        <f t="shared" si="109"/>
        <v>jazz</v>
      </c>
      <c r="S865" s="10">
        <f t="shared" si="110"/>
        <v>40921.117662037039</v>
      </c>
      <c r="T865" t="str">
        <f t="shared" si="104"/>
        <v>Jan</v>
      </c>
      <c r="U865">
        <f t="shared" si="105"/>
        <v>2012</v>
      </c>
      <c r="V865" s="10">
        <f t="shared" si="111"/>
        <v>40951.117662037039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106"/>
        <v>41.53846153846154</v>
      </c>
      <c r="P866" s="5">
        <f t="shared" si="107"/>
        <v>34.177215189873415</v>
      </c>
      <c r="Q866" t="str">
        <f t="shared" si="108"/>
        <v>music</v>
      </c>
      <c r="R866" t="str">
        <f t="shared" si="109"/>
        <v>jazz</v>
      </c>
      <c r="S866" s="10">
        <f t="shared" si="110"/>
        <v>41541.106921296298</v>
      </c>
      <c r="T866" t="str">
        <f t="shared" si="104"/>
        <v>Sep</v>
      </c>
      <c r="U866">
        <f t="shared" si="105"/>
        <v>2013</v>
      </c>
      <c r="V866" s="10">
        <f t="shared" si="111"/>
        <v>41563.415972222225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106"/>
        <v>2.0454545454545454</v>
      </c>
      <c r="P867" s="5">
        <f t="shared" si="107"/>
        <v>22.5</v>
      </c>
      <c r="Q867" t="str">
        <f t="shared" si="108"/>
        <v>music</v>
      </c>
      <c r="R867" t="str">
        <f t="shared" si="109"/>
        <v>jazz</v>
      </c>
      <c r="S867" s="10">
        <f t="shared" si="110"/>
        <v>41230.77311342593</v>
      </c>
      <c r="T867" t="str">
        <f t="shared" si="104"/>
        <v>Nov</v>
      </c>
      <c r="U867">
        <f t="shared" si="105"/>
        <v>2012</v>
      </c>
      <c r="V867" s="10">
        <f t="shared" si="111"/>
        <v>41290.77311342593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106"/>
        <v>18.285714285714285</v>
      </c>
      <c r="P868" s="5">
        <f t="shared" si="107"/>
        <v>58.18181818181818</v>
      </c>
      <c r="Q868" t="str">
        <f t="shared" si="108"/>
        <v>music</v>
      </c>
      <c r="R868" t="str">
        <f t="shared" si="109"/>
        <v>jazz</v>
      </c>
      <c r="S868" s="10">
        <f t="shared" si="110"/>
        <v>42025.637939814813</v>
      </c>
      <c r="T868" t="str">
        <f t="shared" si="104"/>
        <v>Jan</v>
      </c>
      <c r="U868">
        <f t="shared" si="105"/>
        <v>2015</v>
      </c>
      <c r="V868" s="10">
        <f t="shared" si="111"/>
        <v>42063.631944444445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106"/>
        <v>24.02</v>
      </c>
      <c r="P869" s="5">
        <f t="shared" si="107"/>
        <v>109.18181818181819</v>
      </c>
      <c r="Q869" t="str">
        <f t="shared" si="108"/>
        <v>music</v>
      </c>
      <c r="R869" t="str">
        <f t="shared" si="109"/>
        <v>jazz</v>
      </c>
      <c r="S869" s="10">
        <f t="shared" si="110"/>
        <v>40088.105393518519</v>
      </c>
      <c r="T869" t="str">
        <f t="shared" si="104"/>
        <v>Oct</v>
      </c>
      <c r="U869">
        <f t="shared" si="105"/>
        <v>2009</v>
      </c>
      <c r="V869" s="10">
        <f t="shared" si="111"/>
        <v>40148.207638888889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106"/>
        <v>0.1111111111111111</v>
      </c>
      <c r="P870" s="5">
        <f t="shared" si="107"/>
        <v>50</v>
      </c>
      <c r="Q870" t="str">
        <f t="shared" si="108"/>
        <v>music</v>
      </c>
      <c r="R870" t="str">
        <f t="shared" si="109"/>
        <v>jazz</v>
      </c>
      <c r="S870" s="10">
        <f t="shared" si="110"/>
        <v>41616.027754629627</v>
      </c>
      <c r="T870" t="str">
        <f t="shared" si="104"/>
        <v>Dec</v>
      </c>
      <c r="U870">
        <f t="shared" si="105"/>
        <v>2013</v>
      </c>
      <c r="V870" s="10">
        <f t="shared" si="111"/>
        <v>41646.027754629627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106"/>
        <v>11.818181818181818</v>
      </c>
      <c r="P871" s="5">
        <f t="shared" si="107"/>
        <v>346.66666666666669</v>
      </c>
      <c r="Q871" t="str">
        <f t="shared" si="108"/>
        <v>music</v>
      </c>
      <c r="R871" t="str">
        <f t="shared" si="109"/>
        <v>jazz</v>
      </c>
      <c r="S871" s="10">
        <f t="shared" si="110"/>
        <v>41342.845567129632</v>
      </c>
      <c r="T871" t="str">
        <f t="shared" si="104"/>
        <v>Mar</v>
      </c>
      <c r="U871">
        <f t="shared" si="105"/>
        <v>2013</v>
      </c>
      <c r="V871" s="10">
        <f t="shared" si="111"/>
        <v>41372.803900462961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106"/>
        <v>0.31</v>
      </c>
      <c r="P872" s="5">
        <f t="shared" si="107"/>
        <v>12.4</v>
      </c>
      <c r="Q872" t="str">
        <f t="shared" si="108"/>
        <v>music</v>
      </c>
      <c r="R872" t="str">
        <f t="shared" si="109"/>
        <v>jazz</v>
      </c>
      <c r="S872" s="10">
        <f t="shared" si="110"/>
        <v>41488.022256944445</v>
      </c>
      <c r="T872" t="str">
        <f t="shared" si="104"/>
        <v>Aug</v>
      </c>
      <c r="U872">
        <f t="shared" si="105"/>
        <v>2013</v>
      </c>
      <c r="V872" s="10">
        <f t="shared" si="111"/>
        <v>41518.022256944445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106"/>
        <v>5.416666666666667</v>
      </c>
      <c r="P873" s="5">
        <f t="shared" si="107"/>
        <v>27.083333333333332</v>
      </c>
      <c r="Q873" t="str">
        <f t="shared" si="108"/>
        <v>music</v>
      </c>
      <c r="R873" t="str">
        <f t="shared" si="109"/>
        <v>jazz</v>
      </c>
      <c r="S873" s="10">
        <f t="shared" si="110"/>
        <v>41577.561284722222</v>
      </c>
      <c r="T873" t="str">
        <f t="shared" si="104"/>
        <v>Oct</v>
      </c>
      <c r="U873">
        <f t="shared" si="105"/>
        <v>2013</v>
      </c>
      <c r="V873" s="10">
        <f t="shared" si="111"/>
        <v>41607.602951388886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106"/>
        <v>0.8125</v>
      </c>
      <c r="P874" s="5">
        <f t="shared" si="107"/>
        <v>32.5</v>
      </c>
      <c r="Q874" t="str">
        <f t="shared" si="108"/>
        <v>music</v>
      </c>
      <c r="R874" t="str">
        <f t="shared" si="109"/>
        <v>jazz</v>
      </c>
      <c r="S874" s="10">
        <f t="shared" si="110"/>
        <v>40567.825543981482</v>
      </c>
      <c r="T874" t="str">
        <f t="shared" si="104"/>
        <v>Jan</v>
      </c>
      <c r="U874">
        <f t="shared" si="105"/>
        <v>2011</v>
      </c>
      <c r="V874" s="10">
        <f t="shared" si="111"/>
        <v>40612.825543981482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106"/>
        <v>1.2857142857142856</v>
      </c>
      <c r="P875" s="5">
        <f t="shared" si="107"/>
        <v>9</v>
      </c>
      <c r="Q875" t="str">
        <f t="shared" si="108"/>
        <v>music</v>
      </c>
      <c r="R875" t="str">
        <f t="shared" si="109"/>
        <v>jazz</v>
      </c>
      <c r="S875" s="10">
        <f t="shared" si="110"/>
        <v>41184.167129629634</v>
      </c>
      <c r="T875" t="str">
        <f t="shared" si="104"/>
        <v>Oct</v>
      </c>
      <c r="U875">
        <f t="shared" si="105"/>
        <v>2012</v>
      </c>
      <c r="V875" s="10">
        <f t="shared" si="111"/>
        <v>41224.208796296298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106"/>
        <v>24.333333333333336</v>
      </c>
      <c r="P876" s="5">
        <f t="shared" si="107"/>
        <v>34.761904761904759</v>
      </c>
      <c r="Q876" t="str">
        <f t="shared" si="108"/>
        <v>music</v>
      </c>
      <c r="R876" t="str">
        <f t="shared" si="109"/>
        <v>jazz</v>
      </c>
      <c r="S876" s="10">
        <f t="shared" si="110"/>
        <v>41368.583726851852</v>
      </c>
      <c r="T876" t="str">
        <f t="shared" si="104"/>
        <v>Apr</v>
      </c>
      <c r="U876">
        <f t="shared" si="105"/>
        <v>2013</v>
      </c>
      <c r="V876" s="10">
        <f t="shared" si="111"/>
        <v>41398.583726851852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106"/>
        <v>0</v>
      </c>
      <c r="P877" s="5">
        <f t="shared" si="107"/>
        <v>0</v>
      </c>
      <c r="Q877" t="str">
        <f t="shared" si="108"/>
        <v>music</v>
      </c>
      <c r="R877" t="str">
        <f t="shared" si="109"/>
        <v>jazz</v>
      </c>
      <c r="S877" s="10">
        <f t="shared" si="110"/>
        <v>42248.723738425921</v>
      </c>
      <c r="T877" t="str">
        <f t="shared" si="104"/>
        <v>Sep</v>
      </c>
      <c r="U877">
        <f t="shared" si="105"/>
        <v>2015</v>
      </c>
      <c r="V877" s="10">
        <f t="shared" si="111"/>
        <v>42268.723738425921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106"/>
        <v>40.799492385786799</v>
      </c>
      <c r="P878" s="5">
        <f t="shared" si="107"/>
        <v>28.577777777777779</v>
      </c>
      <c r="Q878" t="str">
        <f t="shared" si="108"/>
        <v>music</v>
      </c>
      <c r="R878" t="str">
        <f t="shared" si="109"/>
        <v>jazz</v>
      </c>
      <c r="S878" s="10">
        <f t="shared" si="110"/>
        <v>41276.496840277774</v>
      </c>
      <c r="T878" t="str">
        <f t="shared" si="104"/>
        <v>Jan</v>
      </c>
      <c r="U878">
        <f t="shared" si="105"/>
        <v>2013</v>
      </c>
      <c r="V878" s="10">
        <f t="shared" si="111"/>
        <v>41309.496840277774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106"/>
        <v>67.55</v>
      </c>
      <c r="P879" s="5">
        <f t="shared" si="107"/>
        <v>46.586206896551722</v>
      </c>
      <c r="Q879" t="str">
        <f t="shared" si="108"/>
        <v>music</v>
      </c>
      <c r="R879" t="str">
        <f t="shared" si="109"/>
        <v>jazz</v>
      </c>
      <c r="S879" s="10">
        <f t="shared" si="110"/>
        <v>41597.788888888892</v>
      </c>
      <c r="T879" t="str">
        <f t="shared" si="104"/>
        <v>Nov</v>
      </c>
      <c r="U879">
        <f t="shared" si="105"/>
        <v>2013</v>
      </c>
      <c r="V879" s="10">
        <f t="shared" si="111"/>
        <v>41627.788888888892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106"/>
        <v>1.3</v>
      </c>
      <c r="P880" s="5">
        <f t="shared" si="107"/>
        <v>32.5</v>
      </c>
      <c r="Q880" t="str">
        <f t="shared" si="108"/>
        <v>music</v>
      </c>
      <c r="R880" t="str">
        <f t="shared" si="109"/>
        <v>jazz</v>
      </c>
      <c r="S880" s="10">
        <f t="shared" si="110"/>
        <v>40505.232916666668</v>
      </c>
      <c r="T880" t="str">
        <f t="shared" si="104"/>
        <v>Nov</v>
      </c>
      <c r="U880">
        <f t="shared" si="105"/>
        <v>2010</v>
      </c>
      <c r="V880" s="10">
        <f t="shared" si="111"/>
        <v>40535.232916666668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106"/>
        <v>30.666666666666664</v>
      </c>
      <c r="P881" s="5">
        <f t="shared" si="107"/>
        <v>21.466666666666665</v>
      </c>
      <c r="Q881" t="str">
        <f t="shared" si="108"/>
        <v>music</v>
      </c>
      <c r="R881" t="str">
        <f t="shared" si="109"/>
        <v>jazz</v>
      </c>
      <c r="S881" s="10">
        <f t="shared" si="110"/>
        <v>41037.829918981479</v>
      </c>
      <c r="T881" t="str">
        <f t="shared" si="104"/>
        <v>May</v>
      </c>
      <c r="U881">
        <f t="shared" si="105"/>
        <v>2012</v>
      </c>
      <c r="V881" s="10">
        <f t="shared" si="111"/>
        <v>41058.829918981479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106"/>
        <v>2.9894179894179893</v>
      </c>
      <c r="P882" s="5">
        <f t="shared" si="107"/>
        <v>14.125</v>
      </c>
      <c r="Q882" t="str">
        <f t="shared" si="108"/>
        <v>music</v>
      </c>
      <c r="R882" t="str">
        <f t="shared" si="109"/>
        <v>indie rock</v>
      </c>
      <c r="S882" s="10">
        <f t="shared" si="110"/>
        <v>41179.32104166667</v>
      </c>
      <c r="T882" t="str">
        <f t="shared" si="104"/>
        <v>Sep</v>
      </c>
      <c r="U882">
        <f t="shared" si="105"/>
        <v>2012</v>
      </c>
      <c r="V882" s="10">
        <f t="shared" si="111"/>
        <v>41212.32104166667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106"/>
        <v>0.8</v>
      </c>
      <c r="P883" s="5">
        <f t="shared" si="107"/>
        <v>30</v>
      </c>
      <c r="Q883" t="str">
        <f t="shared" si="108"/>
        <v>music</v>
      </c>
      <c r="R883" t="str">
        <f t="shared" si="109"/>
        <v>indie rock</v>
      </c>
      <c r="S883" s="10">
        <f t="shared" si="110"/>
        <v>40877.25099537037</v>
      </c>
      <c r="T883" t="str">
        <f t="shared" si="104"/>
        <v>Nov</v>
      </c>
      <c r="U883">
        <f t="shared" si="105"/>
        <v>2011</v>
      </c>
      <c r="V883" s="10">
        <f t="shared" si="111"/>
        <v>40922.25099537037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106"/>
        <v>20.133333333333333</v>
      </c>
      <c r="P884" s="5">
        <f t="shared" si="107"/>
        <v>21.571428571428573</v>
      </c>
      <c r="Q884" t="str">
        <f t="shared" si="108"/>
        <v>music</v>
      </c>
      <c r="R884" t="str">
        <f t="shared" si="109"/>
        <v>indie rock</v>
      </c>
      <c r="S884" s="10">
        <f t="shared" si="110"/>
        <v>40759.860532407409</v>
      </c>
      <c r="T884" t="str">
        <f t="shared" si="104"/>
        <v>Aug</v>
      </c>
      <c r="U884">
        <f t="shared" si="105"/>
        <v>2011</v>
      </c>
      <c r="V884" s="10">
        <f t="shared" si="111"/>
        <v>40792.860532407409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106"/>
        <v>40.020000000000003</v>
      </c>
      <c r="P885" s="5">
        <f t="shared" si="107"/>
        <v>83.375</v>
      </c>
      <c r="Q885" t="str">
        <f t="shared" si="108"/>
        <v>music</v>
      </c>
      <c r="R885" t="str">
        <f t="shared" si="109"/>
        <v>indie rock</v>
      </c>
      <c r="S885" s="10">
        <f t="shared" si="110"/>
        <v>42371.935590277775</v>
      </c>
      <c r="T885" t="str">
        <f t="shared" si="104"/>
        <v>Jan</v>
      </c>
      <c r="U885">
        <f t="shared" si="105"/>
        <v>2016</v>
      </c>
      <c r="V885" s="10">
        <f t="shared" si="111"/>
        <v>42431.935590277775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106"/>
        <v>1</v>
      </c>
      <c r="P886" s="5">
        <f t="shared" si="107"/>
        <v>10</v>
      </c>
      <c r="Q886" t="str">
        <f t="shared" si="108"/>
        <v>music</v>
      </c>
      <c r="R886" t="str">
        <f t="shared" si="109"/>
        <v>indie rock</v>
      </c>
      <c r="S886" s="10">
        <f t="shared" si="110"/>
        <v>40981.802615740737</v>
      </c>
      <c r="T886" t="str">
        <f t="shared" si="104"/>
        <v>Mar</v>
      </c>
      <c r="U886">
        <f t="shared" si="105"/>
        <v>2012</v>
      </c>
      <c r="V886" s="10">
        <f t="shared" si="111"/>
        <v>41041.104861111111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106"/>
        <v>75</v>
      </c>
      <c r="P887" s="5">
        <f t="shared" si="107"/>
        <v>35.714285714285715</v>
      </c>
      <c r="Q887" t="str">
        <f t="shared" si="108"/>
        <v>music</v>
      </c>
      <c r="R887" t="str">
        <f t="shared" si="109"/>
        <v>indie rock</v>
      </c>
      <c r="S887" s="10">
        <f t="shared" si="110"/>
        <v>42713.941099537042</v>
      </c>
      <c r="T887" t="str">
        <f t="shared" si="104"/>
        <v>Dec</v>
      </c>
      <c r="U887">
        <f t="shared" si="105"/>
        <v>2016</v>
      </c>
      <c r="V887" s="10">
        <f t="shared" si="111"/>
        <v>42734.941099537042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106"/>
        <v>41</v>
      </c>
      <c r="P888" s="5">
        <f t="shared" si="107"/>
        <v>29.285714285714285</v>
      </c>
      <c r="Q888" t="str">
        <f t="shared" si="108"/>
        <v>music</v>
      </c>
      <c r="R888" t="str">
        <f t="shared" si="109"/>
        <v>indie rock</v>
      </c>
      <c r="S888" s="10">
        <f t="shared" si="110"/>
        <v>42603.870520833334</v>
      </c>
      <c r="T888" t="str">
        <f t="shared" si="104"/>
        <v>Aug</v>
      </c>
      <c r="U888">
        <f t="shared" si="105"/>
        <v>2016</v>
      </c>
      <c r="V888" s="10">
        <f t="shared" si="111"/>
        <v>42628.870520833334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106"/>
        <v>0</v>
      </c>
      <c r="P889" s="5">
        <f t="shared" si="107"/>
        <v>0</v>
      </c>
      <c r="Q889" t="str">
        <f t="shared" si="108"/>
        <v>music</v>
      </c>
      <c r="R889" t="str">
        <f t="shared" si="109"/>
        <v>indie rock</v>
      </c>
      <c r="S889" s="10">
        <f t="shared" si="110"/>
        <v>41026.958969907406</v>
      </c>
      <c r="T889" t="str">
        <f t="shared" si="104"/>
        <v>Apr</v>
      </c>
      <c r="U889">
        <f t="shared" si="105"/>
        <v>2012</v>
      </c>
      <c r="V889" s="10">
        <f t="shared" si="111"/>
        <v>41056.958969907406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106"/>
        <v>7.1999999999999993</v>
      </c>
      <c r="P890" s="5">
        <f t="shared" si="107"/>
        <v>18</v>
      </c>
      <c r="Q890" t="str">
        <f t="shared" si="108"/>
        <v>music</v>
      </c>
      <c r="R890" t="str">
        <f t="shared" si="109"/>
        <v>indie rock</v>
      </c>
      <c r="S890" s="10">
        <f t="shared" si="110"/>
        <v>40751.753298611111</v>
      </c>
      <c r="T890" t="str">
        <f t="shared" si="104"/>
        <v>Jul</v>
      </c>
      <c r="U890">
        <f t="shared" si="105"/>
        <v>2011</v>
      </c>
      <c r="V890" s="10">
        <f t="shared" si="111"/>
        <v>40787.25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106"/>
        <v>9.4412800000000008</v>
      </c>
      <c r="P891" s="5">
        <f t="shared" si="107"/>
        <v>73.760000000000005</v>
      </c>
      <c r="Q891" t="str">
        <f t="shared" si="108"/>
        <v>music</v>
      </c>
      <c r="R891" t="str">
        <f t="shared" si="109"/>
        <v>indie rock</v>
      </c>
      <c r="S891" s="10">
        <f t="shared" si="110"/>
        <v>41887.784062500003</v>
      </c>
      <c r="T891" t="str">
        <f t="shared" si="104"/>
        <v>Sep</v>
      </c>
      <c r="U891">
        <f t="shared" si="105"/>
        <v>2014</v>
      </c>
      <c r="V891" s="10">
        <f t="shared" si="111"/>
        <v>41917.784062500003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106"/>
        <v>4.1666666666666661</v>
      </c>
      <c r="P892" s="5">
        <f t="shared" si="107"/>
        <v>31.25</v>
      </c>
      <c r="Q892" t="str">
        <f t="shared" si="108"/>
        <v>music</v>
      </c>
      <c r="R892" t="str">
        <f t="shared" si="109"/>
        <v>indie rock</v>
      </c>
      <c r="S892" s="10">
        <f t="shared" si="110"/>
        <v>41569.698831018519</v>
      </c>
      <c r="T892" t="str">
        <f t="shared" si="104"/>
        <v>Oct</v>
      </c>
      <c r="U892">
        <f t="shared" si="105"/>
        <v>2013</v>
      </c>
      <c r="V892" s="10">
        <f t="shared" si="111"/>
        <v>41599.740497685183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106"/>
        <v>3.25</v>
      </c>
      <c r="P893" s="5">
        <f t="shared" si="107"/>
        <v>28.888888888888889</v>
      </c>
      <c r="Q893" t="str">
        <f t="shared" si="108"/>
        <v>music</v>
      </c>
      <c r="R893" t="str">
        <f t="shared" si="109"/>
        <v>indie rock</v>
      </c>
      <c r="S893" s="10">
        <f t="shared" si="110"/>
        <v>41842.031597222223</v>
      </c>
      <c r="T893" t="str">
        <f t="shared" si="104"/>
        <v>Jul</v>
      </c>
      <c r="U893">
        <f t="shared" si="105"/>
        <v>2014</v>
      </c>
      <c r="V893" s="10">
        <f t="shared" si="111"/>
        <v>41872.031597222223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106"/>
        <v>40.75</v>
      </c>
      <c r="P894" s="5">
        <f t="shared" si="107"/>
        <v>143.8235294117647</v>
      </c>
      <c r="Q894" t="str">
        <f t="shared" si="108"/>
        <v>music</v>
      </c>
      <c r="R894" t="str">
        <f t="shared" si="109"/>
        <v>indie rock</v>
      </c>
      <c r="S894" s="10">
        <f t="shared" si="110"/>
        <v>40304.20003472222</v>
      </c>
      <c r="T894" t="str">
        <f t="shared" si="104"/>
        <v>May</v>
      </c>
      <c r="U894">
        <f t="shared" si="105"/>
        <v>2010</v>
      </c>
      <c r="V894" s="10">
        <f t="shared" si="111"/>
        <v>40391.166666666664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106"/>
        <v>10</v>
      </c>
      <c r="P895" s="5">
        <f t="shared" si="107"/>
        <v>40</v>
      </c>
      <c r="Q895" t="str">
        <f t="shared" si="108"/>
        <v>music</v>
      </c>
      <c r="R895" t="str">
        <f t="shared" si="109"/>
        <v>indie rock</v>
      </c>
      <c r="S895" s="10">
        <f t="shared" si="110"/>
        <v>42065.897719907407</v>
      </c>
      <c r="T895" t="str">
        <f t="shared" si="104"/>
        <v>Mar</v>
      </c>
      <c r="U895">
        <f t="shared" si="105"/>
        <v>2015</v>
      </c>
      <c r="V895" s="10">
        <f t="shared" si="111"/>
        <v>42095.856053240743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106"/>
        <v>39.17</v>
      </c>
      <c r="P896" s="5">
        <f t="shared" si="107"/>
        <v>147.81132075471697</v>
      </c>
      <c r="Q896" t="str">
        <f t="shared" si="108"/>
        <v>music</v>
      </c>
      <c r="R896" t="str">
        <f t="shared" si="109"/>
        <v>indie rock</v>
      </c>
      <c r="S896" s="10">
        <f t="shared" si="110"/>
        <v>42496.981597222228</v>
      </c>
      <c r="T896" t="str">
        <f t="shared" si="104"/>
        <v>May</v>
      </c>
      <c r="U896">
        <f t="shared" si="105"/>
        <v>2016</v>
      </c>
      <c r="V896" s="10">
        <f t="shared" si="111"/>
        <v>42526.981597222228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106"/>
        <v>2.4375</v>
      </c>
      <c r="P897" s="5">
        <f t="shared" si="107"/>
        <v>27.857142857142858</v>
      </c>
      <c r="Q897" t="str">
        <f t="shared" si="108"/>
        <v>music</v>
      </c>
      <c r="R897" t="str">
        <f t="shared" si="109"/>
        <v>indie rock</v>
      </c>
      <c r="S897" s="10">
        <f t="shared" si="110"/>
        <v>40431.127650462964</v>
      </c>
      <c r="T897" t="str">
        <f t="shared" si="104"/>
        <v>Sep</v>
      </c>
      <c r="U897">
        <f t="shared" si="105"/>
        <v>2010</v>
      </c>
      <c r="V897" s="10">
        <f t="shared" si="111"/>
        <v>40476.127650462964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106"/>
        <v>40</v>
      </c>
      <c r="P898" s="5">
        <f t="shared" si="107"/>
        <v>44.444444444444443</v>
      </c>
      <c r="Q898" t="str">
        <f t="shared" si="108"/>
        <v>music</v>
      </c>
      <c r="R898" t="str">
        <f t="shared" si="109"/>
        <v>indie rock</v>
      </c>
      <c r="S898" s="10">
        <f t="shared" si="110"/>
        <v>42218.872986111113</v>
      </c>
      <c r="T898" t="str">
        <f t="shared" ref="T898:T961" si="112">TEXT(S898,"mmm")</f>
        <v>Aug</v>
      </c>
      <c r="U898">
        <f t="shared" ref="U898:U961" si="113">YEAR(S898)</f>
        <v>2015</v>
      </c>
      <c r="V898" s="10">
        <f t="shared" si="111"/>
        <v>42244.166666666672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114">(E899/D899)*100</f>
        <v>0</v>
      </c>
      <c r="P899" s="5">
        <f t="shared" ref="P899:P962" si="115">IFERROR(E899/L899,0)</f>
        <v>0</v>
      </c>
      <c r="Q899" t="str">
        <f t="shared" ref="Q899:Q962" si="116">LEFT(N899,SEARCH("/",N899,1)-1)</f>
        <v>music</v>
      </c>
      <c r="R899" t="str">
        <f t="shared" ref="R899:R962" si="117">RIGHT(N899,LEN(N899)-SEARCH("/",N899,1))</f>
        <v>indie rock</v>
      </c>
      <c r="S899" s="10">
        <f t="shared" ref="S899:S962" si="118">(((J899/60)/60)/24)+DATE(1970,1,1)</f>
        <v>41211.688750000001</v>
      </c>
      <c r="T899" t="str">
        <f t="shared" si="112"/>
        <v>Oct</v>
      </c>
      <c r="U899">
        <f t="shared" si="113"/>
        <v>2012</v>
      </c>
      <c r="V899" s="10">
        <f t="shared" ref="V899:V962" si="119">(((I899/60)/60)/24)+DATE(1970,1,1)</f>
        <v>41241.730416666665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114"/>
        <v>2.8000000000000003</v>
      </c>
      <c r="P900" s="5">
        <f t="shared" si="115"/>
        <v>35</v>
      </c>
      <c r="Q900" t="str">
        <f t="shared" si="116"/>
        <v>music</v>
      </c>
      <c r="R900" t="str">
        <f t="shared" si="117"/>
        <v>indie rock</v>
      </c>
      <c r="S900" s="10">
        <f t="shared" si="118"/>
        <v>40878.758217592593</v>
      </c>
      <c r="T900" t="str">
        <f t="shared" si="112"/>
        <v>Dec</v>
      </c>
      <c r="U900">
        <f t="shared" si="113"/>
        <v>2011</v>
      </c>
      <c r="V900" s="10">
        <f t="shared" si="119"/>
        <v>40923.758217592593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114"/>
        <v>37.333333333333336</v>
      </c>
      <c r="P901" s="5">
        <f t="shared" si="115"/>
        <v>35</v>
      </c>
      <c r="Q901" t="str">
        <f t="shared" si="116"/>
        <v>music</v>
      </c>
      <c r="R901" t="str">
        <f t="shared" si="117"/>
        <v>indie rock</v>
      </c>
      <c r="S901" s="10">
        <f t="shared" si="118"/>
        <v>40646.099097222221</v>
      </c>
      <c r="T901" t="str">
        <f t="shared" si="112"/>
        <v>Apr</v>
      </c>
      <c r="U901">
        <f t="shared" si="113"/>
        <v>2011</v>
      </c>
      <c r="V901" s="10">
        <f t="shared" si="119"/>
        <v>40691.099097222221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114"/>
        <v>0.42</v>
      </c>
      <c r="P902" s="5">
        <f t="shared" si="115"/>
        <v>10.5</v>
      </c>
      <c r="Q902" t="str">
        <f t="shared" si="116"/>
        <v>music</v>
      </c>
      <c r="R902" t="str">
        <f t="shared" si="117"/>
        <v>jazz</v>
      </c>
      <c r="S902" s="10">
        <f t="shared" si="118"/>
        <v>42429.84956018519</v>
      </c>
      <c r="T902" t="str">
        <f t="shared" si="112"/>
        <v>Feb</v>
      </c>
      <c r="U902">
        <f t="shared" si="113"/>
        <v>2016</v>
      </c>
      <c r="V902" s="10">
        <f t="shared" si="119"/>
        <v>42459.807893518519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114"/>
        <v>0</v>
      </c>
      <c r="P903" s="5">
        <f t="shared" si="115"/>
        <v>0</v>
      </c>
      <c r="Q903" t="str">
        <f t="shared" si="116"/>
        <v>music</v>
      </c>
      <c r="R903" t="str">
        <f t="shared" si="117"/>
        <v>jazz</v>
      </c>
      <c r="S903" s="10">
        <f t="shared" si="118"/>
        <v>40291.81150462963</v>
      </c>
      <c r="T903" t="str">
        <f t="shared" si="112"/>
        <v>Apr</v>
      </c>
      <c r="U903">
        <f t="shared" si="113"/>
        <v>2010</v>
      </c>
      <c r="V903" s="10">
        <f t="shared" si="119"/>
        <v>40337.799305555556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114"/>
        <v>0.3</v>
      </c>
      <c r="P904" s="5">
        <f t="shared" si="115"/>
        <v>30</v>
      </c>
      <c r="Q904" t="str">
        <f t="shared" si="116"/>
        <v>music</v>
      </c>
      <c r="R904" t="str">
        <f t="shared" si="117"/>
        <v>jazz</v>
      </c>
      <c r="S904" s="10">
        <f t="shared" si="118"/>
        <v>41829.965532407405</v>
      </c>
      <c r="T904" t="str">
        <f t="shared" si="112"/>
        <v>Jul</v>
      </c>
      <c r="U904">
        <f t="shared" si="113"/>
        <v>2014</v>
      </c>
      <c r="V904" s="10">
        <f t="shared" si="119"/>
        <v>41881.645833333336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114"/>
        <v>3.2</v>
      </c>
      <c r="P905" s="5">
        <f t="shared" si="115"/>
        <v>40</v>
      </c>
      <c r="Q905" t="str">
        <f t="shared" si="116"/>
        <v>music</v>
      </c>
      <c r="R905" t="str">
        <f t="shared" si="117"/>
        <v>jazz</v>
      </c>
      <c r="S905" s="10">
        <f t="shared" si="118"/>
        <v>41149.796064814815</v>
      </c>
      <c r="T905" t="str">
        <f t="shared" si="112"/>
        <v>Aug</v>
      </c>
      <c r="U905">
        <f t="shared" si="113"/>
        <v>2012</v>
      </c>
      <c r="V905" s="10">
        <f t="shared" si="119"/>
        <v>41175.100694444445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114"/>
        <v>0.30199999999999999</v>
      </c>
      <c r="P906" s="5">
        <f t="shared" si="115"/>
        <v>50.333333333333336</v>
      </c>
      <c r="Q906" t="str">
        <f t="shared" si="116"/>
        <v>music</v>
      </c>
      <c r="R906" t="str">
        <f t="shared" si="117"/>
        <v>jazz</v>
      </c>
      <c r="S906" s="10">
        <f t="shared" si="118"/>
        <v>42342.080289351856</v>
      </c>
      <c r="T906" t="str">
        <f t="shared" si="112"/>
        <v>Dec</v>
      </c>
      <c r="U906">
        <f t="shared" si="113"/>
        <v>2015</v>
      </c>
      <c r="V906" s="10">
        <f t="shared" si="119"/>
        <v>42372.080289351856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114"/>
        <v>3.0153846153846153</v>
      </c>
      <c r="P907" s="5">
        <f t="shared" si="115"/>
        <v>32.666666666666664</v>
      </c>
      <c r="Q907" t="str">
        <f t="shared" si="116"/>
        <v>music</v>
      </c>
      <c r="R907" t="str">
        <f t="shared" si="117"/>
        <v>jazz</v>
      </c>
      <c r="S907" s="10">
        <f t="shared" si="118"/>
        <v>40507.239884259259</v>
      </c>
      <c r="T907" t="str">
        <f t="shared" si="112"/>
        <v>Nov</v>
      </c>
      <c r="U907">
        <f t="shared" si="113"/>
        <v>2010</v>
      </c>
      <c r="V907" s="10">
        <f t="shared" si="119"/>
        <v>40567.239884259259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114"/>
        <v>0</v>
      </c>
      <c r="P908" s="5">
        <f t="shared" si="115"/>
        <v>0</v>
      </c>
      <c r="Q908" t="str">
        <f t="shared" si="116"/>
        <v>music</v>
      </c>
      <c r="R908" t="str">
        <f t="shared" si="117"/>
        <v>jazz</v>
      </c>
      <c r="S908" s="10">
        <f t="shared" si="118"/>
        <v>41681.189699074072</v>
      </c>
      <c r="T908" t="str">
        <f t="shared" si="112"/>
        <v>Feb</v>
      </c>
      <c r="U908">
        <f t="shared" si="113"/>
        <v>2014</v>
      </c>
      <c r="V908" s="10">
        <f t="shared" si="119"/>
        <v>41711.148032407407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114"/>
        <v>0</v>
      </c>
      <c r="P909" s="5">
        <f t="shared" si="115"/>
        <v>0</v>
      </c>
      <c r="Q909" t="str">
        <f t="shared" si="116"/>
        <v>music</v>
      </c>
      <c r="R909" t="str">
        <f t="shared" si="117"/>
        <v>jazz</v>
      </c>
      <c r="S909" s="10">
        <f t="shared" si="118"/>
        <v>40767.192395833335</v>
      </c>
      <c r="T909" t="str">
        <f t="shared" si="112"/>
        <v>Aug</v>
      </c>
      <c r="U909">
        <f t="shared" si="113"/>
        <v>2011</v>
      </c>
      <c r="V909" s="10">
        <f t="shared" si="119"/>
        <v>40797.192395833335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114"/>
        <v>0</v>
      </c>
      <c r="P910" s="5">
        <f t="shared" si="115"/>
        <v>0</v>
      </c>
      <c r="Q910" t="str">
        <f t="shared" si="116"/>
        <v>music</v>
      </c>
      <c r="R910" t="str">
        <f t="shared" si="117"/>
        <v>jazz</v>
      </c>
      <c r="S910" s="10">
        <f t="shared" si="118"/>
        <v>40340.801562499997</v>
      </c>
      <c r="T910" t="str">
        <f t="shared" si="112"/>
        <v>Jun</v>
      </c>
      <c r="U910">
        <f t="shared" si="113"/>
        <v>2010</v>
      </c>
      <c r="V910" s="10">
        <f t="shared" si="119"/>
        <v>40386.207638888889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114"/>
        <v>3.25</v>
      </c>
      <c r="P911" s="5">
        <f t="shared" si="115"/>
        <v>65</v>
      </c>
      <c r="Q911" t="str">
        <f t="shared" si="116"/>
        <v>music</v>
      </c>
      <c r="R911" t="str">
        <f t="shared" si="117"/>
        <v>jazz</v>
      </c>
      <c r="S911" s="10">
        <f t="shared" si="118"/>
        <v>41081.69027777778</v>
      </c>
      <c r="T911" t="str">
        <f t="shared" si="112"/>
        <v>Jun</v>
      </c>
      <c r="U911">
        <f t="shared" si="113"/>
        <v>2012</v>
      </c>
      <c r="V911" s="10">
        <f t="shared" si="119"/>
        <v>41113.166666666664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114"/>
        <v>22.363636363636363</v>
      </c>
      <c r="P912" s="5">
        <f t="shared" si="115"/>
        <v>24.6</v>
      </c>
      <c r="Q912" t="str">
        <f t="shared" si="116"/>
        <v>music</v>
      </c>
      <c r="R912" t="str">
        <f t="shared" si="117"/>
        <v>jazz</v>
      </c>
      <c r="S912" s="10">
        <f t="shared" si="118"/>
        <v>42737.545358796298</v>
      </c>
      <c r="T912" t="str">
        <f t="shared" si="112"/>
        <v>Jan</v>
      </c>
      <c r="U912">
        <f t="shared" si="113"/>
        <v>2017</v>
      </c>
      <c r="V912" s="10">
        <f t="shared" si="119"/>
        <v>42797.545358796298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114"/>
        <v>0</v>
      </c>
      <c r="P913" s="5">
        <f t="shared" si="115"/>
        <v>0</v>
      </c>
      <c r="Q913" t="str">
        <f t="shared" si="116"/>
        <v>music</v>
      </c>
      <c r="R913" t="str">
        <f t="shared" si="117"/>
        <v>jazz</v>
      </c>
      <c r="S913" s="10">
        <f t="shared" si="118"/>
        <v>41642.005150462966</v>
      </c>
      <c r="T913" t="str">
        <f t="shared" si="112"/>
        <v>Jan</v>
      </c>
      <c r="U913">
        <f t="shared" si="113"/>
        <v>2014</v>
      </c>
      <c r="V913" s="10">
        <f t="shared" si="119"/>
        <v>41663.005150462966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114"/>
        <v>0.85714285714285721</v>
      </c>
      <c r="P914" s="5">
        <f t="shared" si="115"/>
        <v>15</v>
      </c>
      <c r="Q914" t="str">
        <f t="shared" si="116"/>
        <v>music</v>
      </c>
      <c r="R914" t="str">
        <f t="shared" si="117"/>
        <v>jazz</v>
      </c>
      <c r="S914" s="10">
        <f t="shared" si="118"/>
        <v>41194.109340277777</v>
      </c>
      <c r="T914" t="str">
        <f t="shared" si="112"/>
        <v>Oct</v>
      </c>
      <c r="U914">
        <f t="shared" si="113"/>
        <v>2012</v>
      </c>
      <c r="V914" s="10">
        <f t="shared" si="119"/>
        <v>41254.151006944441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114"/>
        <v>6.6066666666666665</v>
      </c>
      <c r="P915" s="5">
        <f t="shared" si="115"/>
        <v>82.583333333333329</v>
      </c>
      <c r="Q915" t="str">
        <f t="shared" si="116"/>
        <v>music</v>
      </c>
      <c r="R915" t="str">
        <f t="shared" si="117"/>
        <v>jazz</v>
      </c>
      <c r="S915" s="10">
        <f t="shared" si="118"/>
        <v>41004.139108796298</v>
      </c>
      <c r="T915" t="str">
        <f t="shared" si="112"/>
        <v>Apr</v>
      </c>
      <c r="U915">
        <f t="shared" si="113"/>
        <v>2012</v>
      </c>
      <c r="V915" s="10">
        <f t="shared" si="119"/>
        <v>41034.139108796298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114"/>
        <v>0</v>
      </c>
      <c r="P916" s="5">
        <f t="shared" si="115"/>
        <v>0</v>
      </c>
      <c r="Q916" t="str">
        <f t="shared" si="116"/>
        <v>music</v>
      </c>
      <c r="R916" t="str">
        <f t="shared" si="117"/>
        <v>jazz</v>
      </c>
      <c r="S916" s="10">
        <f t="shared" si="118"/>
        <v>41116.763275462967</v>
      </c>
      <c r="T916" t="str">
        <f t="shared" si="112"/>
        <v>Jul</v>
      </c>
      <c r="U916">
        <f t="shared" si="113"/>
        <v>2012</v>
      </c>
      <c r="V916" s="10">
        <f t="shared" si="119"/>
        <v>41146.763275462967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114"/>
        <v>5.7692307692307692</v>
      </c>
      <c r="P917" s="5">
        <f t="shared" si="115"/>
        <v>41.666666666666664</v>
      </c>
      <c r="Q917" t="str">
        <f t="shared" si="116"/>
        <v>music</v>
      </c>
      <c r="R917" t="str">
        <f t="shared" si="117"/>
        <v>jazz</v>
      </c>
      <c r="S917" s="10">
        <f t="shared" si="118"/>
        <v>40937.679560185185</v>
      </c>
      <c r="T917" t="str">
        <f t="shared" si="112"/>
        <v>Jan</v>
      </c>
      <c r="U917">
        <f t="shared" si="113"/>
        <v>2012</v>
      </c>
      <c r="V917" s="10">
        <f t="shared" si="119"/>
        <v>40969.207638888889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114"/>
        <v>0</v>
      </c>
      <c r="P918" s="5">
        <f t="shared" si="115"/>
        <v>0</v>
      </c>
      <c r="Q918" t="str">
        <f t="shared" si="116"/>
        <v>music</v>
      </c>
      <c r="R918" t="str">
        <f t="shared" si="117"/>
        <v>jazz</v>
      </c>
      <c r="S918" s="10">
        <f t="shared" si="118"/>
        <v>40434.853402777779</v>
      </c>
      <c r="T918" t="str">
        <f t="shared" si="112"/>
        <v>Sep</v>
      </c>
      <c r="U918">
        <f t="shared" si="113"/>
        <v>2010</v>
      </c>
      <c r="V918" s="10">
        <f t="shared" si="119"/>
        <v>40473.208333333336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114"/>
        <v>0.6</v>
      </c>
      <c r="P919" s="5">
        <f t="shared" si="115"/>
        <v>30</v>
      </c>
      <c r="Q919" t="str">
        <f t="shared" si="116"/>
        <v>music</v>
      </c>
      <c r="R919" t="str">
        <f t="shared" si="117"/>
        <v>jazz</v>
      </c>
      <c r="S919" s="10">
        <f t="shared" si="118"/>
        <v>41802.94363425926</v>
      </c>
      <c r="T919" t="str">
        <f t="shared" si="112"/>
        <v>Jun</v>
      </c>
      <c r="U919">
        <f t="shared" si="113"/>
        <v>2014</v>
      </c>
      <c r="V919" s="10">
        <f t="shared" si="119"/>
        <v>41834.104166666664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114"/>
        <v>5.0256410256410255</v>
      </c>
      <c r="P920" s="5">
        <f t="shared" si="115"/>
        <v>19.600000000000001</v>
      </c>
      <c r="Q920" t="str">
        <f t="shared" si="116"/>
        <v>music</v>
      </c>
      <c r="R920" t="str">
        <f t="shared" si="117"/>
        <v>jazz</v>
      </c>
      <c r="S920" s="10">
        <f t="shared" si="118"/>
        <v>41944.916215277779</v>
      </c>
      <c r="T920" t="str">
        <f t="shared" si="112"/>
        <v>Nov</v>
      </c>
      <c r="U920">
        <f t="shared" si="113"/>
        <v>2014</v>
      </c>
      <c r="V920" s="10">
        <f t="shared" si="119"/>
        <v>41974.957881944443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114"/>
        <v>0.5</v>
      </c>
      <c r="P921" s="5">
        <f t="shared" si="115"/>
        <v>100</v>
      </c>
      <c r="Q921" t="str">
        <f t="shared" si="116"/>
        <v>music</v>
      </c>
      <c r="R921" t="str">
        <f t="shared" si="117"/>
        <v>jazz</v>
      </c>
      <c r="S921" s="10">
        <f t="shared" si="118"/>
        <v>41227.641724537039</v>
      </c>
      <c r="T921" t="str">
        <f t="shared" si="112"/>
        <v>Nov</v>
      </c>
      <c r="U921">
        <f t="shared" si="113"/>
        <v>2012</v>
      </c>
      <c r="V921" s="10">
        <f t="shared" si="119"/>
        <v>41262.641724537039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114"/>
        <v>0</v>
      </c>
      <c r="P922" s="5">
        <f t="shared" si="115"/>
        <v>0</v>
      </c>
      <c r="Q922" t="str">
        <f t="shared" si="116"/>
        <v>music</v>
      </c>
      <c r="R922" t="str">
        <f t="shared" si="117"/>
        <v>jazz</v>
      </c>
      <c r="S922" s="10">
        <f t="shared" si="118"/>
        <v>41562.67155092593</v>
      </c>
      <c r="T922" t="str">
        <f t="shared" si="112"/>
        <v>Oct</v>
      </c>
      <c r="U922">
        <f t="shared" si="113"/>
        <v>2013</v>
      </c>
      <c r="V922" s="10">
        <f t="shared" si="119"/>
        <v>41592.713217592594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114"/>
        <v>30.9</v>
      </c>
      <c r="P923" s="5">
        <f t="shared" si="115"/>
        <v>231.75</v>
      </c>
      <c r="Q923" t="str">
        <f t="shared" si="116"/>
        <v>music</v>
      </c>
      <c r="R923" t="str">
        <f t="shared" si="117"/>
        <v>jazz</v>
      </c>
      <c r="S923" s="10">
        <f t="shared" si="118"/>
        <v>40847.171018518515</v>
      </c>
      <c r="T923" t="str">
        <f t="shared" si="112"/>
        <v>Oct</v>
      </c>
      <c r="U923">
        <f t="shared" si="113"/>
        <v>2011</v>
      </c>
      <c r="V923" s="10">
        <f t="shared" si="119"/>
        <v>40889.212685185186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114"/>
        <v>21.037037037037038</v>
      </c>
      <c r="P924" s="5">
        <f t="shared" si="115"/>
        <v>189.33333333333334</v>
      </c>
      <c r="Q924" t="str">
        <f t="shared" si="116"/>
        <v>music</v>
      </c>
      <c r="R924" t="str">
        <f t="shared" si="117"/>
        <v>jazz</v>
      </c>
      <c r="S924" s="10">
        <f t="shared" si="118"/>
        <v>41878.530011574076</v>
      </c>
      <c r="T924" t="str">
        <f t="shared" si="112"/>
        <v>Aug</v>
      </c>
      <c r="U924">
        <f t="shared" si="113"/>
        <v>2014</v>
      </c>
      <c r="V924" s="10">
        <f t="shared" si="119"/>
        <v>41913.530011574076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114"/>
        <v>2.1999999999999997</v>
      </c>
      <c r="P925" s="5">
        <f t="shared" si="115"/>
        <v>55</v>
      </c>
      <c r="Q925" t="str">
        <f t="shared" si="116"/>
        <v>music</v>
      </c>
      <c r="R925" t="str">
        <f t="shared" si="117"/>
        <v>jazz</v>
      </c>
      <c r="S925" s="10">
        <f t="shared" si="118"/>
        <v>41934.959756944445</v>
      </c>
      <c r="T925" t="str">
        <f t="shared" si="112"/>
        <v>Oct</v>
      </c>
      <c r="U925">
        <f t="shared" si="113"/>
        <v>2014</v>
      </c>
      <c r="V925" s="10">
        <f t="shared" si="119"/>
        <v>41965.001423611116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114"/>
        <v>10.9</v>
      </c>
      <c r="P926" s="5">
        <f t="shared" si="115"/>
        <v>21.8</v>
      </c>
      <c r="Q926" t="str">
        <f t="shared" si="116"/>
        <v>music</v>
      </c>
      <c r="R926" t="str">
        <f t="shared" si="117"/>
        <v>jazz</v>
      </c>
      <c r="S926" s="10">
        <f t="shared" si="118"/>
        <v>41288.942928240744</v>
      </c>
      <c r="T926" t="str">
        <f t="shared" si="112"/>
        <v>Jan</v>
      </c>
      <c r="U926">
        <f t="shared" si="113"/>
        <v>2013</v>
      </c>
      <c r="V926" s="10">
        <f t="shared" si="119"/>
        <v>41318.942928240744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114"/>
        <v>2.666666666666667</v>
      </c>
      <c r="P927" s="5">
        <f t="shared" si="115"/>
        <v>32</v>
      </c>
      <c r="Q927" t="str">
        <f t="shared" si="116"/>
        <v>music</v>
      </c>
      <c r="R927" t="str">
        <f t="shared" si="117"/>
        <v>jazz</v>
      </c>
      <c r="S927" s="10">
        <f t="shared" si="118"/>
        <v>41575.880914351852</v>
      </c>
      <c r="T927" t="str">
        <f t="shared" si="112"/>
        <v>Oct</v>
      </c>
      <c r="U927">
        <f t="shared" si="113"/>
        <v>2013</v>
      </c>
      <c r="V927" s="10">
        <f t="shared" si="119"/>
        <v>41605.922581018516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114"/>
        <v>0</v>
      </c>
      <c r="P928" s="5">
        <f t="shared" si="115"/>
        <v>0</v>
      </c>
      <c r="Q928" t="str">
        <f t="shared" si="116"/>
        <v>music</v>
      </c>
      <c r="R928" t="str">
        <f t="shared" si="117"/>
        <v>jazz</v>
      </c>
      <c r="S928" s="10">
        <f t="shared" si="118"/>
        <v>40338.02002314815</v>
      </c>
      <c r="T928" t="str">
        <f t="shared" si="112"/>
        <v>Jun</v>
      </c>
      <c r="U928">
        <f t="shared" si="113"/>
        <v>2010</v>
      </c>
      <c r="V928" s="10">
        <f t="shared" si="119"/>
        <v>40367.944444444445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114"/>
        <v>0</v>
      </c>
      <c r="P929" s="5">
        <f t="shared" si="115"/>
        <v>0</v>
      </c>
      <c r="Q929" t="str">
        <f t="shared" si="116"/>
        <v>music</v>
      </c>
      <c r="R929" t="str">
        <f t="shared" si="117"/>
        <v>jazz</v>
      </c>
      <c r="S929" s="10">
        <f t="shared" si="118"/>
        <v>41013.822858796295</v>
      </c>
      <c r="T929" t="str">
        <f t="shared" si="112"/>
        <v>Apr</v>
      </c>
      <c r="U929">
        <f t="shared" si="113"/>
        <v>2012</v>
      </c>
      <c r="V929" s="10">
        <f t="shared" si="119"/>
        <v>41043.822858796295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114"/>
        <v>10.86206896551724</v>
      </c>
      <c r="P930" s="5">
        <f t="shared" si="115"/>
        <v>56.25</v>
      </c>
      <c r="Q930" t="str">
        <f t="shared" si="116"/>
        <v>music</v>
      </c>
      <c r="R930" t="str">
        <f t="shared" si="117"/>
        <v>jazz</v>
      </c>
      <c r="S930" s="10">
        <f t="shared" si="118"/>
        <v>41180.86241898148</v>
      </c>
      <c r="T930" t="str">
        <f t="shared" si="112"/>
        <v>Sep</v>
      </c>
      <c r="U930">
        <f t="shared" si="113"/>
        <v>2012</v>
      </c>
      <c r="V930" s="10">
        <f t="shared" si="119"/>
        <v>41231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114"/>
        <v>0</v>
      </c>
      <c r="P931" s="5">
        <f t="shared" si="115"/>
        <v>0</v>
      </c>
      <c r="Q931" t="str">
        <f t="shared" si="116"/>
        <v>music</v>
      </c>
      <c r="R931" t="str">
        <f t="shared" si="117"/>
        <v>jazz</v>
      </c>
      <c r="S931" s="10">
        <f t="shared" si="118"/>
        <v>40978.238067129627</v>
      </c>
      <c r="T931" t="str">
        <f t="shared" si="112"/>
        <v>Mar</v>
      </c>
      <c r="U931">
        <f t="shared" si="113"/>
        <v>2012</v>
      </c>
      <c r="V931" s="10">
        <f t="shared" si="119"/>
        <v>41008.196400462963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114"/>
        <v>38.333333333333336</v>
      </c>
      <c r="P932" s="5">
        <f t="shared" si="115"/>
        <v>69</v>
      </c>
      <c r="Q932" t="str">
        <f t="shared" si="116"/>
        <v>music</v>
      </c>
      <c r="R932" t="str">
        <f t="shared" si="117"/>
        <v>jazz</v>
      </c>
      <c r="S932" s="10">
        <f t="shared" si="118"/>
        <v>40312.915578703702</v>
      </c>
      <c r="T932" t="str">
        <f t="shared" si="112"/>
        <v>May</v>
      </c>
      <c r="U932">
        <f t="shared" si="113"/>
        <v>2010</v>
      </c>
      <c r="V932" s="10">
        <f t="shared" si="119"/>
        <v>40354.897222222222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114"/>
        <v>6.5500000000000007</v>
      </c>
      <c r="P933" s="5">
        <f t="shared" si="115"/>
        <v>18.714285714285715</v>
      </c>
      <c r="Q933" t="str">
        <f t="shared" si="116"/>
        <v>music</v>
      </c>
      <c r="R933" t="str">
        <f t="shared" si="117"/>
        <v>jazz</v>
      </c>
      <c r="S933" s="10">
        <f t="shared" si="118"/>
        <v>41680.359976851854</v>
      </c>
      <c r="T933" t="str">
        <f t="shared" si="112"/>
        <v>Feb</v>
      </c>
      <c r="U933">
        <f t="shared" si="113"/>
        <v>2014</v>
      </c>
      <c r="V933" s="10">
        <f t="shared" si="119"/>
        <v>41714.916666666664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114"/>
        <v>14.536842105263158</v>
      </c>
      <c r="P934" s="5">
        <f t="shared" si="115"/>
        <v>46.033333333333331</v>
      </c>
      <c r="Q934" t="str">
        <f t="shared" si="116"/>
        <v>music</v>
      </c>
      <c r="R934" t="str">
        <f t="shared" si="117"/>
        <v>jazz</v>
      </c>
      <c r="S934" s="10">
        <f t="shared" si="118"/>
        <v>41310.969270833331</v>
      </c>
      <c r="T934" t="str">
        <f t="shared" si="112"/>
        <v>Feb</v>
      </c>
      <c r="U934">
        <f t="shared" si="113"/>
        <v>2013</v>
      </c>
      <c r="V934" s="10">
        <f t="shared" si="119"/>
        <v>41355.927604166667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114"/>
        <v>6</v>
      </c>
      <c r="P935" s="5">
        <f t="shared" si="115"/>
        <v>60</v>
      </c>
      <c r="Q935" t="str">
        <f t="shared" si="116"/>
        <v>music</v>
      </c>
      <c r="R935" t="str">
        <f t="shared" si="117"/>
        <v>jazz</v>
      </c>
      <c r="S935" s="10">
        <f t="shared" si="118"/>
        <v>41711.169085648151</v>
      </c>
      <c r="T935" t="str">
        <f t="shared" si="112"/>
        <v>Mar</v>
      </c>
      <c r="U935">
        <f t="shared" si="113"/>
        <v>2014</v>
      </c>
      <c r="V935" s="10">
        <f t="shared" si="119"/>
        <v>41771.169085648151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114"/>
        <v>30.4</v>
      </c>
      <c r="P936" s="5">
        <f t="shared" si="115"/>
        <v>50.666666666666664</v>
      </c>
      <c r="Q936" t="str">
        <f t="shared" si="116"/>
        <v>music</v>
      </c>
      <c r="R936" t="str">
        <f t="shared" si="117"/>
        <v>jazz</v>
      </c>
      <c r="S936" s="10">
        <f t="shared" si="118"/>
        <v>41733.737083333333</v>
      </c>
      <c r="T936" t="str">
        <f t="shared" si="112"/>
        <v>Apr</v>
      </c>
      <c r="U936">
        <f t="shared" si="113"/>
        <v>2014</v>
      </c>
      <c r="V936" s="10">
        <f t="shared" si="119"/>
        <v>41763.25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114"/>
        <v>1.4285714285714286</v>
      </c>
      <c r="P937" s="5">
        <f t="shared" si="115"/>
        <v>25</v>
      </c>
      <c r="Q937" t="str">
        <f t="shared" si="116"/>
        <v>music</v>
      </c>
      <c r="R937" t="str">
        <f t="shared" si="117"/>
        <v>jazz</v>
      </c>
      <c r="S937" s="10">
        <f t="shared" si="118"/>
        <v>42368.333668981482</v>
      </c>
      <c r="T937" t="str">
        <f t="shared" si="112"/>
        <v>Dec</v>
      </c>
      <c r="U937">
        <f t="shared" si="113"/>
        <v>2015</v>
      </c>
      <c r="V937" s="10">
        <f t="shared" si="119"/>
        <v>42398.333668981482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114"/>
        <v>0</v>
      </c>
      <c r="P938" s="5">
        <f t="shared" si="115"/>
        <v>0</v>
      </c>
      <c r="Q938" t="str">
        <f t="shared" si="116"/>
        <v>music</v>
      </c>
      <c r="R938" t="str">
        <f t="shared" si="117"/>
        <v>jazz</v>
      </c>
      <c r="S938" s="10">
        <f t="shared" si="118"/>
        <v>40883.024178240739</v>
      </c>
      <c r="T938" t="str">
        <f t="shared" si="112"/>
        <v>Dec</v>
      </c>
      <c r="U938">
        <f t="shared" si="113"/>
        <v>2011</v>
      </c>
      <c r="V938" s="10">
        <f t="shared" si="119"/>
        <v>40926.833333333336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114"/>
        <v>1.1428571428571428</v>
      </c>
      <c r="P939" s="5">
        <f t="shared" si="115"/>
        <v>20</v>
      </c>
      <c r="Q939" t="str">
        <f t="shared" si="116"/>
        <v>music</v>
      </c>
      <c r="R939" t="str">
        <f t="shared" si="117"/>
        <v>jazz</v>
      </c>
      <c r="S939" s="10">
        <f t="shared" si="118"/>
        <v>41551.798113425924</v>
      </c>
      <c r="T939" t="str">
        <f t="shared" si="112"/>
        <v>Oct</v>
      </c>
      <c r="U939">
        <f t="shared" si="113"/>
        <v>2013</v>
      </c>
      <c r="V939" s="10">
        <f t="shared" si="119"/>
        <v>41581.839780092596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114"/>
        <v>0.35714285714285715</v>
      </c>
      <c r="P940" s="5">
        <f t="shared" si="115"/>
        <v>25</v>
      </c>
      <c r="Q940" t="str">
        <f t="shared" si="116"/>
        <v>music</v>
      </c>
      <c r="R940" t="str">
        <f t="shared" si="117"/>
        <v>jazz</v>
      </c>
      <c r="S940" s="10">
        <f t="shared" si="118"/>
        <v>41124.479722222226</v>
      </c>
      <c r="T940" t="str">
        <f t="shared" si="112"/>
        <v>Aug</v>
      </c>
      <c r="U940">
        <f t="shared" si="113"/>
        <v>2012</v>
      </c>
      <c r="V940" s="10">
        <f t="shared" si="119"/>
        <v>41154.479722222226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114"/>
        <v>1.4545454545454546</v>
      </c>
      <c r="P941" s="5">
        <f t="shared" si="115"/>
        <v>20</v>
      </c>
      <c r="Q941" t="str">
        <f t="shared" si="116"/>
        <v>music</v>
      </c>
      <c r="R941" t="str">
        <f t="shared" si="117"/>
        <v>jazz</v>
      </c>
      <c r="S941" s="10">
        <f t="shared" si="118"/>
        <v>41416.763171296298</v>
      </c>
      <c r="T941" t="str">
        <f t="shared" si="112"/>
        <v>May</v>
      </c>
      <c r="U941">
        <f t="shared" si="113"/>
        <v>2013</v>
      </c>
      <c r="V941" s="10">
        <f t="shared" si="119"/>
        <v>41455.831944444442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114"/>
        <v>17.155555555555555</v>
      </c>
      <c r="P942" s="5">
        <f t="shared" si="115"/>
        <v>110.28571428571429</v>
      </c>
      <c r="Q942" t="str">
        <f t="shared" si="116"/>
        <v>technology</v>
      </c>
      <c r="R942" t="str">
        <f t="shared" si="117"/>
        <v>wearables</v>
      </c>
      <c r="S942" s="10">
        <f t="shared" si="118"/>
        <v>42182.008402777778</v>
      </c>
      <c r="T942" t="str">
        <f t="shared" si="112"/>
        <v>Jun</v>
      </c>
      <c r="U942">
        <f t="shared" si="113"/>
        <v>2015</v>
      </c>
      <c r="V942" s="10">
        <f t="shared" si="119"/>
        <v>42227.008402777778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114"/>
        <v>2.3220000000000001</v>
      </c>
      <c r="P943" s="5">
        <f t="shared" si="115"/>
        <v>37.451612903225808</v>
      </c>
      <c r="Q943" t="str">
        <f t="shared" si="116"/>
        <v>technology</v>
      </c>
      <c r="R943" t="str">
        <f t="shared" si="117"/>
        <v>wearables</v>
      </c>
      <c r="S943" s="10">
        <f t="shared" si="118"/>
        <v>42746.096585648149</v>
      </c>
      <c r="T943" t="str">
        <f t="shared" si="112"/>
        <v>Jan</v>
      </c>
      <c r="U943">
        <f t="shared" si="113"/>
        <v>2017</v>
      </c>
      <c r="V943" s="10">
        <f t="shared" si="119"/>
        <v>42776.096585648149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114"/>
        <v>8.9066666666666663</v>
      </c>
      <c r="P944" s="5">
        <f t="shared" si="115"/>
        <v>41.75</v>
      </c>
      <c r="Q944" t="str">
        <f t="shared" si="116"/>
        <v>technology</v>
      </c>
      <c r="R944" t="str">
        <f t="shared" si="117"/>
        <v>wearables</v>
      </c>
      <c r="S944" s="10">
        <f t="shared" si="118"/>
        <v>42382.843287037031</v>
      </c>
      <c r="T944" t="str">
        <f t="shared" si="112"/>
        <v>Jan</v>
      </c>
      <c r="U944">
        <f t="shared" si="113"/>
        <v>2016</v>
      </c>
      <c r="V944" s="10">
        <f t="shared" si="119"/>
        <v>42418.843287037031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114"/>
        <v>9.6333333333333346</v>
      </c>
      <c r="P945" s="5">
        <f t="shared" si="115"/>
        <v>24.083333333333332</v>
      </c>
      <c r="Q945" t="str">
        <f t="shared" si="116"/>
        <v>technology</v>
      </c>
      <c r="R945" t="str">
        <f t="shared" si="117"/>
        <v>wearables</v>
      </c>
      <c r="S945" s="10">
        <f t="shared" si="118"/>
        <v>42673.66788194445</v>
      </c>
      <c r="T945" t="str">
        <f t="shared" si="112"/>
        <v>Oct</v>
      </c>
      <c r="U945">
        <f t="shared" si="113"/>
        <v>2016</v>
      </c>
      <c r="V945" s="10">
        <f t="shared" si="119"/>
        <v>42703.709548611107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114"/>
        <v>13.325999999999999</v>
      </c>
      <c r="P946" s="5">
        <f t="shared" si="115"/>
        <v>69.40625</v>
      </c>
      <c r="Q946" t="str">
        <f t="shared" si="116"/>
        <v>technology</v>
      </c>
      <c r="R946" t="str">
        <f t="shared" si="117"/>
        <v>wearables</v>
      </c>
      <c r="S946" s="10">
        <f t="shared" si="118"/>
        <v>42444.583912037036</v>
      </c>
      <c r="T946" t="str">
        <f t="shared" si="112"/>
        <v>Mar</v>
      </c>
      <c r="U946">
        <f t="shared" si="113"/>
        <v>2016</v>
      </c>
      <c r="V946" s="10">
        <f t="shared" si="119"/>
        <v>42478.583333333328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114"/>
        <v>2.484</v>
      </c>
      <c r="P947" s="5">
        <f t="shared" si="115"/>
        <v>155.25</v>
      </c>
      <c r="Q947" t="str">
        <f t="shared" si="116"/>
        <v>technology</v>
      </c>
      <c r="R947" t="str">
        <f t="shared" si="117"/>
        <v>wearables</v>
      </c>
      <c r="S947" s="10">
        <f t="shared" si="118"/>
        <v>42732.872986111113</v>
      </c>
      <c r="T947" t="str">
        <f t="shared" si="112"/>
        <v>Dec</v>
      </c>
      <c r="U947">
        <f t="shared" si="113"/>
        <v>2016</v>
      </c>
      <c r="V947" s="10">
        <f t="shared" si="119"/>
        <v>42784.999305555553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114"/>
        <v>1.9066666666666665</v>
      </c>
      <c r="P948" s="5">
        <f t="shared" si="115"/>
        <v>57.2</v>
      </c>
      <c r="Q948" t="str">
        <f t="shared" si="116"/>
        <v>technology</v>
      </c>
      <c r="R948" t="str">
        <f t="shared" si="117"/>
        <v>wearables</v>
      </c>
      <c r="S948" s="10">
        <f t="shared" si="118"/>
        <v>42592.750555555554</v>
      </c>
      <c r="T948" t="str">
        <f t="shared" si="112"/>
        <v>Aug</v>
      </c>
      <c r="U948">
        <f t="shared" si="113"/>
        <v>2016</v>
      </c>
      <c r="V948" s="10">
        <f t="shared" si="119"/>
        <v>42622.750555555554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114"/>
        <v>0</v>
      </c>
      <c r="P949" s="5">
        <f t="shared" si="115"/>
        <v>0</v>
      </c>
      <c r="Q949" t="str">
        <f t="shared" si="116"/>
        <v>technology</v>
      </c>
      <c r="R949" t="str">
        <f t="shared" si="117"/>
        <v>wearables</v>
      </c>
      <c r="S949" s="10">
        <f t="shared" si="118"/>
        <v>42491.781319444446</v>
      </c>
      <c r="T949" t="str">
        <f t="shared" si="112"/>
        <v>May</v>
      </c>
      <c r="U949">
        <f t="shared" si="113"/>
        <v>2016</v>
      </c>
      <c r="V949" s="10">
        <f t="shared" si="119"/>
        <v>42551.781319444446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114"/>
        <v>12</v>
      </c>
      <c r="P950" s="5">
        <f t="shared" si="115"/>
        <v>60</v>
      </c>
      <c r="Q950" t="str">
        <f t="shared" si="116"/>
        <v>technology</v>
      </c>
      <c r="R950" t="str">
        <f t="shared" si="117"/>
        <v>wearables</v>
      </c>
      <c r="S950" s="10">
        <f t="shared" si="118"/>
        <v>42411.828287037039</v>
      </c>
      <c r="T950" t="str">
        <f t="shared" si="112"/>
        <v>Feb</v>
      </c>
      <c r="U950">
        <f t="shared" si="113"/>
        <v>2016</v>
      </c>
      <c r="V950" s="10">
        <f t="shared" si="119"/>
        <v>42441.828287037039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114"/>
        <v>1.365</v>
      </c>
      <c r="P951" s="5">
        <f t="shared" si="115"/>
        <v>39</v>
      </c>
      <c r="Q951" t="str">
        <f t="shared" si="116"/>
        <v>technology</v>
      </c>
      <c r="R951" t="str">
        <f t="shared" si="117"/>
        <v>wearables</v>
      </c>
      <c r="S951" s="10">
        <f t="shared" si="118"/>
        <v>42361.043703703705</v>
      </c>
      <c r="T951" t="str">
        <f t="shared" si="112"/>
        <v>Dec</v>
      </c>
      <c r="U951">
        <f t="shared" si="113"/>
        <v>2015</v>
      </c>
      <c r="V951" s="10">
        <f t="shared" si="119"/>
        <v>42421.043703703705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114"/>
        <v>28.04</v>
      </c>
      <c r="P952" s="5">
        <f t="shared" si="115"/>
        <v>58.416666666666664</v>
      </c>
      <c r="Q952" t="str">
        <f t="shared" si="116"/>
        <v>technology</v>
      </c>
      <c r="R952" t="str">
        <f t="shared" si="117"/>
        <v>wearables</v>
      </c>
      <c r="S952" s="10">
        <f t="shared" si="118"/>
        <v>42356.750706018516</v>
      </c>
      <c r="T952" t="str">
        <f t="shared" si="112"/>
        <v>Dec</v>
      </c>
      <c r="U952">
        <f t="shared" si="113"/>
        <v>2015</v>
      </c>
      <c r="V952" s="10">
        <f t="shared" si="119"/>
        <v>42386.750706018516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114"/>
        <v>38.39</v>
      </c>
      <c r="P953" s="5">
        <f t="shared" si="115"/>
        <v>158.63636363636363</v>
      </c>
      <c r="Q953" t="str">
        <f t="shared" si="116"/>
        <v>technology</v>
      </c>
      <c r="R953" t="str">
        <f t="shared" si="117"/>
        <v>wearables</v>
      </c>
      <c r="S953" s="10">
        <f t="shared" si="118"/>
        <v>42480.653611111105</v>
      </c>
      <c r="T953" t="str">
        <f t="shared" si="112"/>
        <v>Apr</v>
      </c>
      <c r="U953">
        <f t="shared" si="113"/>
        <v>2016</v>
      </c>
      <c r="V953" s="10">
        <f t="shared" si="119"/>
        <v>42525.653611111105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114"/>
        <v>39.942857142857143</v>
      </c>
      <c r="P954" s="5">
        <f t="shared" si="115"/>
        <v>99.857142857142861</v>
      </c>
      <c r="Q954" t="str">
        <f t="shared" si="116"/>
        <v>technology</v>
      </c>
      <c r="R954" t="str">
        <f t="shared" si="117"/>
        <v>wearables</v>
      </c>
      <c r="S954" s="10">
        <f t="shared" si="118"/>
        <v>42662.613564814819</v>
      </c>
      <c r="T954" t="str">
        <f t="shared" si="112"/>
        <v>Oct</v>
      </c>
      <c r="U954">
        <f t="shared" si="113"/>
        <v>2016</v>
      </c>
      <c r="V954" s="10">
        <f t="shared" si="119"/>
        <v>42692.655231481483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114"/>
        <v>0.84</v>
      </c>
      <c r="P955" s="5">
        <f t="shared" si="115"/>
        <v>25.2</v>
      </c>
      <c r="Q955" t="str">
        <f t="shared" si="116"/>
        <v>technology</v>
      </c>
      <c r="R955" t="str">
        <f t="shared" si="117"/>
        <v>wearables</v>
      </c>
      <c r="S955" s="10">
        <f t="shared" si="118"/>
        <v>41999.164340277777</v>
      </c>
      <c r="T955" t="str">
        <f t="shared" si="112"/>
        <v>Dec</v>
      </c>
      <c r="U955">
        <f t="shared" si="113"/>
        <v>2014</v>
      </c>
      <c r="V955" s="10">
        <f t="shared" si="119"/>
        <v>42029.164340277777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114"/>
        <v>43.406666666666666</v>
      </c>
      <c r="P956" s="5">
        <f t="shared" si="115"/>
        <v>89.191780821917803</v>
      </c>
      <c r="Q956" t="str">
        <f t="shared" si="116"/>
        <v>technology</v>
      </c>
      <c r="R956" t="str">
        <f t="shared" si="117"/>
        <v>wearables</v>
      </c>
      <c r="S956" s="10">
        <f t="shared" si="118"/>
        <v>42194.833784722221</v>
      </c>
      <c r="T956" t="str">
        <f t="shared" si="112"/>
        <v>Jul</v>
      </c>
      <c r="U956">
        <f t="shared" si="113"/>
        <v>2015</v>
      </c>
      <c r="V956" s="10">
        <f t="shared" si="119"/>
        <v>42236.833784722221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114"/>
        <v>5.6613333333333333</v>
      </c>
      <c r="P957" s="5">
        <f t="shared" si="115"/>
        <v>182.6236559139785</v>
      </c>
      <c r="Q957" t="str">
        <f t="shared" si="116"/>
        <v>technology</v>
      </c>
      <c r="R957" t="str">
        <f t="shared" si="117"/>
        <v>wearables</v>
      </c>
      <c r="S957" s="10">
        <f t="shared" si="118"/>
        <v>42586.295138888891</v>
      </c>
      <c r="T957" t="str">
        <f t="shared" si="112"/>
        <v>Aug</v>
      </c>
      <c r="U957">
        <f t="shared" si="113"/>
        <v>2016</v>
      </c>
      <c r="V957" s="10">
        <f t="shared" si="119"/>
        <v>42626.295138888891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114"/>
        <v>1.722</v>
      </c>
      <c r="P958" s="5">
        <f t="shared" si="115"/>
        <v>50.647058823529413</v>
      </c>
      <c r="Q958" t="str">
        <f t="shared" si="116"/>
        <v>technology</v>
      </c>
      <c r="R958" t="str">
        <f t="shared" si="117"/>
        <v>wearables</v>
      </c>
      <c r="S958" s="10">
        <f t="shared" si="118"/>
        <v>42060.913877314815</v>
      </c>
      <c r="T958" t="str">
        <f t="shared" si="112"/>
        <v>Feb</v>
      </c>
      <c r="U958">
        <f t="shared" si="113"/>
        <v>2015</v>
      </c>
      <c r="V958" s="10">
        <f t="shared" si="119"/>
        <v>42120.872210648144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114"/>
        <v>1.9416666666666664</v>
      </c>
      <c r="P959" s="5">
        <f t="shared" si="115"/>
        <v>33.285714285714285</v>
      </c>
      <c r="Q959" t="str">
        <f t="shared" si="116"/>
        <v>technology</v>
      </c>
      <c r="R959" t="str">
        <f t="shared" si="117"/>
        <v>wearables</v>
      </c>
      <c r="S959" s="10">
        <f t="shared" si="118"/>
        <v>42660.552465277782</v>
      </c>
      <c r="T959" t="str">
        <f t="shared" si="112"/>
        <v>Oct</v>
      </c>
      <c r="U959">
        <f t="shared" si="113"/>
        <v>2016</v>
      </c>
      <c r="V959" s="10">
        <f t="shared" si="119"/>
        <v>42691.594131944439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114"/>
        <v>11.328275684711327</v>
      </c>
      <c r="P960" s="5">
        <f t="shared" si="115"/>
        <v>51.823529411764703</v>
      </c>
      <c r="Q960" t="str">
        <f t="shared" si="116"/>
        <v>technology</v>
      </c>
      <c r="R960" t="str">
        <f t="shared" si="117"/>
        <v>wearables</v>
      </c>
      <c r="S960" s="10">
        <f t="shared" si="118"/>
        <v>42082.802812499998</v>
      </c>
      <c r="T960" t="str">
        <f t="shared" si="112"/>
        <v>Mar</v>
      </c>
      <c r="U960">
        <f t="shared" si="113"/>
        <v>2015</v>
      </c>
      <c r="V960" s="10">
        <f t="shared" si="119"/>
        <v>42104.207638888889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114"/>
        <v>38.86</v>
      </c>
      <c r="P961" s="5">
        <f t="shared" si="115"/>
        <v>113.62573099415205</v>
      </c>
      <c r="Q961" t="str">
        <f t="shared" si="116"/>
        <v>technology</v>
      </c>
      <c r="R961" t="str">
        <f t="shared" si="117"/>
        <v>wearables</v>
      </c>
      <c r="S961" s="10">
        <f t="shared" si="118"/>
        <v>41993.174363425926</v>
      </c>
      <c r="T961" t="str">
        <f t="shared" si="112"/>
        <v>Dec</v>
      </c>
      <c r="U961">
        <f t="shared" si="113"/>
        <v>2014</v>
      </c>
      <c r="V961" s="10">
        <f t="shared" si="119"/>
        <v>42023.174363425926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114"/>
        <v>46.100628930817614</v>
      </c>
      <c r="P962" s="5">
        <f t="shared" si="115"/>
        <v>136.46276595744681</v>
      </c>
      <c r="Q962" t="str">
        <f t="shared" si="116"/>
        <v>technology</v>
      </c>
      <c r="R962" t="str">
        <f t="shared" si="117"/>
        <v>wearables</v>
      </c>
      <c r="S962" s="10">
        <f t="shared" si="118"/>
        <v>42766.626793981486</v>
      </c>
      <c r="T962" t="str">
        <f t="shared" ref="T962:T1025" si="120">TEXT(S962,"mmm")</f>
        <v>Jan</v>
      </c>
      <c r="U962">
        <f t="shared" ref="U962:U1025" si="121">YEAR(S962)</f>
        <v>2017</v>
      </c>
      <c r="V962" s="10">
        <f t="shared" si="119"/>
        <v>42808.585127314815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122">(E963/D963)*100</f>
        <v>42.188421052631583</v>
      </c>
      <c r="P963" s="5">
        <f t="shared" ref="P963:P1026" si="123">IFERROR(E963/L963,0)</f>
        <v>364.35454545454547</v>
      </c>
      <c r="Q963" t="str">
        <f t="shared" ref="Q963:Q1026" si="124">LEFT(N963,SEARCH("/",N963,1)-1)</f>
        <v>technology</v>
      </c>
      <c r="R963" t="str">
        <f t="shared" ref="R963:R1026" si="125">RIGHT(N963,LEN(N963)-SEARCH("/",N963,1))</f>
        <v>wearables</v>
      </c>
      <c r="S963" s="10">
        <f t="shared" ref="S963:S1026" si="126">(((J963/60)/60)/24)+DATE(1970,1,1)</f>
        <v>42740.693692129629</v>
      </c>
      <c r="T963" t="str">
        <f t="shared" si="120"/>
        <v>Jan</v>
      </c>
      <c r="U963">
        <f t="shared" si="121"/>
        <v>2017</v>
      </c>
      <c r="V963" s="10">
        <f t="shared" ref="V963:V1026" si="127">(((I963/60)/60)/24)+DATE(1970,1,1)</f>
        <v>42786.791666666672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122"/>
        <v>28.48</v>
      </c>
      <c r="P964" s="5">
        <f t="shared" si="123"/>
        <v>19.243243243243242</v>
      </c>
      <c r="Q964" t="str">
        <f t="shared" si="124"/>
        <v>technology</v>
      </c>
      <c r="R964" t="str">
        <f t="shared" si="125"/>
        <v>wearables</v>
      </c>
      <c r="S964" s="10">
        <f t="shared" si="126"/>
        <v>42373.712418981479</v>
      </c>
      <c r="T964" t="str">
        <f t="shared" si="120"/>
        <v>Jan</v>
      </c>
      <c r="U964">
        <f t="shared" si="121"/>
        <v>2016</v>
      </c>
      <c r="V964" s="10">
        <f t="shared" si="127"/>
        <v>42411.712418981479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122"/>
        <v>1.077142857142857</v>
      </c>
      <c r="P965" s="5">
        <f t="shared" si="123"/>
        <v>41.888888888888886</v>
      </c>
      <c r="Q965" t="str">
        <f t="shared" si="124"/>
        <v>technology</v>
      </c>
      <c r="R965" t="str">
        <f t="shared" si="125"/>
        <v>wearables</v>
      </c>
      <c r="S965" s="10">
        <f t="shared" si="126"/>
        <v>42625.635636574079</v>
      </c>
      <c r="T965" t="str">
        <f t="shared" si="120"/>
        <v>Sep</v>
      </c>
      <c r="U965">
        <f t="shared" si="121"/>
        <v>2016</v>
      </c>
      <c r="V965" s="10">
        <f t="shared" si="127"/>
        <v>42660.635636574079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122"/>
        <v>0.79909090909090907</v>
      </c>
      <c r="P966" s="5">
        <f t="shared" si="123"/>
        <v>30.310344827586206</v>
      </c>
      <c r="Q966" t="str">
        <f t="shared" si="124"/>
        <v>technology</v>
      </c>
      <c r="R966" t="str">
        <f t="shared" si="125"/>
        <v>wearables</v>
      </c>
      <c r="S966" s="10">
        <f t="shared" si="126"/>
        <v>42208.628692129627</v>
      </c>
      <c r="T966" t="str">
        <f t="shared" si="120"/>
        <v>Jul</v>
      </c>
      <c r="U966">
        <f t="shared" si="121"/>
        <v>2015</v>
      </c>
      <c r="V966" s="10">
        <f t="shared" si="127"/>
        <v>42248.628692129627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122"/>
        <v>1.1919999999999999</v>
      </c>
      <c r="P967" s="5">
        <f t="shared" si="123"/>
        <v>49.666666666666664</v>
      </c>
      <c r="Q967" t="str">
        <f t="shared" si="124"/>
        <v>technology</v>
      </c>
      <c r="R967" t="str">
        <f t="shared" si="125"/>
        <v>wearables</v>
      </c>
      <c r="S967" s="10">
        <f t="shared" si="126"/>
        <v>42637.016736111109</v>
      </c>
      <c r="T967" t="str">
        <f t="shared" si="120"/>
        <v>Sep</v>
      </c>
      <c r="U967">
        <f t="shared" si="121"/>
        <v>2016</v>
      </c>
      <c r="V967" s="10">
        <f t="shared" si="127"/>
        <v>42669.165972222225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122"/>
        <v>14.799999999999999</v>
      </c>
      <c r="P968" s="5">
        <f t="shared" si="123"/>
        <v>59.2</v>
      </c>
      <c r="Q968" t="str">
        <f t="shared" si="124"/>
        <v>technology</v>
      </c>
      <c r="R968" t="str">
        <f t="shared" si="125"/>
        <v>wearables</v>
      </c>
      <c r="S968" s="10">
        <f t="shared" si="126"/>
        <v>42619.635787037041</v>
      </c>
      <c r="T968" t="str">
        <f t="shared" si="120"/>
        <v>Sep</v>
      </c>
      <c r="U968">
        <f t="shared" si="121"/>
        <v>2016</v>
      </c>
      <c r="V968" s="10">
        <f t="shared" si="127"/>
        <v>42649.635787037041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122"/>
        <v>17.810000000000002</v>
      </c>
      <c r="P969" s="5">
        <f t="shared" si="123"/>
        <v>43.97530864197531</v>
      </c>
      <c r="Q969" t="str">
        <f t="shared" si="124"/>
        <v>technology</v>
      </c>
      <c r="R969" t="str">
        <f t="shared" si="125"/>
        <v>wearables</v>
      </c>
      <c r="S969" s="10">
        <f t="shared" si="126"/>
        <v>42422.254328703704</v>
      </c>
      <c r="T969" t="str">
        <f t="shared" si="120"/>
        <v>Feb</v>
      </c>
      <c r="U969">
        <f t="shared" si="121"/>
        <v>2016</v>
      </c>
      <c r="V969" s="10">
        <f t="shared" si="127"/>
        <v>42482.21266203704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122"/>
        <v>1.325</v>
      </c>
      <c r="P970" s="5">
        <f t="shared" si="123"/>
        <v>26.5</v>
      </c>
      <c r="Q970" t="str">
        <f t="shared" si="124"/>
        <v>technology</v>
      </c>
      <c r="R970" t="str">
        <f t="shared" si="125"/>
        <v>wearables</v>
      </c>
      <c r="S970" s="10">
        <f t="shared" si="126"/>
        <v>41836.847615740742</v>
      </c>
      <c r="T970" t="str">
        <f t="shared" si="120"/>
        <v>Jul</v>
      </c>
      <c r="U970">
        <f t="shared" si="121"/>
        <v>2014</v>
      </c>
      <c r="V970" s="10">
        <f t="shared" si="127"/>
        <v>41866.847615740742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122"/>
        <v>46.666666666666664</v>
      </c>
      <c r="P971" s="5">
        <f t="shared" si="123"/>
        <v>1272.7272727272727</v>
      </c>
      <c r="Q971" t="str">
        <f t="shared" si="124"/>
        <v>technology</v>
      </c>
      <c r="R971" t="str">
        <f t="shared" si="125"/>
        <v>wearables</v>
      </c>
      <c r="S971" s="10">
        <f t="shared" si="126"/>
        <v>42742.30332175926</v>
      </c>
      <c r="T971" t="str">
        <f t="shared" si="120"/>
        <v>Jan</v>
      </c>
      <c r="U971">
        <f t="shared" si="121"/>
        <v>2017</v>
      </c>
      <c r="V971" s="10">
        <f t="shared" si="127"/>
        <v>42775.30332175926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122"/>
        <v>45.92</v>
      </c>
      <c r="P972" s="5">
        <f t="shared" si="123"/>
        <v>164</v>
      </c>
      <c r="Q972" t="str">
        <f t="shared" si="124"/>
        <v>technology</v>
      </c>
      <c r="R972" t="str">
        <f t="shared" si="125"/>
        <v>wearables</v>
      </c>
      <c r="S972" s="10">
        <f t="shared" si="126"/>
        <v>42721.220520833333</v>
      </c>
      <c r="T972" t="str">
        <f t="shared" si="120"/>
        <v>Dec</v>
      </c>
      <c r="U972">
        <f t="shared" si="121"/>
        <v>2016</v>
      </c>
      <c r="V972" s="10">
        <f t="shared" si="127"/>
        <v>42758.207638888889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122"/>
        <v>0.22599999999999998</v>
      </c>
      <c r="P973" s="5">
        <f t="shared" si="123"/>
        <v>45.2</v>
      </c>
      <c r="Q973" t="str">
        <f t="shared" si="124"/>
        <v>technology</v>
      </c>
      <c r="R973" t="str">
        <f t="shared" si="125"/>
        <v>wearables</v>
      </c>
      <c r="S973" s="10">
        <f t="shared" si="126"/>
        <v>42111.709027777775</v>
      </c>
      <c r="T973" t="str">
        <f t="shared" si="120"/>
        <v>Apr</v>
      </c>
      <c r="U973">
        <f t="shared" si="121"/>
        <v>2015</v>
      </c>
      <c r="V973" s="10">
        <f t="shared" si="127"/>
        <v>42156.709027777775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122"/>
        <v>34.625</v>
      </c>
      <c r="P974" s="5">
        <f t="shared" si="123"/>
        <v>153.88888888888889</v>
      </c>
      <c r="Q974" t="str">
        <f t="shared" si="124"/>
        <v>technology</v>
      </c>
      <c r="R974" t="str">
        <f t="shared" si="125"/>
        <v>wearables</v>
      </c>
      <c r="S974" s="10">
        <f t="shared" si="126"/>
        <v>41856.865717592591</v>
      </c>
      <c r="T974" t="str">
        <f t="shared" si="120"/>
        <v>Aug</v>
      </c>
      <c r="U974">
        <f t="shared" si="121"/>
        <v>2014</v>
      </c>
      <c r="V974" s="10">
        <f t="shared" si="127"/>
        <v>41886.290972222225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122"/>
        <v>2.0549999999999997</v>
      </c>
      <c r="P975" s="5">
        <f t="shared" si="123"/>
        <v>51.375</v>
      </c>
      <c r="Q975" t="str">
        <f t="shared" si="124"/>
        <v>technology</v>
      </c>
      <c r="R975" t="str">
        <f t="shared" si="125"/>
        <v>wearables</v>
      </c>
      <c r="S975" s="10">
        <f t="shared" si="126"/>
        <v>42257.014965277776</v>
      </c>
      <c r="T975" t="str">
        <f t="shared" si="120"/>
        <v>Sep</v>
      </c>
      <c r="U975">
        <f t="shared" si="121"/>
        <v>2015</v>
      </c>
      <c r="V975" s="10">
        <f t="shared" si="127"/>
        <v>42317.056631944448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122"/>
        <v>0.55999999999999994</v>
      </c>
      <c r="P976" s="5">
        <f t="shared" si="123"/>
        <v>93.333333333333329</v>
      </c>
      <c r="Q976" t="str">
        <f t="shared" si="124"/>
        <v>technology</v>
      </c>
      <c r="R976" t="str">
        <f t="shared" si="125"/>
        <v>wearables</v>
      </c>
      <c r="S976" s="10">
        <f t="shared" si="126"/>
        <v>42424.749490740738</v>
      </c>
      <c r="T976" t="str">
        <f t="shared" si="120"/>
        <v>Feb</v>
      </c>
      <c r="U976">
        <f t="shared" si="121"/>
        <v>2016</v>
      </c>
      <c r="V976" s="10">
        <f t="shared" si="127"/>
        <v>42454.707824074074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122"/>
        <v>2.6069999999999998</v>
      </c>
      <c r="P977" s="5">
        <f t="shared" si="123"/>
        <v>108.625</v>
      </c>
      <c r="Q977" t="str">
        <f t="shared" si="124"/>
        <v>technology</v>
      </c>
      <c r="R977" t="str">
        <f t="shared" si="125"/>
        <v>wearables</v>
      </c>
      <c r="S977" s="10">
        <f t="shared" si="126"/>
        <v>42489.696585648147</v>
      </c>
      <c r="T977" t="str">
        <f t="shared" si="120"/>
        <v>Apr</v>
      </c>
      <c r="U977">
        <f t="shared" si="121"/>
        <v>2016</v>
      </c>
      <c r="V977" s="10">
        <f t="shared" si="127"/>
        <v>42549.696585648147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122"/>
        <v>1.9259999999999999</v>
      </c>
      <c r="P978" s="5">
        <f t="shared" si="123"/>
        <v>160.5</v>
      </c>
      <c r="Q978" t="str">
        <f t="shared" si="124"/>
        <v>technology</v>
      </c>
      <c r="R978" t="str">
        <f t="shared" si="125"/>
        <v>wearables</v>
      </c>
      <c r="S978" s="10">
        <f t="shared" si="126"/>
        <v>42185.058993055558</v>
      </c>
      <c r="T978" t="str">
        <f t="shared" si="120"/>
        <v>Jun</v>
      </c>
      <c r="U978">
        <f t="shared" si="121"/>
        <v>2015</v>
      </c>
      <c r="V978" s="10">
        <f t="shared" si="127"/>
        <v>42230.058993055558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122"/>
        <v>33.666666666666664</v>
      </c>
      <c r="P979" s="5">
        <f t="shared" si="123"/>
        <v>75.75</v>
      </c>
      <c r="Q979" t="str">
        <f t="shared" si="124"/>
        <v>technology</v>
      </c>
      <c r="R979" t="str">
        <f t="shared" si="125"/>
        <v>wearables</v>
      </c>
      <c r="S979" s="10">
        <f t="shared" si="126"/>
        <v>42391.942094907412</v>
      </c>
      <c r="T979" t="str">
        <f t="shared" si="120"/>
        <v>Jan</v>
      </c>
      <c r="U979">
        <f t="shared" si="121"/>
        <v>2016</v>
      </c>
      <c r="V979" s="10">
        <f t="shared" si="127"/>
        <v>42421.942094907412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122"/>
        <v>56.263267182990241</v>
      </c>
      <c r="P980" s="5">
        <f t="shared" si="123"/>
        <v>790.83739837398377</v>
      </c>
      <c r="Q980" t="str">
        <f t="shared" si="124"/>
        <v>technology</v>
      </c>
      <c r="R980" t="str">
        <f t="shared" si="125"/>
        <v>wearables</v>
      </c>
      <c r="S980" s="10">
        <f t="shared" si="126"/>
        <v>42395.309039351851</v>
      </c>
      <c r="T980" t="str">
        <f t="shared" si="120"/>
        <v>Jan</v>
      </c>
      <c r="U980">
        <f t="shared" si="121"/>
        <v>2016</v>
      </c>
      <c r="V980" s="10">
        <f t="shared" si="127"/>
        <v>42425.309039351851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122"/>
        <v>82.817599999999999</v>
      </c>
      <c r="P981" s="5">
        <f t="shared" si="123"/>
        <v>301.93916666666667</v>
      </c>
      <c r="Q981" t="str">
        <f t="shared" si="124"/>
        <v>technology</v>
      </c>
      <c r="R981" t="str">
        <f t="shared" si="125"/>
        <v>wearables</v>
      </c>
      <c r="S981" s="10">
        <f t="shared" si="126"/>
        <v>42506.416990740734</v>
      </c>
      <c r="T981" t="str">
        <f t="shared" si="120"/>
        <v>May</v>
      </c>
      <c r="U981">
        <f t="shared" si="121"/>
        <v>2016</v>
      </c>
      <c r="V981" s="10">
        <f t="shared" si="127"/>
        <v>42541.790972222225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122"/>
        <v>14.860000000000001</v>
      </c>
      <c r="P982" s="5">
        <f t="shared" si="123"/>
        <v>47.935483870967744</v>
      </c>
      <c r="Q982" t="str">
        <f t="shared" si="124"/>
        <v>technology</v>
      </c>
      <c r="R982" t="str">
        <f t="shared" si="125"/>
        <v>wearables</v>
      </c>
      <c r="S982" s="10">
        <f t="shared" si="126"/>
        <v>41928.904189814813</v>
      </c>
      <c r="T982" t="str">
        <f t="shared" si="120"/>
        <v>Oct</v>
      </c>
      <c r="U982">
        <f t="shared" si="121"/>
        <v>2014</v>
      </c>
      <c r="V982" s="10">
        <f t="shared" si="127"/>
        <v>41973.945856481485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122"/>
        <v>1.2375123751237513E-2</v>
      </c>
      <c r="P983" s="5">
        <f t="shared" si="123"/>
        <v>2.75</v>
      </c>
      <c r="Q983" t="str">
        <f t="shared" si="124"/>
        <v>technology</v>
      </c>
      <c r="R983" t="str">
        <f t="shared" si="125"/>
        <v>wearables</v>
      </c>
      <c r="S983" s="10">
        <f t="shared" si="126"/>
        <v>41830.947013888886</v>
      </c>
      <c r="T983" t="str">
        <f t="shared" si="120"/>
        <v>Jul</v>
      </c>
      <c r="U983">
        <f t="shared" si="121"/>
        <v>2014</v>
      </c>
      <c r="V983" s="10">
        <f t="shared" si="127"/>
        <v>41860.947013888886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122"/>
        <v>1.7142857142857144E-2</v>
      </c>
      <c r="P984" s="5">
        <f t="shared" si="123"/>
        <v>1</v>
      </c>
      <c r="Q984" t="str">
        <f t="shared" si="124"/>
        <v>technology</v>
      </c>
      <c r="R984" t="str">
        <f t="shared" si="125"/>
        <v>wearables</v>
      </c>
      <c r="S984" s="10">
        <f t="shared" si="126"/>
        <v>42615.753310185188</v>
      </c>
      <c r="T984" t="str">
        <f t="shared" si="120"/>
        <v>Sep</v>
      </c>
      <c r="U984">
        <f t="shared" si="121"/>
        <v>2016</v>
      </c>
      <c r="V984" s="10">
        <f t="shared" si="127"/>
        <v>42645.753310185188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122"/>
        <v>29.506136117214709</v>
      </c>
      <c r="P985" s="5">
        <f t="shared" si="123"/>
        <v>171.79329608938548</v>
      </c>
      <c r="Q985" t="str">
        <f t="shared" si="124"/>
        <v>technology</v>
      </c>
      <c r="R985" t="str">
        <f t="shared" si="125"/>
        <v>wearables</v>
      </c>
      <c r="S985" s="10">
        <f t="shared" si="126"/>
        <v>42574.667650462965</v>
      </c>
      <c r="T985" t="str">
        <f t="shared" si="120"/>
        <v>Jul</v>
      </c>
      <c r="U985">
        <f t="shared" si="121"/>
        <v>2016</v>
      </c>
      <c r="V985" s="10">
        <f t="shared" si="127"/>
        <v>42605.870833333334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122"/>
        <v>1.06</v>
      </c>
      <c r="P986" s="5">
        <f t="shared" si="123"/>
        <v>35.333333333333336</v>
      </c>
      <c r="Q986" t="str">
        <f t="shared" si="124"/>
        <v>technology</v>
      </c>
      <c r="R986" t="str">
        <f t="shared" si="125"/>
        <v>wearables</v>
      </c>
      <c r="S986" s="10">
        <f t="shared" si="126"/>
        <v>42061.11583333333</v>
      </c>
      <c r="T986" t="str">
        <f t="shared" si="120"/>
        <v>Feb</v>
      </c>
      <c r="U986">
        <f t="shared" si="121"/>
        <v>2015</v>
      </c>
      <c r="V986" s="10">
        <f t="shared" si="127"/>
        <v>42091.074166666673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122"/>
        <v>6.293333333333333</v>
      </c>
      <c r="P987" s="5">
        <f t="shared" si="123"/>
        <v>82.086956521739125</v>
      </c>
      <c r="Q987" t="str">
        <f t="shared" si="124"/>
        <v>technology</v>
      </c>
      <c r="R987" t="str">
        <f t="shared" si="125"/>
        <v>wearables</v>
      </c>
      <c r="S987" s="10">
        <f t="shared" si="126"/>
        <v>42339.967708333337</v>
      </c>
      <c r="T987" t="str">
        <f t="shared" si="120"/>
        <v>Dec</v>
      </c>
      <c r="U987">
        <f t="shared" si="121"/>
        <v>2015</v>
      </c>
      <c r="V987" s="10">
        <f t="shared" si="127"/>
        <v>42369.958333333328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122"/>
        <v>12.75</v>
      </c>
      <c r="P988" s="5">
        <f t="shared" si="123"/>
        <v>110.8695652173913</v>
      </c>
      <c r="Q988" t="str">
        <f t="shared" si="124"/>
        <v>technology</v>
      </c>
      <c r="R988" t="str">
        <f t="shared" si="125"/>
        <v>wearables</v>
      </c>
      <c r="S988" s="10">
        <f t="shared" si="126"/>
        <v>42324.767361111109</v>
      </c>
      <c r="T988" t="str">
        <f t="shared" si="120"/>
        <v>Nov</v>
      </c>
      <c r="U988">
        <f t="shared" si="121"/>
        <v>2015</v>
      </c>
      <c r="V988" s="10">
        <f t="shared" si="127"/>
        <v>42379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122"/>
        <v>13.22</v>
      </c>
      <c r="P989" s="5">
        <f t="shared" si="123"/>
        <v>161.21951219512195</v>
      </c>
      <c r="Q989" t="str">
        <f t="shared" si="124"/>
        <v>technology</v>
      </c>
      <c r="R989" t="str">
        <f t="shared" si="125"/>
        <v>wearables</v>
      </c>
      <c r="S989" s="10">
        <f t="shared" si="126"/>
        <v>41773.294560185182</v>
      </c>
      <c r="T989" t="str">
        <f t="shared" si="120"/>
        <v>May</v>
      </c>
      <c r="U989">
        <f t="shared" si="121"/>
        <v>2014</v>
      </c>
      <c r="V989" s="10">
        <f t="shared" si="127"/>
        <v>41813.294560185182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122"/>
        <v>0</v>
      </c>
      <c r="P990" s="5">
        <f t="shared" si="123"/>
        <v>0</v>
      </c>
      <c r="Q990" t="str">
        <f t="shared" si="124"/>
        <v>technology</v>
      </c>
      <c r="R990" t="str">
        <f t="shared" si="125"/>
        <v>wearables</v>
      </c>
      <c r="S990" s="10">
        <f t="shared" si="126"/>
        <v>42614.356770833328</v>
      </c>
      <c r="T990" t="str">
        <f t="shared" si="120"/>
        <v>Sep</v>
      </c>
      <c r="U990">
        <f t="shared" si="121"/>
        <v>2016</v>
      </c>
      <c r="V990" s="10">
        <f t="shared" si="127"/>
        <v>42644.356770833328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122"/>
        <v>16.77</v>
      </c>
      <c r="P991" s="5">
        <f t="shared" si="123"/>
        <v>52.40625</v>
      </c>
      <c r="Q991" t="str">
        <f t="shared" si="124"/>
        <v>technology</v>
      </c>
      <c r="R991" t="str">
        <f t="shared" si="125"/>
        <v>wearables</v>
      </c>
      <c r="S991" s="10">
        <f t="shared" si="126"/>
        <v>42611.933969907404</v>
      </c>
      <c r="T991" t="str">
        <f t="shared" si="120"/>
        <v>Aug</v>
      </c>
      <c r="U991">
        <f t="shared" si="121"/>
        <v>2016</v>
      </c>
      <c r="V991" s="10">
        <f t="shared" si="127"/>
        <v>42641.933969907404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122"/>
        <v>0.104</v>
      </c>
      <c r="P992" s="5">
        <f t="shared" si="123"/>
        <v>13</v>
      </c>
      <c r="Q992" t="str">
        <f t="shared" si="124"/>
        <v>technology</v>
      </c>
      <c r="R992" t="str">
        <f t="shared" si="125"/>
        <v>wearables</v>
      </c>
      <c r="S992" s="10">
        <f t="shared" si="126"/>
        <v>41855.784305555557</v>
      </c>
      <c r="T992" t="str">
        <f t="shared" si="120"/>
        <v>Aug</v>
      </c>
      <c r="U992">
        <f t="shared" si="121"/>
        <v>2014</v>
      </c>
      <c r="V992" s="10">
        <f t="shared" si="127"/>
        <v>41885.784305555557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122"/>
        <v>4.24</v>
      </c>
      <c r="P993" s="5">
        <f t="shared" si="123"/>
        <v>30.285714285714285</v>
      </c>
      <c r="Q993" t="str">
        <f t="shared" si="124"/>
        <v>technology</v>
      </c>
      <c r="R993" t="str">
        <f t="shared" si="125"/>
        <v>wearables</v>
      </c>
      <c r="S993" s="10">
        <f t="shared" si="126"/>
        <v>42538.75680555556</v>
      </c>
      <c r="T993" t="str">
        <f t="shared" si="120"/>
        <v>Jun</v>
      </c>
      <c r="U993">
        <f t="shared" si="121"/>
        <v>2016</v>
      </c>
      <c r="V993" s="10">
        <f t="shared" si="127"/>
        <v>42563.785416666666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122"/>
        <v>0.46699999999999997</v>
      </c>
      <c r="P994" s="5">
        <f t="shared" si="123"/>
        <v>116.75</v>
      </c>
      <c r="Q994" t="str">
        <f t="shared" si="124"/>
        <v>technology</v>
      </c>
      <c r="R994" t="str">
        <f t="shared" si="125"/>
        <v>wearables</v>
      </c>
      <c r="S994" s="10">
        <f t="shared" si="126"/>
        <v>42437.924988425926</v>
      </c>
      <c r="T994" t="str">
        <f t="shared" si="120"/>
        <v>Mar</v>
      </c>
      <c r="U994">
        <f t="shared" si="121"/>
        <v>2016</v>
      </c>
      <c r="V994" s="10">
        <f t="shared" si="127"/>
        <v>42497.883321759262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122"/>
        <v>25.087142857142858</v>
      </c>
      <c r="P995" s="5">
        <f t="shared" si="123"/>
        <v>89.59693877551021</v>
      </c>
      <c r="Q995" t="str">
        <f t="shared" si="124"/>
        <v>technology</v>
      </c>
      <c r="R995" t="str">
        <f t="shared" si="125"/>
        <v>wearables</v>
      </c>
      <c r="S995" s="10">
        <f t="shared" si="126"/>
        <v>42652.964907407411</v>
      </c>
      <c r="T995" t="str">
        <f t="shared" si="120"/>
        <v>Oct</v>
      </c>
      <c r="U995">
        <f t="shared" si="121"/>
        <v>2016</v>
      </c>
      <c r="V995" s="10">
        <f t="shared" si="127"/>
        <v>42686.208333333328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122"/>
        <v>2.3345000000000002</v>
      </c>
      <c r="P996" s="5">
        <f t="shared" si="123"/>
        <v>424.45454545454544</v>
      </c>
      <c r="Q996" t="str">
        <f t="shared" si="124"/>
        <v>technology</v>
      </c>
      <c r="R996" t="str">
        <f t="shared" si="125"/>
        <v>wearables</v>
      </c>
      <c r="S996" s="10">
        <f t="shared" si="126"/>
        <v>41921.263078703705</v>
      </c>
      <c r="T996" t="str">
        <f t="shared" si="120"/>
        <v>Oct</v>
      </c>
      <c r="U996">
        <f t="shared" si="121"/>
        <v>2014</v>
      </c>
      <c r="V996" s="10">
        <f t="shared" si="127"/>
        <v>41973.957638888889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122"/>
        <v>7.26</v>
      </c>
      <c r="P997" s="5">
        <f t="shared" si="123"/>
        <v>80.666666666666671</v>
      </c>
      <c r="Q997" t="str">
        <f t="shared" si="124"/>
        <v>technology</v>
      </c>
      <c r="R997" t="str">
        <f t="shared" si="125"/>
        <v>wearables</v>
      </c>
      <c r="S997" s="10">
        <f t="shared" si="126"/>
        <v>41947.940740740742</v>
      </c>
      <c r="T997" t="str">
        <f t="shared" si="120"/>
        <v>Nov</v>
      </c>
      <c r="U997">
        <f t="shared" si="121"/>
        <v>2014</v>
      </c>
      <c r="V997" s="10">
        <f t="shared" si="127"/>
        <v>41972.666666666672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122"/>
        <v>1.625</v>
      </c>
      <c r="P998" s="5">
        <f t="shared" si="123"/>
        <v>13</v>
      </c>
      <c r="Q998" t="str">
        <f t="shared" si="124"/>
        <v>technology</v>
      </c>
      <c r="R998" t="str">
        <f t="shared" si="125"/>
        <v>wearables</v>
      </c>
      <c r="S998" s="10">
        <f t="shared" si="126"/>
        <v>41817.866435185184</v>
      </c>
      <c r="T998" t="str">
        <f t="shared" si="120"/>
        <v>Jun</v>
      </c>
      <c r="U998">
        <f t="shared" si="121"/>
        <v>2014</v>
      </c>
      <c r="V998" s="10">
        <f t="shared" si="127"/>
        <v>41847.643750000003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122"/>
        <v>1.3</v>
      </c>
      <c r="P999" s="5">
        <f t="shared" si="123"/>
        <v>8.125</v>
      </c>
      <c r="Q999" t="str">
        <f t="shared" si="124"/>
        <v>technology</v>
      </c>
      <c r="R999" t="str">
        <f t="shared" si="125"/>
        <v>wearables</v>
      </c>
      <c r="S999" s="10">
        <f t="shared" si="126"/>
        <v>41941.10297453704</v>
      </c>
      <c r="T999" t="str">
        <f t="shared" si="120"/>
        <v>Oct</v>
      </c>
      <c r="U999">
        <f t="shared" si="121"/>
        <v>2014</v>
      </c>
      <c r="V999" s="10">
        <f t="shared" si="127"/>
        <v>41971.144641203704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122"/>
        <v>58.558333333333337</v>
      </c>
      <c r="P1000" s="5">
        <f t="shared" si="123"/>
        <v>153.42794759825327</v>
      </c>
      <c r="Q1000" t="str">
        <f t="shared" si="124"/>
        <v>technology</v>
      </c>
      <c r="R1000" t="str">
        <f t="shared" si="125"/>
        <v>wearables</v>
      </c>
      <c r="S1000" s="10">
        <f t="shared" si="126"/>
        <v>42282.168993055559</v>
      </c>
      <c r="T1000" t="str">
        <f t="shared" si="120"/>
        <v>Oct</v>
      </c>
      <c r="U1000">
        <f t="shared" si="121"/>
        <v>2015</v>
      </c>
      <c r="V1000" s="10">
        <f t="shared" si="127"/>
        <v>42327.210659722223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122"/>
        <v>7.7886666666666677</v>
      </c>
      <c r="P1001" s="5">
        <f t="shared" si="123"/>
        <v>292.07499999999999</v>
      </c>
      <c r="Q1001" t="str">
        <f t="shared" si="124"/>
        <v>technology</v>
      </c>
      <c r="R1001" t="str">
        <f t="shared" si="125"/>
        <v>wearables</v>
      </c>
      <c r="S1001" s="10">
        <f t="shared" si="126"/>
        <v>41926.29965277778</v>
      </c>
      <c r="T1001" t="str">
        <f t="shared" si="120"/>
        <v>Oct</v>
      </c>
      <c r="U1001">
        <f t="shared" si="121"/>
        <v>2014</v>
      </c>
      <c r="V1001" s="10">
        <f t="shared" si="127"/>
        <v>41956.334722222222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122"/>
        <v>2.2157147647256061</v>
      </c>
      <c r="P1002" s="5">
        <f t="shared" si="123"/>
        <v>3304</v>
      </c>
      <c r="Q1002" t="str">
        <f t="shared" si="124"/>
        <v>technology</v>
      </c>
      <c r="R1002" t="str">
        <f t="shared" si="125"/>
        <v>wearables</v>
      </c>
      <c r="S1002" s="10">
        <f t="shared" si="126"/>
        <v>42749.059722222228</v>
      </c>
      <c r="T1002" t="str">
        <f t="shared" si="120"/>
        <v>Jan</v>
      </c>
      <c r="U1002">
        <f t="shared" si="121"/>
        <v>2017</v>
      </c>
      <c r="V1002" s="10">
        <f t="shared" si="127"/>
        <v>42809.018055555556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122"/>
        <v>104</v>
      </c>
      <c r="P1003" s="5">
        <f t="shared" si="123"/>
        <v>1300</v>
      </c>
      <c r="Q1003" t="str">
        <f t="shared" si="124"/>
        <v>technology</v>
      </c>
      <c r="R1003" t="str">
        <f t="shared" si="125"/>
        <v>wearables</v>
      </c>
      <c r="S1003" s="10">
        <f t="shared" si="126"/>
        <v>42720.720057870371</v>
      </c>
      <c r="T1003" t="str">
        <f t="shared" si="120"/>
        <v>Dec</v>
      </c>
      <c r="U1003">
        <f t="shared" si="121"/>
        <v>2016</v>
      </c>
      <c r="V1003" s="10">
        <f t="shared" si="127"/>
        <v>42765.720057870371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122"/>
        <v>29.6029602960296</v>
      </c>
      <c r="P1004" s="5">
        <f t="shared" si="123"/>
        <v>134.54545454545453</v>
      </c>
      <c r="Q1004" t="str">
        <f t="shared" si="124"/>
        <v>technology</v>
      </c>
      <c r="R1004" t="str">
        <f t="shared" si="125"/>
        <v>wearables</v>
      </c>
      <c r="S1004" s="10">
        <f t="shared" si="126"/>
        <v>42325.684189814812</v>
      </c>
      <c r="T1004" t="str">
        <f t="shared" si="120"/>
        <v>Nov</v>
      </c>
      <c r="U1004">
        <f t="shared" si="121"/>
        <v>2015</v>
      </c>
      <c r="V1004" s="10">
        <f t="shared" si="127"/>
        <v>42355.249305555553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122"/>
        <v>16.055</v>
      </c>
      <c r="P1005" s="5">
        <f t="shared" si="123"/>
        <v>214.06666666666666</v>
      </c>
      <c r="Q1005" t="str">
        <f t="shared" si="124"/>
        <v>technology</v>
      </c>
      <c r="R1005" t="str">
        <f t="shared" si="125"/>
        <v>wearables</v>
      </c>
      <c r="S1005" s="10">
        <f t="shared" si="126"/>
        <v>42780.709039351852</v>
      </c>
      <c r="T1005" t="str">
        <f t="shared" si="120"/>
        <v>Feb</v>
      </c>
      <c r="U1005">
        <f t="shared" si="121"/>
        <v>2017</v>
      </c>
      <c r="V1005" s="10">
        <f t="shared" si="127"/>
        <v>42810.667372685188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122"/>
        <v>82.207999999999998</v>
      </c>
      <c r="P1006" s="5">
        <f t="shared" si="123"/>
        <v>216.33684210526314</v>
      </c>
      <c r="Q1006" t="str">
        <f t="shared" si="124"/>
        <v>technology</v>
      </c>
      <c r="R1006" t="str">
        <f t="shared" si="125"/>
        <v>wearables</v>
      </c>
      <c r="S1006" s="10">
        <f t="shared" si="126"/>
        <v>42388.708645833336</v>
      </c>
      <c r="T1006" t="str">
        <f t="shared" si="120"/>
        <v>Jan</v>
      </c>
      <c r="U1006">
        <f t="shared" si="121"/>
        <v>2016</v>
      </c>
      <c r="V1006" s="10">
        <f t="shared" si="127"/>
        <v>42418.708645833336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122"/>
        <v>75.051000000000002</v>
      </c>
      <c r="P1007" s="5">
        <f t="shared" si="123"/>
        <v>932.31055900621118</v>
      </c>
      <c r="Q1007" t="str">
        <f t="shared" si="124"/>
        <v>technology</v>
      </c>
      <c r="R1007" t="str">
        <f t="shared" si="125"/>
        <v>wearables</v>
      </c>
      <c r="S1007" s="10">
        <f t="shared" si="126"/>
        <v>42276.624803240738</v>
      </c>
      <c r="T1007" t="str">
        <f t="shared" si="120"/>
        <v>Sep</v>
      </c>
      <c r="U1007">
        <f t="shared" si="121"/>
        <v>2015</v>
      </c>
      <c r="V1007" s="10">
        <f t="shared" si="127"/>
        <v>42307.624803240738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122"/>
        <v>5.8500000000000005</v>
      </c>
      <c r="P1008" s="5">
        <f t="shared" si="123"/>
        <v>29.25</v>
      </c>
      <c r="Q1008" t="str">
        <f t="shared" si="124"/>
        <v>technology</v>
      </c>
      <c r="R1008" t="str">
        <f t="shared" si="125"/>
        <v>wearables</v>
      </c>
      <c r="S1008" s="10">
        <f t="shared" si="126"/>
        <v>41977.040185185186</v>
      </c>
      <c r="T1008" t="str">
        <f t="shared" si="120"/>
        <v>Dec</v>
      </c>
      <c r="U1008">
        <f t="shared" si="121"/>
        <v>2014</v>
      </c>
      <c r="V1008" s="10">
        <f t="shared" si="127"/>
        <v>41985.299305555556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122"/>
        <v>44.32</v>
      </c>
      <c r="P1009" s="5">
        <f t="shared" si="123"/>
        <v>174.94736842105263</v>
      </c>
      <c r="Q1009" t="str">
        <f t="shared" si="124"/>
        <v>technology</v>
      </c>
      <c r="R1009" t="str">
        <f t="shared" si="125"/>
        <v>wearables</v>
      </c>
      <c r="S1009" s="10">
        <f t="shared" si="126"/>
        <v>42676.583599537036</v>
      </c>
      <c r="T1009" t="str">
        <f t="shared" si="120"/>
        <v>Nov</v>
      </c>
      <c r="U1009">
        <f t="shared" si="121"/>
        <v>2016</v>
      </c>
      <c r="V1009" s="10">
        <f t="shared" si="127"/>
        <v>42718.6252662037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122"/>
        <v>0.26737967914438499</v>
      </c>
      <c r="P1010" s="5">
        <f t="shared" si="123"/>
        <v>250</v>
      </c>
      <c r="Q1010" t="str">
        <f t="shared" si="124"/>
        <v>technology</v>
      </c>
      <c r="R1010" t="str">
        <f t="shared" si="125"/>
        <v>wearables</v>
      </c>
      <c r="S1010" s="10">
        <f t="shared" si="126"/>
        <v>42702.809201388889</v>
      </c>
      <c r="T1010" t="str">
        <f t="shared" si="120"/>
        <v>Nov</v>
      </c>
      <c r="U1010">
        <f t="shared" si="121"/>
        <v>2016</v>
      </c>
      <c r="V1010" s="10">
        <f t="shared" si="127"/>
        <v>42732.809201388889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122"/>
        <v>13.13</v>
      </c>
      <c r="P1011" s="5">
        <f t="shared" si="123"/>
        <v>65</v>
      </c>
      <c r="Q1011" t="str">
        <f t="shared" si="124"/>
        <v>technology</v>
      </c>
      <c r="R1011" t="str">
        <f t="shared" si="125"/>
        <v>wearables</v>
      </c>
      <c r="S1011" s="10">
        <f t="shared" si="126"/>
        <v>42510.604699074072</v>
      </c>
      <c r="T1011" t="str">
        <f t="shared" si="120"/>
        <v>May</v>
      </c>
      <c r="U1011">
        <f t="shared" si="121"/>
        <v>2016</v>
      </c>
      <c r="V1011" s="10">
        <f t="shared" si="127"/>
        <v>42540.604699074072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122"/>
        <v>0.19088937093275488</v>
      </c>
      <c r="P1012" s="5">
        <f t="shared" si="123"/>
        <v>55</v>
      </c>
      <c r="Q1012" t="str">
        <f t="shared" si="124"/>
        <v>technology</v>
      </c>
      <c r="R1012" t="str">
        <f t="shared" si="125"/>
        <v>wearables</v>
      </c>
      <c r="S1012" s="10">
        <f t="shared" si="126"/>
        <v>42561.829421296294</v>
      </c>
      <c r="T1012" t="str">
        <f t="shared" si="120"/>
        <v>Jul</v>
      </c>
      <c r="U1012">
        <f t="shared" si="121"/>
        <v>2016</v>
      </c>
      <c r="V1012" s="10">
        <f t="shared" si="127"/>
        <v>42618.124305555553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122"/>
        <v>0.375</v>
      </c>
      <c r="P1013" s="5">
        <f t="shared" si="123"/>
        <v>75</v>
      </c>
      <c r="Q1013" t="str">
        <f t="shared" si="124"/>
        <v>technology</v>
      </c>
      <c r="R1013" t="str">
        <f t="shared" si="125"/>
        <v>wearables</v>
      </c>
      <c r="S1013" s="10">
        <f t="shared" si="126"/>
        <v>41946.898090277777</v>
      </c>
      <c r="T1013" t="str">
        <f t="shared" si="120"/>
        <v>Nov</v>
      </c>
      <c r="U1013">
        <f t="shared" si="121"/>
        <v>2014</v>
      </c>
      <c r="V1013" s="10">
        <f t="shared" si="127"/>
        <v>41991.898090277777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122"/>
        <v>21535.021000000001</v>
      </c>
      <c r="P1014" s="5">
        <f t="shared" si="123"/>
        <v>1389.3561935483872</v>
      </c>
      <c r="Q1014" t="str">
        <f t="shared" si="124"/>
        <v>technology</v>
      </c>
      <c r="R1014" t="str">
        <f t="shared" si="125"/>
        <v>wearables</v>
      </c>
      <c r="S1014" s="10">
        <f t="shared" si="126"/>
        <v>42714.440416666665</v>
      </c>
      <c r="T1014" t="str">
        <f t="shared" si="120"/>
        <v>Dec</v>
      </c>
      <c r="U1014">
        <f t="shared" si="121"/>
        <v>2016</v>
      </c>
      <c r="V1014" s="10">
        <f t="shared" si="127"/>
        <v>42759.440416666665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122"/>
        <v>34.527999999999999</v>
      </c>
      <c r="P1015" s="5">
        <f t="shared" si="123"/>
        <v>95.911111111111111</v>
      </c>
      <c r="Q1015" t="str">
        <f t="shared" si="124"/>
        <v>technology</v>
      </c>
      <c r="R1015" t="str">
        <f t="shared" si="125"/>
        <v>wearables</v>
      </c>
      <c r="S1015" s="10">
        <f t="shared" si="126"/>
        <v>42339.833981481483</v>
      </c>
      <c r="T1015" t="str">
        <f t="shared" si="120"/>
        <v>Dec</v>
      </c>
      <c r="U1015">
        <f t="shared" si="121"/>
        <v>2015</v>
      </c>
      <c r="V1015" s="10">
        <f t="shared" si="127"/>
        <v>42367.833333333328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122"/>
        <v>30.599999999999998</v>
      </c>
      <c r="P1016" s="5">
        <f t="shared" si="123"/>
        <v>191.25</v>
      </c>
      <c r="Q1016" t="str">
        <f t="shared" si="124"/>
        <v>technology</v>
      </c>
      <c r="R1016" t="str">
        <f t="shared" si="125"/>
        <v>wearables</v>
      </c>
      <c r="S1016" s="10">
        <f t="shared" si="126"/>
        <v>41955.002488425926</v>
      </c>
      <c r="T1016" t="str">
        <f t="shared" si="120"/>
        <v>Nov</v>
      </c>
      <c r="U1016">
        <f t="shared" si="121"/>
        <v>2014</v>
      </c>
      <c r="V1016" s="10">
        <f t="shared" si="127"/>
        <v>42005.002488425926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122"/>
        <v>2.666666666666667</v>
      </c>
      <c r="P1017" s="5">
        <f t="shared" si="123"/>
        <v>40</v>
      </c>
      <c r="Q1017" t="str">
        <f t="shared" si="124"/>
        <v>technology</v>
      </c>
      <c r="R1017" t="str">
        <f t="shared" si="125"/>
        <v>wearables</v>
      </c>
      <c r="S1017" s="10">
        <f t="shared" si="126"/>
        <v>42303.878414351857</v>
      </c>
      <c r="T1017" t="str">
        <f t="shared" si="120"/>
        <v>Oct</v>
      </c>
      <c r="U1017">
        <f t="shared" si="121"/>
        <v>2015</v>
      </c>
      <c r="V1017" s="10">
        <f t="shared" si="127"/>
        <v>42333.920081018514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122"/>
        <v>2.8420000000000001</v>
      </c>
      <c r="P1018" s="5">
        <f t="shared" si="123"/>
        <v>74.78947368421052</v>
      </c>
      <c r="Q1018" t="str">
        <f t="shared" si="124"/>
        <v>technology</v>
      </c>
      <c r="R1018" t="str">
        <f t="shared" si="125"/>
        <v>wearables</v>
      </c>
      <c r="S1018" s="10">
        <f t="shared" si="126"/>
        <v>42422.107129629629</v>
      </c>
      <c r="T1018" t="str">
        <f t="shared" si="120"/>
        <v>Feb</v>
      </c>
      <c r="U1018">
        <f t="shared" si="121"/>
        <v>2016</v>
      </c>
      <c r="V1018" s="10">
        <f t="shared" si="127"/>
        <v>42467.065462962957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122"/>
        <v>22.878799999999998</v>
      </c>
      <c r="P1019" s="5">
        <f t="shared" si="123"/>
        <v>161.11830985915492</v>
      </c>
      <c r="Q1019" t="str">
        <f t="shared" si="124"/>
        <v>technology</v>
      </c>
      <c r="R1019" t="str">
        <f t="shared" si="125"/>
        <v>wearables</v>
      </c>
      <c r="S1019" s="10">
        <f t="shared" si="126"/>
        <v>42289.675173611111</v>
      </c>
      <c r="T1019" t="str">
        <f t="shared" si="120"/>
        <v>Oct</v>
      </c>
      <c r="U1019">
        <f t="shared" si="121"/>
        <v>2015</v>
      </c>
      <c r="V1019" s="10">
        <f t="shared" si="127"/>
        <v>42329.716840277775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122"/>
        <v>3.105</v>
      </c>
      <c r="P1020" s="5">
        <f t="shared" si="123"/>
        <v>88.714285714285708</v>
      </c>
      <c r="Q1020" t="str">
        <f t="shared" si="124"/>
        <v>technology</v>
      </c>
      <c r="R1020" t="str">
        <f t="shared" si="125"/>
        <v>wearables</v>
      </c>
      <c r="S1020" s="10">
        <f t="shared" si="126"/>
        <v>42535.492280092592</v>
      </c>
      <c r="T1020" t="str">
        <f t="shared" si="120"/>
        <v>Jun</v>
      </c>
      <c r="U1020">
        <f t="shared" si="121"/>
        <v>2016</v>
      </c>
      <c r="V1020" s="10">
        <f t="shared" si="127"/>
        <v>42565.492280092592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122"/>
        <v>47.333333333333336</v>
      </c>
      <c r="P1021" s="5">
        <f t="shared" si="123"/>
        <v>53.25</v>
      </c>
      <c r="Q1021" t="str">
        <f t="shared" si="124"/>
        <v>technology</v>
      </c>
      <c r="R1021" t="str">
        <f t="shared" si="125"/>
        <v>wearables</v>
      </c>
      <c r="S1021" s="10">
        <f t="shared" si="126"/>
        <v>42009.973946759259</v>
      </c>
      <c r="T1021" t="str">
        <f t="shared" si="120"/>
        <v>Jan</v>
      </c>
      <c r="U1021">
        <f t="shared" si="121"/>
        <v>2015</v>
      </c>
      <c r="V1021" s="10">
        <f t="shared" si="127"/>
        <v>42039.973946759259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122"/>
        <v>205.54838709677421</v>
      </c>
      <c r="P1022" s="5">
        <f t="shared" si="123"/>
        <v>106.2</v>
      </c>
      <c r="Q1022" t="str">
        <f t="shared" si="124"/>
        <v>music</v>
      </c>
      <c r="R1022" t="str">
        <f t="shared" si="125"/>
        <v>electronic music</v>
      </c>
      <c r="S1022" s="10">
        <f t="shared" si="126"/>
        <v>42127.069548611107</v>
      </c>
      <c r="T1022" t="str">
        <f t="shared" si="120"/>
        <v>May</v>
      </c>
      <c r="U1022">
        <f t="shared" si="121"/>
        <v>2015</v>
      </c>
      <c r="V1022" s="10">
        <f t="shared" si="127"/>
        <v>42157.032638888893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122"/>
        <v>351.80366666666669</v>
      </c>
      <c r="P1023" s="5">
        <f t="shared" si="123"/>
        <v>22.079728033472804</v>
      </c>
      <c r="Q1023" t="str">
        <f t="shared" si="124"/>
        <v>music</v>
      </c>
      <c r="R1023" t="str">
        <f t="shared" si="125"/>
        <v>electronic music</v>
      </c>
      <c r="S1023" s="10">
        <f t="shared" si="126"/>
        <v>42271.251979166671</v>
      </c>
      <c r="T1023" t="str">
        <f t="shared" si="120"/>
        <v>Sep</v>
      </c>
      <c r="U1023">
        <f t="shared" si="121"/>
        <v>2015</v>
      </c>
      <c r="V1023" s="10">
        <f t="shared" si="127"/>
        <v>42294.166666666672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122"/>
        <v>114.9</v>
      </c>
      <c r="P1024" s="5">
        <f t="shared" si="123"/>
        <v>31.054054054054053</v>
      </c>
      <c r="Q1024" t="str">
        <f t="shared" si="124"/>
        <v>music</v>
      </c>
      <c r="R1024" t="str">
        <f t="shared" si="125"/>
        <v>electronic music</v>
      </c>
      <c r="S1024" s="10">
        <f t="shared" si="126"/>
        <v>42111.646724537044</v>
      </c>
      <c r="T1024" t="str">
        <f t="shared" si="120"/>
        <v>Apr</v>
      </c>
      <c r="U1024">
        <f t="shared" si="121"/>
        <v>2015</v>
      </c>
      <c r="V1024" s="10">
        <f t="shared" si="127"/>
        <v>42141.646724537044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122"/>
        <v>237.15</v>
      </c>
      <c r="P1025" s="5">
        <f t="shared" si="123"/>
        <v>36.206106870229007</v>
      </c>
      <c r="Q1025" t="str">
        <f t="shared" si="124"/>
        <v>music</v>
      </c>
      <c r="R1025" t="str">
        <f t="shared" si="125"/>
        <v>electronic music</v>
      </c>
      <c r="S1025" s="10">
        <f t="shared" si="126"/>
        <v>42145.919687500005</v>
      </c>
      <c r="T1025" t="str">
        <f t="shared" si="120"/>
        <v>May</v>
      </c>
      <c r="U1025">
        <f t="shared" si="121"/>
        <v>2015</v>
      </c>
      <c r="V1025" s="10">
        <f t="shared" si="127"/>
        <v>42175.919687500005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122"/>
        <v>118.63774999999998</v>
      </c>
      <c r="P1026" s="5">
        <f t="shared" si="123"/>
        <v>388.9762295081967</v>
      </c>
      <c r="Q1026" t="str">
        <f t="shared" si="124"/>
        <v>music</v>
      </c>
      <c r="R1026" t="str">
        <f t="shared" si="125"/>
        <v>electronic music</v>
      </c>
      <c r="S1026" s="10">
        <f t="shared" si="126"/>
        <v>42370.580590277779</v>
      </c>
      <c r="T1026" t="str">
        <f t="shared" ref="T1026:T1089" si="128">TEXT(S1026,"mmm")</f>
        <v>Jan</v>
      </c>
      <c r="U1026">
        <f t="shared" ref="U1026:U1089" si="129">YEAR(S1026)</f>
        <v>2016</v>
      </c>
      <c r="V1026" s="10">
        <f t="shared" si="127"/>
        <v>42400.580590277779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130">(E1027/D1027)*100</f>
        <v>109.92831428571431</v>
      </c>
      <c r="P1027" s="5">
        <f t="shared" ref="P1027:P1090" si="131">IFERROR(E1027/L1027,0)</f>
        <v>71.848571428571432</v>
      </c>
      <c r="Q1027" t="str">
        <f t="shared" ref="Q1027:Q1090" si="132">LEFT(N1027,SEARCH("/",N1027,1)-1)</f>
        <v>music</v>
      </c>
      <c r="R1027" t="str">
        <f t="shared" ref="R1027:R1090" si="133">RIGHT(N1027,LEN(N1027)-SEARCH("/",N1027,1))</f>
        <v>electronic music</v>
      </c>
      <c r="S1027" s="10">
        <f t="shared" ref="S1027:S1090" si="134">(((J1027/60)/60)/24)+DATE(1970,1,1)</f>
        <v>42049.833761574075</v>
      </c>
      <c r="T1027" t="str">
        <f t="shared" si="128"/>
        <v>Feb</v>
      </c>
      <c r="U1027">
        <f t="shared" si="129"/>
        <v>2015</v>
      </c>
      <c r="V1027" s="10">
        <f t="shared" ref="V1027:V1090" si="135">(((I1027/60)/60)/24)+DATE(1970,1,1)</f>
        <v>42079.792094907403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130"/>
        <v>100.00828571428571</v>
      </c>
      <c r="P1028" s="5">
        <f t="shared" si="131"/>
        <v>57.381803278688523</v>
      </c>
      <c r="Q1028" t="str">
        <f t="shared" si="132"/>
        <v>music</v>
      </c>
      <c r="R1028" t="str">
        <f t="shared" si="133"/>
        <v>electronic music</v>
      </c>
      <c r="S1028" s="10">
        <f t="shared" si="134"/>
        <v>42426.407592592594</v>
      </c>
      <c r="T1028" t="str">
        <f t="shared" si="128"/>
        <v>Feb</v>
      </c>
      <c r="U1028">
        <f t="shared" si="129"/>
        <v>2016</v>
      </c>
      <c r="V1028" s="10">
        <f t="shared" si="135"/>
        <v>42460.365925925929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130"/>
        <v>103.09292094387415</v>
      </c>
      <c r="P1029" s="5">
        <f t="shared" si="131"/>
        <v>69.666666666666671</v>
      </c>
      <c r="Q1029" t="str">
        <f t="shared" si="132"/>
        <v>music</v>
      </c>
      <c r="R1029" t="str">
        <f t="shared" si="133"/>
        <v>electronic music</v>
      </c>
      <c r="S1029" s="10">
        <f t="shared" si="134"/>
        <v>41905.034108796295</v>
      </c>
      <c r="T1029" t="str">
        <f t="shared" si="128"/>
        <v>Sep</v>
      </c>
      <c r="U1029">
        <f t="shared" si="129"/>
        <v>2014</v>
      </c>
      <c r="V1029" s="10">
        <f t="shared" si="135"/>
        <v>41935.034108796295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130"/>
        <v>117.27000000000001</v>
      </c>
      <c r="P1030" s="5">
        <f t="shared" si="131"/>
        <v>45.988235294117644</v>
      </c>
      <c r="Q1030" t="str">
        <f t="shared" si="132"/>
        <v>music</v>
      </c>
      <c r="R1030" t="str">
        <f t="shared" si="133"/>
        <v>electronic music</v>
      </c>
      <c r="S1030" s="10">
        <f t="shared" si="134"/>
        <v>42755.627372685187</v>
      </c>
      <c r="T1030" t="str">
        <f t="shared" si="128"/>
        <v>Jan</v>
      </c>
      <c r="U1030">
        <f t="shared" si="129"/>
        <v>2017</v>
      </c>
      <c r="V1030" s="10">
        <f t="shared" si="135"/>
        <v>42800.833333333328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130"/>
        <v>111.75999999999999</v>
      </c>
      <c r="P1031" s="5">
        <f t="shared" si="131"/>
        <v>79.262411347517727</v>
      </c>
      <c r="Q1031" t="str">
        <f t="shared" si="132"/>
        <v>music</v>
      </c>
      <c r="R1031" t="str">
        <f t="shared" si="133"/>
        <v>electronic music</v>
      </c>
      <c r="S1031" s="10">
        <f t="shared" si="134"/>
        <v>42044.711886574078</v>
      </c>
      <c r="T1031" t="str">
        <f t="shared" si="128"/>
        <v>Feb</v>
      </c>
      <c r="U1031">
        <f t="shared" si="129"/>
        <v>2015</v>
      </c>
      <c r="V1031" s="10">
        <f t="shared" si="135"/>
        <v>42098.915972222225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130"/>
        <v>342.09999999999997</v>
      </c>
      <c r="P1032" s="5">
        <f t="shared" si="131"/>
        <v>43.031446540880502</v>
      </c>
      <c r="Q1032" t="str">
        <f t="shared" si="132"/>
        <v>music</v>
      </c>
      <c r="R1032" t="str">
        <f t="shared" si="133"/>
        <v>electronic music</v>
      </c>
      <c r="S1032" s="10">
        <f t="shared" si="134"/>
        <v>42611.483206018514</v>
      </c>
      <c r="T1032" t="str">
        <f t="shared" si="128"/>
        <v>Aug</v>
      </c>
      <c r="U1032">
        <f t="shared" si="129"/>
        <v>2016</v>
      </c>
      <c r="V1032" s="10">
        <f t="shared" si="135"/>
        <v>42625.483206018514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130"/>
        <v>107.4</v>
      </c>
      <c r="P1033" s="5">
        <f t="shared" si="131"/>
        <v>108.48484848484848</v>
      </c>
      <c r="Q1033" t="str">
        <f t="shared" si="132"/>
        <v>music</v>
      </c>
      <c r="R1033" t="str">
        <f t="shared" si="133"/>
        <v>electronic music</v>
      </c>
      <c r="S1033" s="10">
        <f t="shared" si="134"/>
        <v>42324.764004629629</v>
      </c>
      <c r="T1033" t="str">
        <f t="shared" si="128"/>
        <v>Nov</v>
      </c>
      <c r="U1033">
        <f t="shared" si="129"/>
        <v>2015</v>
      </c>
      <c r="V1033" s="10">
        <f t="shared" si="135"/>
        <v>42354.764004629629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130"/>
        <v>108.49703703703703</v>
      </c>
      <c r="P1034" s="5">
        <f t="shared" si="131"/>
        <v>61.029583333333335</v>
      </c>
      <c r="Q1034" t="str">
        <f t="shared" si="132"/>
        <v>music</v>
      </c>
      <c r="R1034" t="str">
        <f t="shared" si="133"/>
        <v>electronic music</v>
      </c>
      <c r="S1034" s="10">
        <f t="shared" si="134"/>
        <v>42514.666956018518</v>
      </c>
      <c r="T1034" t="str">
        <f t="shared" si="128"/>
        <v>May</v>
      </c>
      <c r="U1034">
        <f t="shared" si="129"/>
        <v>2016</v>
      </c>
      <c r="V1034" s="10">
        <f t="shared" si="135"/>
        <v>42544.666956018518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130"/>
        <v>102.86144578313252</v>
      </c>
      <c r="P1035" s="5">
        <f t="shared" si="131"/>
        <v>50.592592592592595</v>
      </c>
      <c r="Q1035" t="str">
        <f t="shared" si="132"/>
        <v>music</v>
      </c>
      <c r="R1035" t="str">
        <f t="shared" si="133"/>
        <v>electronic music</v>
      </c>
      <c r="S1035" s="10">
        <f t="shared" si="134"/>
        <v>42688.732407407413</v>
      </c>
      <c r="T1035" t="str">
        <f t="shared" si="128"/>
        <v>Nov</v>
      </c>
      <c r="U1035">
        <f t="shared" si="129"/>
        <v>2016</v>
      </c>
      <c r="V1035" s="10">
        <f t="shared" si="135"/>
        <v>42716.732407407413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130"/>
        <v>130.0018</v>
      </c>
      <c r="P1036" s="5">
        <f t="shared" si="131"/>
        <v>39.157168674698795</v>
      </c>
      <c r="Q1036" t="str">
        <f t="shared" si="132"/>
        <v>music</v>
      </c>
      <c r="R1036" t="str">
        <f t="shared" si="133"/>
        <v>electronic music</v>
      </c>
      <c r="S1036" s="10">
        <f t="shared" si="134"/>
        <v>42555.166712962964</v>
      </c>
      <c r="T1036" t="str">
        <f t="shared" si="128"/>
        <v>Jul</v>
      </c>
      <c r="U1036">
        <f t="shared" si="129"/>
        <v>2016</v>
      </c>
      <c r="V1036" s="10">
        <f t="shared" si="135"/>
        <v>42587.165972222225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130"/>
        <v>107.65217391304347</v>
      </c>
      <c r="P1037" s="5">
        <f t="shared" si="131"/>
        <v>65.15789473684211</v>
      </c>
      <c r="Q1037" t="str">
        <f t="shared" si="132"/>
        <v>music</v>
      </c>
      <c r="R1037" t="str">
        <f t="shared" si="133"/>
        <v>electronic music</v>
      </c>
      <c r="S1037" s="10">
        <f t="shared" si="134"/>
        <v>42016.641435185185</v>
      </c>
      <c r="T1037" t="str">
        <f t="shared" si="128"/>
        <v>Jan</v>
      </c>
      <c r="U1037">
        <f t="shared" si="129"/>
        <v>2015</v>
      </c>
      <c r="V1037" s="10">
        <f t="shared" si="135"/>
        <v>42046.641435185185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130"/>
        <v>112.36044444444444</v>
      </c>
      <c r="P1038" s="5">
        <f t="shared" si="131"/>
        <v>23.963127962085309</v>
      </c>
      <c r="Q1038" t="str">
        <f t="shared" si="132"/>
        <v>music</v>
      </c>
      <c r="R1038" t="str">
        <f t="shared" si="133"/>
        <v>electronic music</v>
      </c>
      <c r="S1038" s="10">
        <f t="shared" si="134"/>
        <v>41249.448958333334</v>
      </c>
      <c r="T1038" t="str">
        <f t="shared" si="128"/>
        <v>Dec</v>
      </c>
      <c r="U1038">
        <f t="shared" si="129"/>
        <v>2012</v>
      </c>
      <c r="V1038" s="10">
        <f t="shared" si="135"/>
        <v>41281.333333333336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130"/>
        <v>102.1</v>
      </c>
      <c r="P1039" s="5">
        <f t="shared" si="131"/>
        <v>48.61904761904762</v>
      </c>
      <c r="Q1039" t="str">
        <f t="shared" si="132"/>
        <v>music</v>
      </c>
      <c r="R1039" t="str">
        <f t="shared" si="133"/>
        <v>electronic music</v>
      </c>
      <c r="S1039" s="10">
        <f t="shared" si="134"/>
        <v>42119.822476851856</v>
      </c>
      <c r="T1039" t="str">
        <f t="shared" si="128"/>
        <v>Apr</v>
      </c>
      <c r="U1039">
        <f t="shared" si="129"/>
        <v>2015</v>
      </c>
      <c r="V1039" s="10">
        <f t="shared" si="135"/>
        <v>42142.208333333328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130"/>
        <v>145.33333333333334</v>
      </c>
      <c r="P1040" s="5">
        <f t="shared" si="131"/>
        <v>35.73770491803279</v>
      </c>
      <c r="Q1040" t="str">
        <f t="shared" si="132"/>
        <v>music</v>
      </c>
      <c r="R1040" t="str">
        <f t="shared" si="133"/>
        <v>electronic music</v>
      </c>
      <c r="S1040" s="10">
        <f t="shared" si="134"/>
        <v>42418.231747685189</v>
      </c>
      <c r="T1040" t="str">
        <f t="shared" si="128"/>
        <v>Feb</v>
      </c>
      <c r="U1040">
        <f t="shared" si="129"/>
        <v>2016</v>
      </c>
      <c r="V1040" s="10">
        <f t="shared" si="135"/>
        <v>42448.190081018518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130"/>
        <v>128.19999999999999</v>
      </c>
      <c r="P1041" s="5">
        <f t="shared" si="131"/>
        <v>21.366666666666667</v>
      </c>
      <c r="Q1041" t="str">
        <f t="shared" si="132"/>
        <v>music</v>
      </c>
      <c r="R1041" t="str">
        <f t="shared" si="133"/>
        <v>electronic music</v>
      </c>
      <c r="S1041" s="10">
        <f t="shared" si="134"/>
        <v>42692.109328703707</v>
      </c>
      <c r="T1041" t="str">
        <f t="shared" si="128"/>
        <v>Nov</v>
      </c>
      <c r="U1041">
        <f t="shared" si="129"/>
        <v>2016</v>
      </c>
      <c r="V1041" s="10">
        <f t="shared" si="135"/>
        <v>42717.332638888889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130"/>
        <v>0.29411764705882354</v>
      </c>
      <c r="P1042" s="5">
        <f t="shared" si="131"/>
        <v>250</v>
      </c>
      <c r="Q1042" t="str">
        <f t="shared" si="132"/>
        <v>journalism</v>
      </c>
      <c r="R1042" t="str">
        <f t="shared" si="133"/>
        <v>audio</v>
      </c>
      <c r="S1042" s="10">
        <f t="shared" si="134"/>
        <v>42579.708437499998</v>
      </c>
      <c r="T1042" t="str">
        <f t="shared" si="128"/>
        <v>Jul</v>
      </c>
      <c r="U1042">
        <f t="shared" si="129"/>
        <v>2016</v>
      </c>
      <c r="V1042" s="10">
        <f t="shared" si="135"/>
        <v>42609.708437499998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130"/>
        <v>0</v>
      </c>
      <c r="P1043" s="5">
        <f t="shared" si="131"/>
        <v>0</v>
      </c>
      <c r="Q1043" t="str">
        <f t="shared" si="132"/>
        <v>journalism</v>
      </c>
      <c r="R1043" t="str">
        <f t="shared" si="133"/>
        <v>audio</v>
      </c>
      <c r="S1043" s="10">
        <f t="shared" si="134"/>
        <v>41831.060092592597</v>
      </c>
      <c r="T1043" t="str">
        <f t="shared" si="128"/>
        <v>Jul</v>
      </c>
      <c r="U1043">
        <f t="shared" si="129"/>
        <v>2014</v>
      </c>
      <c r="V1043" s="10">
        <f t="shared" si="135"/>
        <v>41851.060092592597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130"/>
        <v>1.5384615384615385</v>
      </c>
      <c r="P1044" s="5">
        <f t="shared" si="131"/>
        <v>10</v>
      </c>
      <c r="Q1044" t="str">
        <f t="shared" si="132"/>
        <v>journalism</v>
      </c>
      <c r="R1044" t="str">
        <f t="shared" si="133"/>
        <v>audio</v>
      </c>
      <c r="S1044" s="10">
        <f t="shared" si="134"/>
        <v>41851.696157407408</v>
      </c>
      <c r="T1044" t="str">
        <f t="shared" si="128"/>
        <v>Jul</v>
      </c>
      <c r="U1044">
        <f t="shared" si="129"/>
        <v>2014</v>
      </c>
      <c r="V1044" s="10">
        <f t="shared" si="135"/>
        <v>41894.416666666664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130"/>
        <v>8.5370000000000008</v>
      </c>
      <c r="P1045" s="5">
        <f t="shared" si="131"/>
        <v>29.236301369863014</v>
      </c>
      <c r="Q1045" t="str">
        <f t="shared" si="132"/>
        <v>journalism</v>
      </c>
      <c r="R1045" t="str">
        <f t="shared" si="133"/>
        <v>audio</v>
      </c>
      <c r="S1045" s="10">
        <f t="shared" si="134"/>
        <v>42114.252951388888</v>
      </c>
      <c r="T1045" t="str">
        <f t="shared" si="128"/>
        <v>Apr</v>
      </c>
      <c r="U1045">
        <f t="shared" si="129"/>
        <v>2015</v>
      </c>
      <c r="V1045" s="10">
        <f t="shared" si="135"/>
        <v>42144.252951388888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130"/>
        <v>8.5714285714285715E-2</v>
      </c>
      <c r="P1046" s="5">
        <f t="shared" si="131"/>
        <v>3</v>
      </c>
      <c r="Q1046" t="str">
        <f t="shared" si="132"/>
        <v>journalism</v>
      </c>
      <c r="R1046" t="str">
        <f t="shared" si="133"/>
        <v>audio</v>
      </c>
      <c r="S1046" s="10">
        <f t="shared" si="134"/>
        <v>42011.925937499997</v>
      </c>
      <c r="T1046" t="str">
        <f t="shared" si="128"/>
        <v>Jan</v>
      </c>
      <c r="U1046">
        <f t="shared" si="129"/>
        <v>2015</v>
      </c>
      <c r="V1046" s="10">
        <f t="shared" si="135"/>
        <v>42068.852083333331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130"/>
        <v>2.6599999999999997</v>
      </c>
      <c r="P1047" s="5">
        <f t="shared" si="131"/>
        <v>33.25</v>
      </c>
      <c r="Q1047" t="str">
        <f t="shared" si="132"/>
        <v>journalism</v>
      </c>
      <c r="R1047" t="str">
        <f t="shared" si="133"/>
        <v>audio</v>
      </c>
      <c r="S1047" s="10">
        <f t="shared" si="134"/>
        <v>41844.874421296299</v>
      </c>
      <c r="T1047" t="str">
        <f t="shared" si="128"/>
        <v>Jul</v>
      </c>
      <c r="U1047">
        <f t="shared" si="129"/>
        <v>2014</v>
      </c>
      <c r="V1047" s="10">
        <f t="shared" si="135"/>
        <v>41874.874421296299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130"/>
        <v>0</v>
      </c>
      <c r="P1048" s="5">
        <f t="shared" si="131"/>
        <v>0</v>
      </c>
      <c r="Q1048" t="str">
        <f t="shared" si="132"/>
        <v>journalism</v>
      </c>
      <c r="R1048" t="str">
        <f t="shared" si="133"/>
        <v>audio</v>
      </c>
      <c r="S1048" s="10">
        <f t="shared" si="134"/>
        <v>42319.851388888885</v>
      </c>
      <c r="T1048" t="str">
        <f t="shared" si="128"/>
        <v>Nov</v>
      </c>
      <c r="U1048">
        <f t="shared" si="129"/>
        <v>2015</v>
      </c>
      <c r="V1048" s="10">
        <f t="shared" si="135"/>
        <v>42364.851388888885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130"/>
        <v>0.05</v>
      </c>
      <c r="P1049" s="5">
        <f t="shared" si="131"/>
        <v>1</v>
      </c>
      <c r="Q1049" t="str">
        <f t="shared" si="132"/>
        <v>journalism</v>
      </c>
      <c r="R1049" t="str">
        <f t="shared" si="133"/>
        <v>audio</v>
      </c>
      <c r="S1049" s="10">
        <f t="shared" si="134"/>
        <v>41918.818460648145</v>
      </c>
      <c r="T1049" t="str">
        <f t="shared" si="128"/>
        <v>Oct</v>
      </c>
      <c r="U1049">
        <f t="shared" si="129"/>
        <v>2014</v>
      </c>
      <c r="V1049" s="10">
        <f t="shared" si="135"/>
        <v>41948.860127314816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130"/>
        <v>1.4133333333333333</v>
      </c>
      <c r="P1050" s="5">
        <f t="shared" si="131"/>
        <v>53</v>
      </c>
      <c r="Q1050" t="str">
        <f t="shared" si="132"/>
        <v>journalism</v>
      </c>
      <c r="R1050" t="str">
        <f t="shared" si="133"/>
        <v>audio</v>
      </c>
      <c r="S1050" s="10">
        <f t="shared" si="134"/>
        <v>42598.053113425922</v>
      </c>
      <c r="T1050" t="str">
        <f t="shared" si="128"/>
        <v>Aug</v>
      </c>
      <c r="U1050">
        <f t="shared" si="129"/>
        <v>2016</v>
      </c>
      <c r="V1050" s="10">
        <f t="shared" si="135"/>
        <v>42638.053113425922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130"/>
        <v>0</v>
      </c>
      <c r="P1051" s="5">
        <f t="shared" si="131"/>
        <v>0</v>
      </c>
      <c r="Q1051" t="str">
        <f t="shared" si="132"/>
        <v>journalism</v>
      </c>
      <c r="R1051" t="str">
        <f t="shared" si="133"/>
        <v>audio</v>
      </c>
      <c r="S1051" s="10">
        <f t="shared" si="134"/>
        <v>42382.431076388893</v>
      </c>
      <c r="T1051" t="str">
        <f t="shared" si="128"/>
        <v>Jan</v>
      </c>
      <c r="U1051">
        <f t="shared" si="129"/>
        <v>2016</v>
      </c>
      <c r="V1051" s="10">
        <f t="shared" si="135"/>
        <v>42412.431076388893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130"/>
        <v>0</v>
      </c>
      <c r="P1052" s="5">
        <f t="shared" si="131"/>
        <v>0</v>
      </c>
      <c r="Q1052" t="str">
        <f t="shared" si="132"/>
        <v>journalism</v>
      </c>
      <c r="R1052" t="str">
        <f t="shared" si="133"/>
        <v>audio</v>
      </c>
      <c r="S1052" s="10">
        <f t="shared" si="134"/>
        <v>42231.7971875</v>
      </c>
      <c r="T1052" t="str">
        <f t="shared" si="128"/>
        <v>Aug</v>
      </c>
      <c r="U1052">
        <f t="shared" si="129"/>
        <v>2015</v>
      </c>
      <c r="V1052" s="10">
        <f t="shared" si="135"/>
        <v>42261.7971875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130"/>
        <v>0</v>
      </c>
      <c r="P1053" s="5">
        <f t="shared" si="131"/>
        <v>0</v>
      </c>
      <c r="Q1053" t="str">
        <f t="shared" si="132"/>
        <v>journalism</v>
      </c>
      <c r="R1053" t="str">
        <f t="shared" si="133"/>
        <v>audio</v>
      </c>
      <c r="S1053" s="10">
        <f t="shared" si="134"/>
        <v>41850.014178240745</v>
      </c>
      <c r="T1053" t="str">
        <f t="shared" si="128"/>
        <v>Jul</v>
      </c>
      <c r="U1053">
        <f t="shared" si="129"/>
        <v>2014</v>
      </c>
      <c r="V1053" s="10">
        <f t="shared" si="135"/>
        <v>41878.014178240745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130"/>
        <v>0</v>
      </c>
      <c r="P1054" s="5">
        <f t="shared" si="131"/>
        <v>0</v>
      </c>
      <c r="Q1054" t="str">
        <f t="shared" si="132"/>
        <v>journalism</v>
      </c>
      <c r="R1054" t="str">
        <f t="shared" si="133"/>
        <v>audio</v>
      </c>
      <c r="S1054" s="10">
        <f t="shared" si="134"/>
        <v>42483.797395833331</v>
      </c>
      <c r="T1054" t="str">
        <f t="shared" si="128"/>
        <v>Apr</v>
      </c>
      <c r="U1054">
        <f t="shared" si="129"/>
        <v>2016</v>
      </c>
      <c r="V1054" s="10">
        <f t="shared" si="135"/>
        <v>42527.839583333334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130"/>
        <v>1</v>
      </c>
      <c r="P1055" s="5">
        <f t="shared" si="131"/>
        <v>15</v>
      </c>
      <c r="Q1055" t="str">
        <f t="shared" si="132"/>
        <v>journalism</v>
      </c>
      <c r="R1055" t="str">
        <f t="shared" si="133"/>
        <v>audio</v>
      </c>
      <c r="S1055" s="10">
        <f t="shared" si="134"/>
        <v>42775.172824074078</v>
      </c>
      <c r="T1055" t="str">
        <f t="shared" si="128"/>
        <v>Feb</v>
      </c>
      <c r="U1055">
        <f t="shared" si="129"/>
        <v>2017</v>
      </c>
      <c r="V1055" s="10">
        <f t="shared" si="135"/>
        <v>42800.172824074078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130"/>
        <v>0</v>
      </c>
      <c r="P1056" s="5">
        <f t="shared" si="131"/>
        <v>0</v>
      </c>
      <c r="Q1056" t="str">
        <f t="shared" si="132"/>
        <v>journalism</v>
      </c>
      <c r="R1056" t="str">
        <f t="shared" si="133"/>
        <v>audio</v>
      </c>
      <c r="S1056" s="10">
        <f t="shared" si="134"/>
        <v>41831.851840277777</v>
      </c>
      <c r="T1056" t="str">
        <f t="shared" si="128"/>
        <v>Jul</v>
      </c>
      <c r="U1056">
        <f t="shared" si="129"/>
        <v>2014</v>
      </c>
      <c r="V1056" s="10">
        <f t="shared" si="135"/>
        <v>41861.916666666664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130"/>
        <v>0</v>
      </c>
      <c r="P1057" s="5">
        <f t="shared" si="131"/>
        <v>0</v>
      </c>
      <c r="Q1057" t="str">
        <f t="shared" si="132"/>
        <v>journalism</v>
      </c>
      <c r="R1057" t="str">
        <f t="shared" si="133"/>
        <v>audio</v>
      </c>
      <c r="S1057" s="10">
        <f t="shared" si="134"/>
        <v>42406.992418981477</v>
      </c>
      <c r="T1057" t="str">
        <f t="shared" si="128"/>
        <v>Feb</v>
      </c>
      <c r="U1057">
        <f t="shared" si="129"/>
        <v>2016</v>
      </c>
      <c r="V1057" s="10">
        <f t="shared" si="135"/>
        <v>42436.992418981477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130"/>
        <v>0</v>
      </c>
      <c r="P1058" s="5">
        <f t="shared" si="131"/>
        <v>0</v>
      </c>
      <c r="Q1058" t="str">
        <f t="shared" si="132"/>
        <v>journalism</v>
      </c>
      <c r="R1058" t="str">
        <f t="shared" si="133"/>
        <v>audio</v>
      </c>
      <c r="S1058" s="10">
        <f t="shared" si="134"/>
        <v>42058.719641203701</v>
      </c>
      <c r="T1058" t="str">
        <f t="shared" si="128"/>
        <v>Feb</v>
      </c>
      <c r="U1058">
        <f t="shared" si="129"/>
        <v>2015</v>
      </c>
      <c r="V1058" s="10">
        <f t="shared" si="135"/>
        <v>42118.677974537044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130"/>
        <v>0</v>
      </c>
      <c r="P1059" s="5">
        <f t="shared" si="131"/>
        <v>0</v>
      </c>
      <c r="Q1059" t="str">
        <f t="shared" si="132"/>
        <v>journalism</v>
      </c>
      <c r="R1059" t="str">
        <f t="shared" si="133"/>
        <v>audio</v>
      </c>
      <c r="S1059" s="10">
        <f t="shared" si="134"/>
        <v>42678.871331018512</v>
      </c>
      <c r="T1059" t="str">
        <f t="shared" si="128"/>
        <v>Nov</v>
      </c>
      <c r="U1059">
        <f t="shared" si="129"/>
        <v>2016</v>
      </c>
      <c r="V1059" s="10">
        <f t="shared" si="135"/>
        <v>42708.912997685184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130"/>
        <v>0</v>
      </c>
      <c r="P1060" s="5">
        <f t="shared" si="131"/>
        <v>0</v>
      </c>
      <c r="Q1060" t="str">
        <f t="shared" si="132"/>
        <v>journalism</v>
      </c>
      <c r="R1060" t="str">
        <f t="shared" si="133"/>
        <v>audio</v>
      </c>
      <c r="S1060" s="10">
        <f t="shared" si="134"/>
        <v>42047.900960648149</v>
      </c>
      <c r="T1060" t="str">
        <f t="shared" si="128"/>
        <v>Feb</v>
      </c>
      <c r="U1060">
        <f t="shared" si="129"/>
        <v>2015</v>
      </c>
      <c r="V1060" s="10">
        <f t="shared" si="135"/>
        <v>42089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130"/>
        <v>0</v>
      </c>
      <c r="P1061" s="5">
        <f t="shared" si="131"/>
        <v>0</v>
      </c>
      <c r="Q1061" t="str">
        <f t="shared" si="132"/>
        <v>journalism</v>
      </c>
      <c r="R1061" t="str">
        <f t="shared" si="133"/>
        <v>audio</v>
      </c>
      <c r="S1061" s="10">
        <f t="shared" si="134"/>
        <v>42046.79</v>
      </c>
      <c r="T1061" t="str">
        <f t="shared" si="128"/>
        <v>Feb</v>
      </c>
      <c r="U1061">
        <f t="shared" si="129"/>
        <v>2015</v>
      </c>
      <c r="V1061" s="10">
        <f t="shared" si="135"/>
        <v>42076.748333333337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130"/>
        <v>1</v>
      </c>
      <c r="P1062" s="5">
        <f t="shared" si="131"/>
        <v>50</v>
      </c>
      <c r="Q1062" t="str">
        <f t="shared" si="132"/>
        <v>journalism</v>
      </c>
      <c r="R1062" t="str">
        <f t="shared" si="133"/>
        <v>audio</v>
      </c>
      <c r="S1062" s="10">
        <f t="shared" si="134"/>
        <v>42079.913113425922</v>
      </c>
      <c r="T1062" t="str">
        <f t="shared" si="128"/>
        <v>Mar</v>
      </c>
      <c r="U1062">
        <f t="shared" si="129"/>
        <v>2015</v>
      </c>
      <c r="V1062" s="10">
        <f t="shared" si="135"/>
        <v>42109.913113425922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130"/>
        <v>0</v>
      </c>
      <c r="P1063" s="5">
        <f t="shared" si="131"/>
        <v>0</v>
      </c>
      <c r="Q1063" t="str">
        <f t="shared" si="132"/>
        <v>journalism</v>
      </c>
      <c r="R1063" t="str">
        <f t="shared" si="133"/>
        <v>audio</v>
      </c>
      <c r="S1063" s="10">
        <f t="shared" si="134"/>
        <v>42432.276712962965</v>
      </c>
      <c r="T1063" t="str">
        <f t="shared" si="128"/>
        <v>Mar</v>
      </c>
      <c r="U1063">
        <f t="shared" si="129"/>
        <v>2016</v>
      </c>
      <c r="V1063" s="10">
        <f t="shared" si="135"/>
        <v>42492.041666666672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130"/>
        <v>95.477386934673376</v>
      </c>
      <c r="P1064" s="5">
        <f t="shared" si="131"/>
        <v>47.5</v>
      </c>
      <c r="Q1064" t="str">
        <f t="shared" si="132"/>
        <v>journalism</v>
      </c>
      <c r="R1064" t="str">
        <f t="shared" si="133"/>
        <v>audio</v>
      </c>
      <c r="S1064" s="10">
        <f t="shared" si="134"/>
        <v>42556.807187500002</v>
      </c>
      <c r="T1064" t="str">
        <f t="shared" si="128"/>
        <v>Jul</v>
      </c>
      <c r="U1064">
        <f t="shared" si="129"/>
        <v>2016</v>
      </c>
      <c r="V1064" s="10">
        <f t="shared" si="135"/>
        <v>42563.807187500002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130"/>
        <v>0</v>
      </c>
      <c r="P1065" s="5">
        <f t="shared" si="131"/>
        <v>0</v>
      </c>
      <c r="Q1065" t="str">
        <f t="shared" si="132"/>
        <v>journalism</v>
      </c>
      <c r="R1065" t="str">
        <f t="shared" si="133"/>
        <v>audio</v>
      </c>
      <c r="S1065" s="10">
        <f t="shared" si="134"/>
        <v>42583.030810185184</v>
      </c>
      <c r="T1065" t="str">
        <f t="shared" si="128"/>
        <v>Aug</v>
      </c>
      <c r="U1065">
        <f t="shared" si="129"/>
        <v>2016</v>
      </c>
      <c r="V1065" s="10">
        <f t="shared" si="135"/>
        <v>42613.030810185184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130"/>
        <v>8.974444444444444</v>
      </c>
      <c r="P1066" s="5">
        <f t="shared" si="131"/>
        <v>65.666666666666671</v>
      </c>
      <c r="Q1066" t="str">
        <f t="shared" si="132"/>
        <v>games</v>
      </c>
      <c r="R1066" t="str">
        <f t="shared" si="133"/>
        <v>video games</v>
      </c>
      <c r="S1066" s="10">
        <f t="shared" si="134"/>
        <v>41417.228043981479</v>
      </c>
      <c r="T1066" t="str">
        <f t="shared" si="128"/>
        <v>May</v>
      </c>
      <c r="U1066">
        <f t="shared" si="129"/>
        <v>2013</v>
      </c>
      <c r="V1066" s="10">
        <f t="shared" si="135"/>
        <v>41462.228043981479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130"/>
        <v>2.7</v>
      </c>
      <c r="P1067" s="5">
        <f t="shared" si="131"/>
        <v>16.2</v>
      </c>
      <c r="Q1067" t="str">
        <f t="shared" si="132"/>
        <v>games</v>
      </c>
      <c r="R1067" t="str">
        <f t="shared" si="133"/>
        <v>video games</v>
      </c>
      <c r="S1067" s="10">
        <f t="shared" si="134"/>
        <v>41661.381041666667</v>
      </c>
      <c r="T1067" t="str">
        <f t="shared" si="128"/>
        <v>Jan</v>
      </c>
      <c r="U1067">
        <f t="shared" si="129"/>
        <v>2014</v>
      </c>
      <c r="V1067" s="10">
        <f t="shared" si="135"/>
        <v>41689.381041666667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130"/>
        <v>3.3673333333333333</v>
      </c>
      <c r="P1068" s="5">
        <f t="shared" si="131"/>
        <v>34.128378378378379</v>
      </c>
      <c r="Q1068" t="str">
        <f t="shared" si="132"/>
        <v>games</v>
      </c>
      <c r="R1068" t="str">
        <f t="shared" si="133"/>
        <v>video games</v>
      </c>
      <c r="S1068" s="10">
        <f t="shared" si="134"/>
        <v>41445.962754629632</v>
      </c>
      <c r="T1068" t="str">
        <f t="shared" si="128"/>
        <v>Jun</v>
      </c>
      <c r="U1068">
        <f t="shared" si="129"/>
        <v>2013</v>
      </c>
      <c r="V1068" s="10">
        <f t="shared" si="135"/>
        <v>41490.962754629632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130"/>
        <v>26</v>
      </c>
      <c r="P1069" s="5">
        <f t="shared" si="131"/>
        <v>13</v>
      </c>
      <c r="Q1069" t="str">
        <f t="shared" si="132"/>
        <v>games</v>
      </c>
      <c r="R1069" t="str">
        <f t="shared" si="133"/>
        <v>video games</v>
      </c>
      <c r="S1069" s="10">
        <f t="shared" si="134"/>
        <v>41599.855682870373</v>
      </c>
      <c r="T1069" t="str">
        <f t="shared" si="128"/>
        <v>Nov</v>
      </c>
      <c r="U1069">
        <f t="shared" si="129"/>
        <v>2013</v>
      </c>
      <c r="V1069" s="10">
        <f t="shared" si="135"/>
        <v>41629.855682870373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130"/>
        <v>0.15</v>
      </c>
      <c r="P1070" s="5">
        <f t="shared" si="131"/>
        <v>11.25</v>
      </c>
      <c r="Q1070" t="str">
        <f t="shared" si="132"/>
        <v>games</v>
      </c>
      <c r="R1070" t="str">
        <f t="shared" si="133"/>
        <v>video games</v>
      </c>
      <c r="S1070" s="10">
        <f t="shared" si="134"/>
        <v>42440.371111111104</v>
      </c>
      <c r="T1070" t="str">
        <f t="shared" si="128"/>
        <v>Mar</v>
      </c>
      <c r="U1070">
        <f t="shared" si="129"/>
        <v>2016</v>
      </c>
      <c r="V1070" s="10">
        <f t="shared" si="135"/>
        <v>42470.329444444447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130"/>
        <v>38.636363636363633</v>
      </c>
      <c r="P1071" s="5">
        <f t="shared" si="131"/>
        <v>40.476190476190474</v>
      </c>
      <c r="Q1071" t="str">
        <f t="shared" si="132"/>
        <v>games</v>
      </c>
      <c r="R1071" t="str">
        <f t="shared" si="133"/>
        <v>video games</v>
      </c>
      <c r="S1071" s="10">
        <f t="shared" si="134"/>
        <v>41572.229849537034</v>
      </c>
      <c r="T1071" t="str">
        <f t="shared" si="128"/>
        <v>Oct</v>
      </c>
      <c r="U1071">
        <f t="shared" si="129"/>
        <v>2013</v>
      </c>
      <c r="V1071" s="10">
        <f t="shared" si="135"/>
        <v>41604.271516203706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130"/>
        <v>0.70000000000000007</v>
      </c>
      <c r="P1072" s="5">
        <f t="shared" si="131"/>
        <v>35</v>
      </c>
      <c r="Q1072" t="str">
        <f t="shared" si="132"/>
        <v>games</v>
      </c>
      <c r="R1072" t="str">
        <f t="shared" si="133"/>
        <v>video games</v>
      </c>
      <c r="S1072" s="10">
        <f t="shared" si="134"/>
        <v>41163.011828703704</v>
      </c>
      <c r="T1072" t="str">
        <f t="shared" si="128"/>
        <v>Sep</v>
      </c>
      <c r="U1072">
        <f t="shared" si="129"/>
        <v>2012</v>
      </c>
      <c r="V1072" s="10">
        <f t="shared" si="135"/>
        <v>41183.011828703704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130"/>
        <v>0</v>
      </c>
      <c r="P1073" s="5">
        <f t="shared" si="131"/>
        <v>0</v>
      </c>
      <c r="Q1073" t="str">
        <f t="shared" si="132"/>
        <v>games</v>
      </c>
      <c r="R1073" t="str">
        <f t="shared" si="133"/>
        <v>video games</v>
      </c>
      <c r="S1073" s="10">
        <f t="shared" si="134"/>
        <v>42295.753391203703</v>
      </c>
      <c r="T1073" t="str">
        <f t="shared" si="128"/>
        <v>Oct</v>
      </c>
      <c r="U1073">
        <f t="shared" si="129"/>
        <v>2015</v>
      </c>
      <c r="V1073" s="10">
        <f t="shared" si="135"/>
        <v>42325.795057870375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130"/>
        <v>6.8000000000000005E-2</v>
      </c>
      <c r="P1074" s="5">
        <f t="shared" si="131"/>
        <v>12.75</v>
      </c>
      <c r="Q1074" t="str">
        <f t="shared" si="132"/>
        <v>games</v>
      </c>
      <c r="R1074" t="str">
        <f t="shared" si="133"/>
        <v>video games</v>
      </c>
      <c r="S1074" s="10">
        <f t="shared" si="134"/>
        <v>41645.832141203704</v>
      </c>
      <c r="T1074" t="str">
        <f t="shared" si="128"/>
        <v>Jan</v>
      </c>
      <c r="U1074">
        <f t="shared" si="129"/>
        <v>2014</v>
      </c>
      <c r="V1074" s="10">
        <f t="shared" si="135"/>
        <v>41675.832141203704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130"/>
        <v>1.3333333333333335</v>
      </c>
      <c r="P1075" s="5">
        <f t="shared" si="131"/>
        <v>10</v>
      </c>
      <c r="Q1075" t="str">
        <f t="shared" si="132"/>
        <v>games</v>
      </c>
      <c r="R1075" t="str">
        <f t="shared" si="133"/>
        <v>video games</v>
      </c>
      <c r="S1075" s="10">
        <f t="shared" si="134"/>
        <v>40802.964594907404</v>
      </c>
      <c r="T1075" t="str">
        <f t="shared" si="128"/>
        <v>Sep</v>
      </c>
      <c r="U1075">
        <f t="shared" si="129"/>
        <v>2011</v>
      </c>
      <c r="V1075" s="10">
        <f t="shared" si="135"/>
        <v>40832.964594907404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130"/>
        <v>6.3092592592592585</v>
      </c>
      <c r="P1076" s="5">
        <f t="shared" si="131"/>
        <v>113.56666666666666</v>
      </c>
      <c r="Q1076" t="str">
        <f t="shared" si="132"/>
        <v>games</v>
      </c>
      <c r="R1076" t="str">
        <f t="shared" si="133"/>
        <v>video games</v>
      </c>
      <c r="S1076" s="10">
        <f t="shared" si="134"/>
        <v>41613.172974537039</v>
      </c>
      <c r="T1076" t="str">
        <f t="shared" si="128"/>
        <v>Dec</v>
      </c>
      <c r="U1076">
        <f t="shared" si="129"/>
        <v>2013</v>
      </c>
      <c r="V1076" s="10">
        <f t="shared" si="135"/>
        <v>41643.172974537039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130"/>
        <v>4.5</v>
      </c>
      <c r="P1077" s="5">
        <f t="shared" si="131"/>
        <v>15</v>
      </c>
      <c r="Q1077" t="str">
        <f t="shared" si="132"/>
        <v>games</v>
      </c>
      <c r="R1077" t="str">
        <f t="shared" si="133"/>
        <v>video games</v>
      </c>
      <c r="S1077" s="10">
        <f t="shared" si="134"/>
        <v>41005.904120370367</v>
      </c>
      <c r="T1077" t="str">
        <f t="shared" si="128"/>
        <v>Apr</v>
      </c>
      <c r="U1077">
        <f t="shared" si="129"/>
        <v>2012</v>
      </c>
      <c r="V1077" s="10">
        <f t="shared" si="135"/>
        <v>41035.904120370367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130"/>
        <v>62.765333333333331</v>
      </c>
      <c r="P1078" s="5">
        <f t="shared" si="131"/>
        <v>48.281025641025643</v>
      </c>
      <c r="Q1078" t="str">
        <f t="shared" si="132"/>
        <v>games</v>
      </c>
      <c r="R1078" t="str">
        <f t="shared" si="133"/>
        <v>video games</v>
      </c>
      <c r="S1078" s="10">
        <f t="shared" si="134"/>
        <v>41838.377893518518</v>
      </c>
      <c r="T1078" t="str">
        <f t="shared" si="128"/>
        <v>Jul</v>
      </c>
      <c r="U1078">
        <f t="shared" si="129"/>
        <v>2014</v>
      </c>
      <c r="V1078" s="10">
        <f t="shared" si="135"/>
        <v>41893.377893518518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130"/>
        <v>29.376000000000001</v>
      </c>
      <c r="P1079" s="5">
        <f t="shared" si="131"/>
        <v>43.976047904191617</v>
      </c>
      <c r="Q1079" t="str">
        <f t="shared" si="132"/>
        <v>games</v>
      </c>
      <c r="R1079" t="str">
        <f t="shared" si="133"/>
        <v>video games</v>
      </c>
      <c r="S1079" s="10">
        <f t="shared" si="134"/>
        <v>42353.16679398148</v>
      </c>
      <c r="T1079" t="str">
        <f t="shared" si="128"/>
        <v>Dec</v>
      </c>
      <c r="U1079">
        <f t="shared" si="129"/>
        <v>2015</v>
      </c>
      <c r="V1079" s="10">
        <f t="shared" si="135"/>
        <v>42383.16679398148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130"/>
        <v>7.5</v>
      </c>
      <c r="P1080" s="5">
        <f t="shared" si="131"/>
        <v>9</v>
      </c>
      <c r="Q1080" t="str">
        <f t="shared" si="132"/>
        <v>games</v>
      </c>
      <c r="R1080" t="str">
        <f t="shared" si="133"/>
        <v>video games</v>
      </c>
      <c r="S1080" s="10">
        <f t="shared" si="134"/>
        <v>40701.195844907408</v>
      </c>
      <c r="T1080" t="str">
        <f t="shared" si="128"/>
        <v>Jun</v>
      </c>
      <c r="U1080">
        <f t="shared" si="129"/>
        <v>2011</v>
      </c>
      <c r="V1080" s="10">
        <f t="shared" si="135"/>
        <v>40746.195844907408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130"/>
        <v>2.6076923076923078</v>
      </c>
      <c r="P1081" s="5">
        <f t="shared" si="131"/>
        <v>37.666666666666664</v>
      </c>
      <c r="Q1081" t="str">
        <f t="shared" si="132"/>
        <v>games</v>
      </c>
      <c r="R1081" t="str">
        <f t="shared" si="133"/>
        <v>video games</v>
      </c>
      <c r="S1081" s="10">
        <f t="shared" si="134"/>
        <v>42479.566388888896</v>
      </c>
      <c r="T1081" t="str">
        <f t="shared" si="128"/>
        <v>Apr</v>
      </c>
      <c r="U1081">
        <f t="shared" si="129"/>
        <v>2016</v>
      </c>
      <c r="V1081" s="10">
        <f t="shared" si="135"/>
        <v>42504.566388888896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130"/>
        <v>9.1050000000000004</v>
      </c>
      <c r="P1082" s="5">
        <f t="shared" si="131"/>
        <v>18.581632653061224</v>
      </c>
      <c r="Q1082" t="str">
        <f t="shared" si="132"/>
        <v>games</v>
      </c>
      <c r="R1082" t="str">
        <f t="shared" si="133"/>
        <v>video games</v>
      </c>
      <c r="S1082" s="10">
        <f t="shared" si="134"/>
        <v>41740.138113425928</v>
      </c>
      <c r="T1082" t="str">
        <f t="shared" si="128"/>
        <v>Apr</v>
      </c>
      <c r="U1082">
        <f t="shared" si="129"/>
        <v>2014</v>
      </c>
      <c r="V1082" s="10">
        <f t="shared" si="135"/>
        <v>41770.138113425928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130"/>
        <v>1.7647058823529412E-2</v>
      </c>
      <c r="P1083" s="5">
        <f t="shared" si="131"/>
        <v>3</v>
      </c>
      <c r="Q1083" t="str">
        <f t="shared" si="132"/>
        <v>games</v>
      </c>
      <c r="R1083" t="str">
        <f t="shared" si="133"/>
        <v>video games</v>
      </c>
      <c r="S1083" s="10">
        <f t="shared" si="134"/>
        <v>42002.926990740743</v>
      </c>
      <c r="T1083" t="str">
        <f t="shared" si="128"/>
        <v>Dec</v>
      </c>
      <c r="U1083">
        <f t="shared" si="129"/>
        <v>2014</v>
      </c>
      <c r="V1083" s="10">
        <f t="shared" si="135"/>
        <v>42032.926990740743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130"/>
        <v>0.55999999999999994</v>
      </c>
      <c r="P1084" s="5">
        <f t="shared" si="131"/>
        <v>18.666666666666668</v>
      </c>
      <c r="Q1084" t="str">
        <f t="shared" si="132"/>
        <v>games</v>
      </c>
      <c r="R1084" t="str">
        <f t="shared" si="133"/>
        <v>video games</v>
      </c>
      <c r="S1084" s="10">
        <f t="shared" si="134"/>
        <v>41101.906111111115</v>
      </c>
      <c r="T1084" t="str">
        <f t="shared" si="128"/>
        <v>Jul</v>
      </c>
      <c r="U1084">
        <f t="shared" si="129"/>
        <v>2012</v>
      </c>
      <c r="V1084" s="10">
        <f t="shared" si="135"/>
        <v>41131.906111111115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130"/>
        <v>0.82000000000000006</v>
      </c>
      <c r="P1085" s="5">
        <f t="shared" si="131"/>
        <v>410</v>
      </c>
      <c r="Q1085" t="str">
        <f t="shared" si="132"/>
        <v>games</v>
      </c>
      <c r="R1085" t="str">
        <f t="shared" si="133"/>
        <v>video games</v>
      </c>
      <c r="S1085" s="10">
        <f t="shared" si="134"/>
        <v>41793.659525462965</v>
      </c>
      <c r="T1085" t="str">
        <f t="shared" si="128"/>
        <v>Jun</v>
      </c>
      <c r="U1085">
        <f t="shared" si="129"/>
        <v>2014</v>
      </c>
      <c r="V1085" s="10">
        <f t="shared" si="135"/>
        <v>41853.659525462965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130"/>
        <v>0</v>
      </c>
      <c r="P1086" s="5">
        <f t="shared" si="131"/>
        <v>0</v>
      </c>
      <c r="Q1086" t="str">
        <f t="shared" si="132"/>
        <v>games</v>
      </c>
      <c r="R1086" t="str">
        <f t="shared" si="133"/>
        <v>video games</v>
      </c>
      <c r="S1086" s="10">
        <f t="shared" si="134"/>
        <v>41829.912083333329</v>
      </c>
      <c r="T1086" t="str">
        <f t="shared" si="128"/>
        <v>Jul</v>
      </c>
      <c r="U1086">
        <f t="shared" si="129"/>
        <v>2014</v>
      </c>
      <c r="V1086" s="10">
        <f t="shared" si="135"/>
        <v>41859.912083333329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130"/>
        <v>3.42</v>
      </c>
      <c r="P1087" s="5">
        <f t="shared" si="131"/>
        <v>114</v>
      </c>
      <c r="Q1087" t="str">
        <f t="shared" si="132"/>
        <v>games</v>
      </c>
      <c r="R1087" t="str">
        <f t="shared" si="133"/>
        <v>video games</v>
      </c>
      <c r="S1087" s="10">
        <f t="shared" si="134"/>
        <v>42413.671006944445</v>
      </c>
      <c r="T1087" t="str">
        <f t="shared" si="128"/>
        <v>Feb</v>
      </c>
      <c r="U1087">
        <f t="shared" si="129"/>
        <v>2016</v>
      </c>
      <c r="V1087" s="10">
        <f t="shared" si="135"/>
        <v>42443.629340277781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130"/>
        <v>8.3333333333333343E-2</v>
      </c>
      <c r="P1088" s="5">
        <f t="shared" si="131"/>
        <v>7.5</v>
      </c>
      <c r="Q1088" t="str">
        <f t="shared" si="132"/>
        <v>games</v>
      </c>
      <c r="R1088" t="str">
        <f t="shared" si="133"/>
        <v>video games</v>
      </c>
      <c r="S1088" s="10">
        <f t="shared" si="134"/>
        <v>41845.866793981484</v>
      </c>
      <c r="T1088" t="str">
        <f t="shared" si="128"/>
        <v>Jul</v>
      </c>
      <c r="U1088">
        <f t="shared" si="129"/>
        <v>2014</v>
      </c>
      <c r="V1088" s="10">
        <f t="shared" si="135"/>
        <v>41875.866793981484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130"/>
        <v>0</v>
      </c>
      <c r="P1089" s="5">
        <f t="shared" si="131"/>
        <v>0</v>
      </c>
      <c r="Q1089" t="str">
        <f t="shared" si="132"/>
        <v>games</v>
      </c>
      <c r="R1089" t="str">
        <f t="shared" si="133"/>
        <v>video games</v>
      </c>
      <c r="S1089" s="10">
        <f t="shared" si="134"/>
        <v>41775.713969907411</v>
      </c>
      <c r="T1089" t="str">
        <f t="shared" si="128"/>
        <v>May</v>
      </c>
      <c r="U1089">
        <f t="shared" si="129"/>
        <v>2014</v>
      </c>
      <c r="V1089" s="10">
        <f t="shared" si="135"/>
        <v>41805.713969907411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130"/>
        <v>14.182977777777777</v>
      </c>
      <c r="P1090" s="5">
        <f t="shared" si="131"/>
        <v>43.41727891156463</v>
      </c>
      <c r="Q1090" t="str">
        <f t="shared" si="132"/>
        <v>games</v>
      </c>
      <c r="R1090" t="str">
        <f t="shared" si="133"/>
        <v>video games</v>
      </c>
      <c r="S1090" s="10">
        <f t="shared" si="134"/>
        <v>41723.799386574072</v>
      </c>
      <c r="T1090" t="str">
        <f t="shared" ref="T1090:T1153" si="136">TEXT(S1090,"mmm")</f>
        <v>Mar</v>
      </c>
      <c r="U1090">
        <f t="shared" ref="U1090:U1153" si="137">YEAR(S1090)</f>
        <v>2014</v>
      </c>
      <c r="V1090" s="10">
        <f t="shared" si="135"/>
        <v>41753.799386574072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38">(E1091/D1091)*100</f>
        <v>7.8266666666666662</v>
      </c>
      <c r="P1091" s="5">
        <f t="shared" ref="P1091:P1154" si="139">IFERROR(E1091/L1091,0)</f>
        <v>23.959183673469386</v>
      </c>
      <c r="Q1091" t="str">
        <f t="shared" ref="Q1091:Q1154" si="140">LEFT(N1091,SEARCH("/",N1091,1)-1)</f>
        <v>games</v>
      </c>
      <c r="R1091" t="str">
        <f t="shared" ref="R1091:R1154" si="141">RIGHT(N1091,LEN(N1091)-SEARCH("/",N1091,1))</f>
        <v>video games</v>
      </c>
      <c r="S1091" s="10">
        <f t="shared" ref="S1091:S1154" si="142">(((J1091/60)/60)/24)+DATE(1970,1,1)</f>
        <v>42151.189525462964</v>
      </c>
      <c r="T1091" t="str">
        <f t="shared" si="136"/>
        <v>May</v>
      </c>
      <c r="U1091">
        <f t="shared" si="137"/>
        <v>2015</v>
      </c>
      <c r="V1091" s="10">
        <f t="shared" ref="V1091:V1154" si="143">(((I1091/60)/60)/24)+DATE(1970,1,1)</f>
        <v>42181.189525462964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38"/>
        <v>3.8464497269020695E-2</v>
      </c>
      <c r="P1092" s="5">
        <f t="shared" si="139"/>
        <v>5</v>
      </c>
      <c r="Q1092" t="str">
        <f t="shared" si="140"/>
        <v>games</v>
      </c>
      <c r="R1092" t="str">
        <f t="shared" si="141"/>
        <v>video games</v>
      </c>
      <c r="S1092" s="10">
        <f t="shared" si="142"/>
        <v>42123.185798611114</v>
      </c>
      <c r="T1092" t="str">
        <f t="shared" si="136"/>
        <v>Apr</v>
      </c>
      <c r="U1092">
        <f t="shared" si="137"/>
        <v>2015</v>
      </c>
      <c r="V1092" s="10">
        <f t="shared" si="143"/>
        <v>42153.185798611114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38"/>
        <v>12.5</v>
      </c>
      <c r="P1093" s="5">
        <f t="shared" si="139"/>
        <v>12.5</v>
      </c>
      <c r="Q1093" t="str">
        <f t="shared" si="140"/>
        <v>games</v>
      </c>
      <c r="R1093" t="str">
        <f t="shared" si="141"/>
        <v>video games</v>
      </c>
      <c r="S1093" s="10">
        <f t="shared" si="142"/>
        <v>42440.820277777777</v>
      </c>
      <c r="T1093" t="str">
        <f t="shared" si="136"/>
        <v>Mar</v>
      </c>
      <c r="U1093">
        <f t="shared" si="137"/>
        <v>2016</v>
      </c>
      <c r="V1093" s="10">
        <f t="shared" si="143"/>
        <v>42470.778611111105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38"/>
        <v>1.05</v>
      </c>
      <c r="P1094" s="5">
        <f t="shared" si="139"/>
        <v>3</v>
      </c>
      <c r="Q1094" t="str">
        <f t="shared" si="140"/>
        <v>games</v>
      </c>
      <c r="R1094" t="str">
        <f t="shared" si="141"/>
        <v>video games</v>
      </c>
      <c r="S1094" s="10">
        <f t="shared" si="142"/>
        <v>41250.025902777779</v>
      </c>
      <c r="T1094" t="str">
        <f t="shared" si="136"/>
        <v>Dec</v>
      </c>
      <c r="U1094">
        <f t="shared" si="137"/>
        <v>2012</v>
      </c>
      <c r="V1094" s="10">
        <f t="shared" si="143"/>
        <v>41280.025902777779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38"/>
        <v>14.083333333333334</v>
      </c>
      <c r="P1095" s="5">
        <f t="shared" si="139"/>
        <v>10.5625</v>
      </c>
      <c r="Q1095" t="str">
        <f t="shared" si="140"/>
        <v>games</v>
      </c>
      <c r="R1095" t="str">
        <f t="shared" si="141"/>
        <v>video games</v>
      </c>
      <c r="S1095" s="10">
        <f t="shared" si="142"/>
        <v>42396.973807870367</v>
      </c>
      <c r="T1095" t="str">
        <f t="shared" si="136"/>
        <v>Jan</v>
      </c>
      <c r="U1095">
        <f t="shared" si="137"/>
        <v>2016</v>
      </c>
      <c r="V1095" s="10">
        <f t="shared" si="143"/>
        <v>42411.973807870367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38"/>
        <v>18.300055555555556</v>
      </c>
      <c r="P1096" s="5">
        <f t="shared" si="139"/>
        <v>122.00037037037038</v>
      </c>
      <c r="Q1096" t="str">
        <f t="shared" si="140"/>
        <v>games</v>
      </c>
      <c r="R1096" t="str">
        <f t="shared" si="141"/>
        <v>video games</v>
      </c>
      <c r="S1096" s="10">
        <f t="shared" si="142"/>
        <v>40795.713344907403</v>
      </c>
      <c r="T1096" t="str">
        <f t="shared" si="136"/>
        <v>Sep</v>
      </c>
      <c r="U1096">
        <f t="shared" si="137"/>
        <v>2011</v>
      </c>
      <c r="V1096" s="10">
        <f t="shared" si="143"/>
        <v>40825.713344907403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38"/>
        <v>5.0347999999999997</v>
      </c>
      <c r="P1097" s="5">
        <f t="shared" si="139"/>
        <v>267.80851063829789</v>
      </c>
      <c r="Q1097" t="str">
        <f t="shared" si="140"/>
        <v>games</v>
      </c>
      <c r="R1097" t="str">
        <f t="shared" si="141"/>
        <v>video games</v>
      </c>
      <c r="S1097" s="10">
        <f t="shared" si="142"/>
        <v>41486.537268518521</v>
      </c>
      <c r="T1097" t="str">
        <f t="shared" si="136"/>
        <v>Jul</v>
      </c>
      <c r="U1097">
        <f t="shared" si="137"/>
        <v>2013</v>
      </c>
      <c r="V1097" s="10">
        <f t="shared" si="143"/>
        <v>41516.537268518521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38"/>
        <v>17.933333333333334</v>
      </c>
      <c r="P1098" s="5">
        <f t="shared" si="139"/>
        <v>74.206896551724142</v>
      </c>
      <c r="Q1098" t="str">
        <f t="shared" si="140"/>
        <v>games</v>
      </c>
      <c r="R1098" t="str">
        <f t="shared" si="141"/>
        <v>video games</v>
      </c>
      <c r="S1098" s="10">
        <f t="shared" si="142"/>
        <v>41885.51798611111</v>
      </c>
      <c r="T1098" t="str">
        <f t="shared" si="136"/>
        <v>Sep</v>
      </c>
      <c r="U1098">
        <f t="shared" si="137"/>
        <v>2014</v>
      </c>
      <c r="V1098" s="10">
        <f t="shared" si="143"/>
        <v>41916.145833333336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38"/>
        <v>4.7E-2</v>
      </c>
      <c r="P1099" s="5">
        <f t="shared" si="139"/>
        <v>6.7142857142857144</v>
      </c>
      <c r="Q1099" t="str">
        <f t="shared" si="140"/>
        <v>games</v>
      </c>
      <c r="R1099" t="str">
        <f t="shared" si="141"/>
        <v>video games</v>
      </c>
      <c r="S1099" s="10">
        <f t="shared" si="142"/>
        <v>41660.792557870373</v>
      </c>
      <c r="T1099" t="str">
        <f t="shared" si="136"/>
        <v>Jan</v>
      </c>
      <c r="U1099">
        <f t="shared" si="137"/>
        <v>2014</v>
      </c>
      <c r="V1099" s="10">
        <f t="shared" si="143"/>
        <v>41700.792557870373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38"/>
        <v>7.2120000000000006</v>
      </c>
      <c r="P1100" s="5">
        <f t="shared" si="139"/>
        <v>81.954545454545453</v>
      </c>
      <c r="Q1100" t="str">
        <f t="shared" si="140"/>
        <v>games</v>
      </c>
      <c r="R1100" t="str">
        <f t="shared" si="141"/>
        <v>video games</v>
      </c>
      <c r="S1100" s="10">
        <f t="shared" si="142"/>
        <v>41712.762673611112</v>
      </c>
      <c r="T1100" t="str">
        <f t="shared" si="136"/>
        <v>Mar</v>
      </c>
      <c r="U1100">
        <f t="shared" si="137"/>
        <v>2014</v>
      </c>
      <c r="V1100" s="10">
        <f t="shared" si="143"/>
        <v>41742.762673611112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38"/>
        <v>0.5</v>
      </c>
      <c r="P1101" s="5">
        <f t="shared" si="139"/>
        <v>25</v>
      </c>
      <c r="Q1101" t="str">
        <f t="shared" si="140"/>
        <v>games</v>
      </c>
      <c r="R1101" t="str">
        <f t="shared" si="141"/>
        <v>video games</v>
      </c>
      <c r="S1101" s="10">
        <f t="shared" si="142"/>
        <v>42107.836435185185</v>
      </c>
      <c r="T1101" t="str">
        <f t="shared" si="136"/>
        <v>Apr</v>
      </c>
      <c r="U1101">
        <f t="shared" si="137"/>
        <v>2015</v>
      </c>
      <c r="V1101" s="10">
        <f t="shared" si="143"/>
        <v>42137.836435185185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38"/>
        <v>2.5</v>
      </c>
      <c r="P1102" s="5">
        <f t="shared" si="139"/>
        <v>10</v>
      </c>
      <c r="Q1102" t="str">
        <f t="shared" si="140"/>
        <v>games</v>
      </c>
      <c r="R1102" t="str">
        <f t="shared" si="141"/>
        <v>video games</v>
      </c>
      <c r="S1102" s="10">
        <f t="shared" si="142"/>
        <v>42384.110775462963</v>
      </c>
      <c r="T1102" t="str">
        <f t="shared" si="136"/>
        <v>Jan</v>
      </c>
      <c r="U1102">
        <f t="shared" si="137"/>
        <v>2016</v>
      </c>
      <c r="V1102" s="10">
        <f t="shared" si="143"/>
        <v>42414.110775462963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38"/>
        <v>4.1000000000000002E-2</v>
      </c>
      <c r="P1103" s="5">
        <f t="shared" si="139"/>
        <v>6.833333333333333</v>
      </c>
      <c r="Q1103" t="str">
        <f t="shared" si="140"/>
        <v>games</v>
      </c>
      <c r="R1103" t="str">
        <f t="shared" si="141"/>
        <v>video games</v>
      </c>
      <c r="S1103" s="10">
        <f t="shared" si="142"/>
        <v>42538.77243055556</v>
      </c>
      <c r="T1103" t="str">
        <f t="shared" si="136"/>
        <v>Jun</v>
      </c>
      <c r="U1103">
        <f t="shared" si="137"/>
        <v>2016</v>
      </c>
      <c r="V1103" s="10">
        <f t="shared" si="143"/>
        <v>42565.758333333331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38"/>
        <v>5.3125</v>
      </c>
      <c r="P1104" s="5">
        <f t="shared" si="139"/>
        <v>17.708333333333332</v>
      </c>
      <c r="Q1104" t="str">
        <f t="shared" si="140"/>
        <v>games</v>
      </c>
      <c r="R1104" t="str">
        <f t="shared" si="141"/>
        <v>video games</v>
      </c>
      <c r="S1104" s="10">
        <f t="shared" si="142"/>
        <v>41577.045428240745</v>
      </c>
      <c r="T1104" t="str">
        <f t="shared" si="136"/>
        <v>Oct</v>
      </c>
      <c r="U1104">
        <f t="shared" si="137"/>
        <v>2013</v>
      </c>
      <c r="V1104" s="10">
        <f t="shared" si="143"/>
        <v>41617.249305555553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38"/>
        <v>1.6199999999999999</v>
      </c>
      <c r="P1105" s="5">
        <f t="shared" si="139"/>
        <v>16.2</v>
      </c>
      <c r="Q1105" t="str">
        <f t="shared" si="140"/>
        <v>games</v>
      </c>
      <c r="R1105" t="str">
        <f t="shared" si="141"/>
        <v>video games</v>
      </c>
      <c r="S1105" s="10">
        <f t="shared" si="142"/>
        <v>42479.22210648148</v>
      </c>
      <c r="T1105" t="str">
        <f t="shared" si="136"/>
        <v>Apr</v>
      </c>
      <c r="U1105">
        <f t="shared" si="137"/>
        <v>2016</v>
      </c>
      <c r="V1105" s="10">
        <f t="shared" si="143"/>
        <v>42539.22210648148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38"/>
        <v>4.9516666666666671</v>
      </c>
      <c r="P1106" s="5">
        <f t="shared" si="139"/>
        <v>80.297297297297291</v>
      </c>
      <c r="Q1106" t="str">
        <f t="shared" si="140"/>
        <v>games</v>
      </c>
      <c r="R1106" t="str">
        <f t="shared" si="141"/>
        <v>video games</v>
      </c>
      <c r="S1106" s="10">
        <f t="shared" si="142"/>
        <v>41771.40996527778</v>
      </c>
      <c r="T1106" t="str">
        <f t="shared" si="136"/>
        <v>May</v>
      </c>
      <c r="U1106">
        <f t="shared" si="137"/>
        <v>2014</v>
      </c>
      <c r="V1106" s="10">
        <f t="shared" si="143"/>
        <v>41801.40996527778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38"/>
        <v>0.159</v>
      </c>
      <c r="P1107" s="5">
        <f t="shared" si="139"/>
        <v>71.55</v>
      </c>
      <c r="Q1107" t="str">
        <f t="shared" si="140"/>
        <v>games</v>
      </c>
      <c r="R1107" t="str">
        <f t="shared" si="141"/>
        <v>video games</v>
      </c>
      <c r="S1107" s="10">
        <f t="shared" si="142"/>
        <v>41692.135729166665</v>
      </c>
      <c r="T1107" t="str">
        <f t="shared" si="136"/>
        <v>Feb</v>
      </c>
      <c r="U1107">
        <f t="shared" si="137"/>
        <v>2014</v>
      </c>
      <c r="V1107" s="10">
        <f t="shared" si="143"/>
        <v>41722.0940625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38"/>
        <v>41.25</v>
      </c>
      <c r="P1108" s="5">
        <f t="shared" si="139"/>
        <v>23.571428571428573</v>
      </c>
      <c r="Q1108" t="str">
        <f t="shared" si="140"/>
        <v>games</v>
      </c>
      <c r="R1108" t="str">
        <f t="shared" si="141"/>
        <v>video games</v>
      </c>
      <c r="S1108" s="10">
        <f t="shared" si="142"/>
        <v>40973.740451388891</v>
      </c>
      <c r="T1108" t="str">
        <f t="shared" si="136"/>
        <v>Mar</v>
      </c>
      <c r="U1108">
        <f t="shared" si="137"/>
        <v>2012</v>
      </c>
      <c r="V1108" s="10">
        <f t="shared" si="143"/>
        <v>41003.698784722219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38"/>
        <v>0</v>
      </c>
      <c r="P1109" s="5">
        <f t="shared" si="139"/>
        <v>0</v>
      </c>
      <c r="Q1109" t="str">
        <f t="shared" si="140"/>
        <v>games</v>
      </c>
      <c r="R1109" t="str">
        <f t="shared" si="141"/>
        <v>video games</v>
      </c>
      <c r="S1109" s="10">
        <f t="shared" si="142"/>
        <v>41813.861388888887</v>
      </c>
      <c r="T1109" t="str">
        <f t="shared" si="136"/>
        <v>Jun</v>
      </c>
      <c r="U1109">
        <f t="shared" si="137"/>
        <v>2014</v>
      </c>
      <c r="V1109" s="10">
        <f t="shared" si="143"/>
        <v>41843.861388888887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38"/>
        <v>2.93</v>
      </c>
      <c r="P1110" s="5">
        <f t="shared" si="139"/>
        <v>34.88095238095238</v>
      </c>
      <c r="Q1110" t="str">
        <f t="shared" si="140"/>
        <v>games</v>
      </c>
      <c r="R1110" t="str">
        <f t="shared" si="141"/>
        <v>video games</v>
      </c>
      <c r="S1110" s="10">
        <f t="shared" si="142"/>
        <v>40952.636979166666</v>
      </c>
      <c r="T1110" t="str">
        <f t="shared" si="136"/>
        <v>Feb</v>
      </c>
      <c r="U1110">
        <f t="shared" si="137"/>
        <v>2012</v>
      </c>
      <c r="V1110" s="10">
        <f t="shared" si="143"/>
        <v>41012.595312500001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38"/>
        <v>0.44999999999999996</v>
      </c>
      <c r="P1111" s="5">
        <f t="shared" si="139"/>
        <v>15</v>
      </c>
      <c r="Q1111" t="str">
        <f t="shared" si="140"/>
        <v>games</v>
      </c>
      <c r="R1111" t="str">
        <f t="shared" si="141"/>
        <v>video games</v>
      </c>
      <c r="S1111" s="10">
        <f t="shared" si="142"/>
        <v>42662.752199074079</v>
      </c>
      <c r="T1111" t="str">
        <f t="shared" si="136"/>
        <v>Oct</v>
      </c>
      <c r="U1111">
        <f t="shared" si="137"/>
        <v>2016</v>
      </c>
      <c r="V1111" s="10">
        <f t="shared" si="143"/>
        <v>42692.793865740736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38"/>
        <v>0.51</v>
      </c>
      <c r="P1112" s="5">
        <f t="shared" si="139"/>
        <v>23.181818181818183</v>
      </c>
      <c r="Q1112" t="str">
        <f t="shared" si="140"/>
        <v>games</v>
      </c>
      <c r="R1112" t="str">
        <f t="shared" si="141"/>
        <v>video games</v>
      </c>
      <c r="S1112" s="10">
        <f t="shared" si="142"/>
        <v>41220.933124999996</v>
      </c>
      <c r="T1112" t="str">
        <f t="shared" si="136"/>
        <v>Nov</v>
      </c>
      <c r="U1112">
        <f t="shared" si="137"/>
        <v>2012</v>
      </c>
      <c r="V1112" s="10">
        <f t="shared" si="143"/>
        <v>41250.933124999996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38"/>
        <v>0.04</v>
      </c>
      <c r="P1113" s="5">
        <f t="shared" si="139"/>
        <v>1</v>
      </c>
      <c r="Q1113" t="str">
        <f t="shared" si="140"/>
        <v>games</v>
      </c>
      <c r="R1113" t="str">
        <f t="shared" si="141"/>
        <v>video games</v>
      </c>
      <c r="S1113" s="10">
        <f t="shared" si="142"/>
        <v>42347.203587962969</v>
      </c>
      <c r="T1113" t="str">
        <f t="shared" si="136"/>
        <v>Dec</v>
      </c>
      <c r="U1113">
        <f t="shared" si="137"/>
        <v>2015</v>
      </c>
      <c r="V1113" s="10">
        <f t="shared" si="143"/>
        <v>42377.203587962969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38"/>
        <v>35.537409090909087</v>
      </c>
      <c r="P1114" s="5">
        <f t="shared" si="139"/>
        <v>100.23371794871794</v>
      </c>
      <c r="Q1114" t="str">
        <f t="shared" si="140"/>
        <v>games</v>
      </c>
      <c r="R1114" t="str">
        <f t="shared" si="141"/>
        <v>video games</v>
      </c>
      <c r="S1114" s="10">
        <f t="shared" si="142"/>
        <v>41963.759386574078</v>
      </c>
      <c r="T1114" t="str">
        <f t="shared" si="136"/>
        <v>Nov</v>
      </c>
      <c r="U1114">
        <f t="shared" si="137"/>
        <v>2014</v>
      </c>
      <c r="V1114" s="10">
        <f t="shared" si="143"/>
        <v>42023.354166666672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38"/>
        <v>0.5</v>
      </c>
      <c r="P1115" s="5">
        <f t="shared" si="139"/>
        <v>5</v>
      </c>
      <c r="Q1115" t="str">
        <f t="shared" si="140"/>
        <v>games</v>
      </c>
      <c r="R1115" t="str">
        <f t="shared" si="141"/>
        <v>video games</v>
      </c>
      <c r="S1115" s="10">
        <f t="shared" si="142"/>
        <v>41835.977083333331</v>
      </c>
      <c r="T1115" t="str">
        <f t="shared" si="136"/>
        <v>Jul</v>
      </c>
      <c r="U1115">
        <f t="shared" si="137"/>
        <v>2014</v>
      </c>
      <c r="V1115" s="10">
        <f t="shared" si="143"/>
        <v>41865.977083333331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38"/>
        <v>0.16666666666666669</v>
      </c>
      <c r="P1116" s="5">
        <f t="shared" si="139"/>
        <v>3.3333333333333335</v>
      </c>
      <c r="Q1116" t="str">
        <f t="shared" si="140"/>
        <v>games</v>
      </c>
      <c r="R1116" t="str">
        <f t="shared" si="141"/>
        <v>video games</v>
      </c>
      <c r="S1116" s="10">
        <f t="shared" si="142"/>
        <v>41526.345914351856</v>
      </c>
      <c r="T1116" t="str">
        <f t="shared" si="136"/>
        <v>Sep</v>
      </c>
      <c r="U1116">
        <f t="shared" si="137"/>
        <v>2013</v>
      </c>
      <c r="V1116" s="10">
        <f t="shared" si="143"/>
        <v>41556.345914351856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38"/>
        <v>0.13250000000000001</v>
      </c>
      <c r="P1117" s="5">
        <f t="shared" si="139"/>
        <v>13.25</v>
      </c>
      <c r="Q1117" t="str">
        <f t="shared" si="140"/>
        <v>games</v>
      </c>
      <c r="R1117" t="str">
        <f t="shared" si="141"/>
        <v>video games</v>
      </c>
      <c r="S1117" s="10">
        <f t="shared" si="142"/>
        <v>42429.695543981477</v>
      </c>
      <c r="T1117" t="str">
        <f t="shared" si="136"/>
        <v>Feb</v>
      </c>
      <c r="U1117">
        <f t="shared" si="137"/>
        <v>2016</v>
      </c>
      <c r="V1117" s="10">
        <f t="shared" si="143"/>
        <v>42459.653877314813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38"/>
        <v>3.5704000000000007E-2</v>
      </c>
      <c r="P1118" s="5">
        <f t="shared" si="139"/>
        <v>17.852</v>
      </c>
      <c r="Q1118" t="str">
        <f t="shared" si="140"/>
        <v>games</v>
      </c>
      <c r="R1118" t="str">
        <f t="shared" si="141"/>
        <v>video games</v>
      </c>
      <c r="S1118" s="10">
        <f t="shared" si="142"/>
        <v>41009.847314814811</v>
      </c>
      <c r="T1118" t="str">
        <f t="shared" si="136"/>
        <v>Apr</v>
      </c>
      <c r="U1118">
        <f t="shared" si="137"/>
        <v>2012</v>
      </c>
      <c r="V1118" s="10">
        <f t="shared" si="143"/>
        <v>41069.847314814811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38"/>
        <v>8.3000000000000007</v>
      </c>
      <c r="P1119" s="5">
        <f t="shared" si="139"/>
        <v>10.375</v>
      </c>
      <c r="Q1119" t="str">
        <f t="shared" si="140"/>
        <v>games</v>
      </c>
      <c r="R1119" t="str">
        <f t="shared" si="141"/>
        <v>video games</v>
      </c>
      <c r="S1119" s="10">
        <f t="shared" si="142"/>
        <v>42333.598530092597</v>
      </c>
      <c r="T1119" t="str">
        <f t="shared" si="136"/>
        <v>Nov</v>
      </c>
      <c r="U1119">
        <f t="shared" si="137"/>
        <v>2015</v>
      </c>
      <c r="V1119" s="10">
        <f t="shared" si="143"/>
        <v>42363.598530092597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38"/>
        <v>2.4222222222222221</v>
      </c>
      <c r="P1120" s="5">
        <f t="shared" si="139"/>
        <v>36.333333333333336</v>
      </c>
      <c r="Q1120" t="str">
        <f t="shared" si="140"/>
        <v>games</v>
      </c>
      <c r="R1120" t="str">
        <f t="shared" si="141"/>
        <v>video games</v>
      </c>
      <c r="S1120" s="10">
        <f t="shared" si="142"/>
        <v>41704.16642361111</v>
      </c>
      <c r="T1120" t="str">
        <f t="shared" si="136"/>
        <v>Mar</v>
      </c>
      <c r="U1120">
        <f t="shared" si="137"/>
        <v>2014</v>
      </c>
      <c r="V1120" s="10">
        <f t="shared" si="143"/>
        <v>41734.124756944446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38"/>
        <v>0.23809523809523811</v>
      </c>
      <c r="P1121" s="5">
        <f t="shared" si="139"/>
        <v>5</v>
      </c>
      <c r="Q1121" t="str">
        <f t="shared" si="140"/>
        <v>games</v>
      </c>
      <c r="R1121" t="str">
        <f t="shared" si="141"/>
        <v>video games</v>
      </c>
      <c r="S1121" s="10">
        <f t="shared" si="142"/>
        <v>41722.792407407411</v>
      </c>
      <c r="T1121" t="str">
        <f t="shared" si="136"/>
        <v>Mar</v>
      </c>
      <c r="U1121">
        <f t="shared" si="137"/>
        <v>2014</v>
      </c>
      <c r="V1121" s="10">
        <f t="shared" si="143"/>
        <v>41735.792407407411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38"/>
        <v>0</v>
      </c>
      <c r="P1122" s="5">
        <f t="shared" si="139"/>
        <v>0</v>
      </c>
      <c r="Q1122" t="str">
        <f t="shared" si="140"/>
        <v>games</v>
      </c>
      <c r="R1122" t="str">
        <f t="shared" si="141"/>
        <v>video games</v>
      </c>
      <c r="S1122" s="10">
        <f t="shared" si="142"/>
        <v>40799.872685185182</v>
      </c>
      <c r="T1122" t="str">
        <f t="shared" si="136"/>
        <v>Sep</v>
      </c>
      <c r="U1122">
        <f t="shared" si="137"/>
        <v>2011</v>
      </c>
      <c r="V1122" s="10">
        <f t="shared" si="143"/>
        <v>40844.872685185182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38"/>
        <v>1.1599999999999999E-2</v>
      </c>
      <c r="P1123" s="5">
        <f t="shared" si="139"/>
        <v>5.8</v>
      </c>
      <c r="Q1123" t="str">
        <f t="shared" si="140"/>
        <v>games</v>
      </c>
      <c r="R1123" t="str">
        <f t="shared" si="141"/>
        <v>video games</v>
      </c>
      <c r="S1123" s="10">
        <f t="shared" si="142"/>
        <v>42412.934212962966</v>
      </c>
      <c r="T1123" t="str">
        <f t="shared" si="136"/>
        <v>Feb</v>
      </c>
      <c r="U1123">
        <f t="shared" si="137"/>
        <v>2016</v>
      </c>
      <c r="V1123" s="10">
        <f t="shared" si="143"/>
        <v>42442.892546296294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38"/>
        <v>0</v>
      </c>
      <c r="P1124" s="5">
        <f t="shared" si="139"/>
        <v>0</v>
      </c>
      <c r="Q1124" t="str">
        <f t="shared" si="140"/>
        <v>games</v>
      </c>
      <c r="R1124" t="str">
        <f t="shared" si="141"/>
        <v>video games</v>
      </c>
      <c r="S1124" s="10">
        <f t="shared" si="142"/>
        <v>41410.703993055555</v>
      </c>
      <c r="T1124" t="str">
        <f t="shared" si="136"/>
        <v>May</v>
      </c>
      <c r="U1124">
        <f t="shared" si="137"/>
        <v>2013</v>
      </c>
      <c r="V1124" s="10">
        <f t="shared" si="143"/>
        <v>41424.703993055555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38"/>
        <v>0.22</v>
      </c>
      <c r="P1125" s="5">
        <f t="shared" si="139"/>
        <v>3.6666666666666665</v>
      </c>
      <c r="Q1125" t="str">
        <f t="shared" si="140"/>
        <v>games</v>
      </c>
      <c r="R1125" t="str">
        <f t="shared" si="141"/>
        <v>video games</v>
      </c>
      <c r="S1125" s="10">
        <f t="shared" si="142"/>
        <v>41718.5237037037</v>
      </c>
      <c r="T1125" t="str">
        <f t="shared" si="136"/>
        <v>Mar</v>
      </c>
      <c r="U1125">
        <f t="shared" si="137"/>
        <v>2014</v>
      </c>
      <c r="V1125" s="10">
        <f t="shared" si="143"/>
        <v>41748.5237037037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38"/>
        <v>0.47222222222222221</v>
      </c>
      <c r="P1126" s="5">
        <f t="shared" si="139"/>
        <v>60.714285714285715</v>
      </c>
      <c r="Q1126" t="str">
        <f t="shared" si="140"/>
        <v>games</v>
      </c>
      <c r="R1126" t="str">
        <f t="shared" si="141"/>
        <v>mobile games</v>
      </c>
      <c r="S1126" s="10">
        <f t="shared" si="142"/>
        <v>42094.667256944449</v>
      </c>
      <c r="T1126" t="str">
        <f t="shared" si="136"/>
        <v>Mar</v>
      </c>
      <c r="U1126">
        <f t="shared" si="137"/>
        <v>2015</v>
      </c>
      <c r="V1126" s="10">
        <f t="shared" si="143"/>
        <v>42124.667256944449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38"/>
        <v>0</v>
      </c>
      <c r="P1127" s="5">
        <f t="shared" si="139"/>
        <v>0</v>
      </c>
      <c r="Q1127" t="str">
        <f t="shared" si="140"/>
        <v>games</v>
      </c>
      <c r="R1127" t="str">
        <f t="shared" si="141"/>
        <v>mobile games</v>
      </c>
      <c r="S1127" s="10">
        <f t="shared" si="142"/>
        <v>42212.624189814815</v>
      </c>
      <c r="T1127" t="str">
        <f t="shared" si="136"/>
        <v>Jul</v>
      </c>
      <c r="U1127">
        <f t="shared" si="137"/>
        <v>2015</v>
      </c>
      <c r="V1127" s="10">
        <f t="shared" si="143"/>
        <v>42272.624189814815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38"/>
        <v>0.5</v>
      </c>
      <c r="P1128" s="5">
        <f t="shared" si="139"/>
        <v>5</v>
      </c>
      <c r="Q1128" t="str">
        <f t="shared" si="140"/>
        <v>games</v>
      </c>
      <c r="R1128" t="str">
        <f t="shared" si="141"/>
        <v>mobile games</v>
      </c>
      <c r="S1128" s="10">
        <f t="shared" si="142"/>
        <v>42535.327476851846</v>
      </c>
      <c r="T1128" t="str">
        <f t="shared" si="136"/>
        <v>Jun</v>
      </c>
      <c r="U1128">
        <f t="shared" si="137"/>
        <v>2016</v>
      </c>
      <c r="V1128" s="10">
        <f t="shared" si="143"/>
        <v>42565.327476851846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38"/>
        <v>1.6714285714285713</v>
      </c>
      <c r="P1129" s="5">
        <f t="shared" si="139"/>
        <v>25.434782608695652</v>
      </c>
      <c r="Q1129" t="str">
        <f t="shared" si="140"/>
        <v>games</v>
      </c>
      <c r="R1129" t="str">
        <f t="shared" si="141"/>
        <v>mobile games</v>
      </c>
      <c r="S1129" s="10">
        <f t="shared" si="142"/>
        <v>41926.854166666664</v>
      </c>
      <c r="T1129" t="str">
        <f t="shared" si="136"/>
        <v>Oct</v>
      </c>
      <c r="U1129">
        <f t="shared" si="137"/>
        <v>2014</v>
      </c>
      <c r="V1129" s="10">
        <f t="shared" si="143"/>
        <v>41957.895833333328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38"/>
        <v>0.1</v>
      </c>
      <c r="P1130" s="5">
        <f t="shared" si="139"/>
        <v>1</v>
      </c>
      <c r="Q1130" t="str">
        <f t="shared" si="140"/>
        <v>games</v>
      </c>
      <c r="R1130" t="str">
        <f t="shared" si="141"/>
        <v>mobile games</v>
      </c>
      <c r="S1130" s="10">
        <f t="shared" si="142"/>
        <v>41828.649502314816</v>
      </c>
      <c r="T1130" t="str">
        <f t="shared" si="136"/>
        <v>Jul</v>
      </c>
      <c r="U1130">
        <f t="shared" si="137"/>
        <v>2014</v>
      </c>
      <c r="V1130" s="10">
        <f t="shared" si="143"/>
        <v>41858.649502314816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38"/>
        <v>0.105</v>
      </c>
      <c r="P1131" s="5">
        <f t="shared" si="139"/>
        <v>10.5</v>
      </c>
      <c r="Q1131" t="str">
        <f t="shared" si="140"/>
        <v>games</v>
      </c>
      <c r="R1131" t="str">
        <f t="shared" si="141"/>
        <v>mobile games</v>
      </c>
      <c r="S1131" s="10">
        <f t="shared" si="142"/>
        <v>42496.264965277776</v>
      </c>
      <c r="T1131" t="str">
        <f t="shared" si="136"/>
        <v>May</v>
      </c>
      <c r="U1131">
        <f t="shared" si="137"/>
        <v>2016</v>
      </c>
      <c r="V1131" s="10">
        <f t="shared" si="143"/>
        <v>42526.264965277776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38"/>
        <v>0.22</v>
      </c>
      <c r="P1132" s="5">
        <f t="shared" si="139"/>
        <v>3.6666666666666665</v>
      </c>
      <c r="Q1132" t="str">
        <f t="shared" si="140"/>
        <v>games</v>
      </c>
      <c r="R1132" t="str">
        <f t="shared" si="141"/>
        <v>mobile games</v>
      </c>
      <c r="S1132" s="10">
        <f t="shared" si="142"/>
        <v>41908.996527777781</v>
      </c>
      <c r="T1132" t="str">
        <f t="shared" si="136"/>
        <v>Sep</v>
      </c>
      <c r="U1132">
        <f t="shared" si="137"/>
        <v>2014</v>
      </c>
      <c r="V1132" s="10">
        <f t="shared" si="143"/>
        <v>41969.038194444445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38"/>
        <v>0</v>
      </c>
      <c r="P1133" s="5">
        <f t="shared" si="139"/>
        <v>0</v>
      </c>
      <c r="Q1133" t="str">
        <f t="shared" si="140"/>
        <v>games</v>
      </c>
      <c r="R1133" t="str">
        <f t="shared" si="141"/>
        <v>mobile games</v>
      </c>
      <c r="S1133" s="10">
        <f t="shared" si="142"/>
        <v>42332.908194444448</v>
      </c>
      <c r="T1133" t="str">
        <f t="shared" si="136"/>
        <v>Nov</v>
      </c>
      <c r="U1133">
        <f t="shared" si="137"/>
        <v>2015</v>
      </c>
      <c r="V1133" s="10">
        <f t="shared" si="143"/>
        <v>42362.908194444448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38"/>
        <v>14.38</v>
      </c>
      <c r="P1134" s="5">
        <f t="shared" si="139"/>
        <v>110.61538461538461</v>
      </c>
      <c r="Q1134" t="str">
        <f t="shared" si="140"/>
        <v>games</v>
      </c>
      <c r="R1134" t="str">
        <f t="shared" si="141"/>
        <v>mobile games</v>
      </c>
      <c r="S1134" s="10">
        <f t="shared" si="142"/>
        <v>42706.115405092598</v>
      </c>
      <c r="T1134" t="str">
        <f t="shared" si="136"/>
        <v>Dec</v>
      </c>
      <c r="U1134">
        <f t="shared" si="137"/>
        <v>2016</v>
      </c>
      <c r="V1134" s="10">
        <f t="shared" si="143"/>
        <v>42736.115405092598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38"/>
        <v>0.66666666666666674</v>
      </c>
      <c r="P1135" s="5">
        <f t="shared" si="139"/>
        <v>20</v>
      </c>
      <c r="Q1135" t="str">
        <f t="shared" si="140"/>
        <v>games</v>
      </c>
      <c r="R1135" t="str">
        <f t="shared" si="141"/>
        <v>mobile games</v>
      </c>
      <c r="S1135" s="10">
        <f t="shared" si="142"/>
        <v>41821.407187500001</v>
      </c>
      <c r="T1135" t="str">
        <f t="shared" si="136"/>
        <v>Jul</v>
      </c>
      <c r="U1135">
        <f t="shared" si="137"/>
        <v>2014</v>
      </c>
      <c r="V1135" s="10">
        <f t="shared" si="143"/>
        <v>41851.407187500001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38"/>
        <v>4.0000000000000001E-3</v>
      </c>
      <c r="P1136" s="5">
        <f t="shared" si="139"/>
        <v>1</v>
      </c>
      <c r="Q1136" t="str">
        <f t="shared" si="140"/>
        <v>games</v>
      </c>
      <c r="R1136" t="str">
        <f t="shared" si="141"/>
        <v>mobile games</v>
      </c>
      <c r="S1136" s="10">
        <f t="shared" si="142"/>
        <v>41958.285046296296</v>
      </c>
      <c r="T1136" t="str">
        <f t="shared" si="136"/>
        <v>Nov</v>
      </c>
      <c r="U1136">
        <f t="shared" si="137"/>
        <v>2014</v>
      </c>
      <c r="V1136" s="10">
        <f t="shared" si="143"/>
        <v>41972.189583333333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38"/>
        <v>5</v>
      </c>
      <c r="P1137" s="5">
        <f t="shared" si="139"/>
        <v>50</v>
      </c>
      <c r="Q1137" t="str">
        <f t="shared" si="140"/>
        <v>games</v>
      </c>
      <c r="R1137" t="str">
        <f t="shared" si="141"/>
        <v>mobile games</v>
      </c>
      <c r="S1137" s="10">
        <f t="shared" si="142"/>
        <v>42558.989513888882</v>
      </c>
      <c r="T1137" t="str">
        <f t="shared" si="136"/>
        <v>Jul</v>
      </c>
      <c r="U1137">
        <f t="shared" si="137"/>
        <v>2016</v>
      </c>
      <c r="V1137" s="10">
        <f t="shared" si="143"/>
        <v>42588.989513888882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38"/>
        <v>6.4439140811455857</v>
      </c>
      <c r="P1138" s="5">
        <f t="shared" si="139"/>
        <v>45</v>
      </c>
      <c r="Q1138" t="str">
        <f t="shared" si="140"/>
        <v>games</v>
      </c>
      <c r="R1138" t="str">
        <f t="shared" si="141"/>
        <v>mobile games</v>
      </c>
      <c r="S1138" s="10">
        <f t="shared" si="142"/>
        <v>42327.671631944439</v>
      </c>
      <c r="T1138" t="str">
        <f t="shared" si="136"/>
        <v>Nov</v>
      </c>
      <c r="U1138">
        <f t="shared" si="137"/>
        <v>2015</v>
      </c>
      <c r="V1138" s="10">
        <f t="shared" si="143"/>
        <v>42357.671631944439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38"/>
        <v>39.5</v>
      </c>
      <c r="P1139" s="5">
        <f t="shared" si="139"/>
        <v>253.2051282051282</v>
      </c>
      <c r="Q1139" t="str">
        <f t="shared" si="140"/>
        <v>games</v>
      </c>
      <c r="R1139" t="str">
        <f t="shared" si="141"/>
        <v>mobile games</v>
      </c>
      <c r="S1139" s="10">
        <f t="shared" si="142"/>
        <v>42453.819687499999</v>
      </c>
      <c r="T1139" t="str">
        <f t="shared" si="136"/>
        <v>Mar</v>
      </c>
      <c r="U1139">
        <f t="shared" si="137"/>
        <v>2016</v>
      </c>
      <c r="V1139" s="10">
        <f t="shared" si="143"/>
        <v>42483.819687499999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38"/>
        <v>0.35714285714285715</v>
      </c>
      <c r="P1140" s="5">
        <f t="shared" si="139"/>
        <v>31.25</v>
      </c>
      <c r="Q1140" t="str">
        <f t="shared" si="140"/>
        <v>games</v>
      </c>
      <c r="R1140" t="str">
        <f t="shared" si="141"/>
        <v>mobile games</v>
      </c>
      <c r="S1140" s="10">
        <f t="shared" si="142"/>
        <v>42736.9066087963</v>
      </c>
      <c r="T1140" t="str">
        <f t="shared" si="136"/>
        <v>Jan</v>
      </c>
      <c r="U1140">
        <f t="shared" si="137"/>
        <v>2017</v>
      </c>
      <c r="V1140" s="10">
        <f t="shared" si="143"/>
        <v>42756.9066087963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38"/>
        <v>6.25E-2</v>
      </c>
      <c r="P1141" s="5">
        <f t="shared" si="139"/>
        <v>5</v>
      </c>
      <c r="Q1141" t="str">
        <f t="shared" si="140"/>
        <v>games</v>
      </c>
      <c r="R1141" t="str">
        <f t="shared" si="141"/>
        <v>mobile games</v>
      </c>
      <c r="S1141" s="10">
        <f t="shared" si="142"/>
        <v>41975.347523148142</v>
      </c>
      <c r="T1141" t="str">
        <f t="shared" si="136"/>
        <v>Dec</v>
      </c>
      <c r="U1141">
        <f t="shared" si="137"/>
        <v>2014</v>
      </c>
      <c r="V1141" s="10">
        <f t="shared" si="143"/>
        <v>42005.347523148142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38"/>
        <v>0</v>
      </c>
      <c r="P1142" s="5">
        <f t="shared" si="139"/>
        <v>0</v>
      </c>
      <c r="Q1142" t="str">
        <f t="shared" si="140"/>
        <v>games</v>
      </c>
      <c r="R1142" t="str">
        <f t="shared" si="141"/>
        <v>mobile games</v>
      </c>
      <c r="S1142" s="10">
        <f t="shared" si="142"/>
        <v>42192.462048611109</v>
      </c>
      <c r="T1142" t="str">
        <f t="shared" si="136"/>
        <v>Jul</v>
      </c>
      <c r="U1142">
        <f t="shared" si="137"/>
        <v>2015</v>
      </c>
      <c r="V1142" s="10">
        <f t="shared" si="143"/>
        <v>42222.462048611109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38"/>
        <v>0</v>
      </c>
      <c r="P1143" s="5">
        <f t="shared" si="139"/>
        <v>0</v>
      </c>
      <c r="Q1143" t="str">
        <f t="shared" si="140"/>
        <v>games</v>
      </c>
      <c r="R1143" t="str">
        <f t="shared" si="141"/>
        <v>mobile games</v>
      </c>
      <c r="S1143" s="10">
        <f t="shared" si="142"/>
        <v>42164.699652777781</v>
      </c>
      <c r="T1143" t="str">
        <f t="shared" si="136"/>
        <v>Jun</v>
      </c>
      <c r="U1143">
        <f t="shared" si="137"/>
        <v>2015</v>
      </c>
      <c r="V1143" s="10">
        <f t="shared" si="143"/>
        <v>42194.699652777781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38"/>
        <v>0</v>
      </c>
      <c r="P1144" s="5">
        <f t="shared" si="139"/>
        <v>0</v>
      </c>
      <c r="Q1144" t="str">
        <f t="shared" si="140"/>
        <v>games</v>
      </c>
      <c r="R1144" t="str">
        <f t="shared" si="141"/>
        <v>mobile games</v>
      </c>
      <c r="S1144" s="10">
        <f t="shared" si="142"/>
        <v>42022.006099537044</v>
      </c>
      <c r="T1144" t="str">
        <f t="shared" si="136"/>
        <v>Jan</v>
      </c>
      <c r="U1144">
        <f t="shared" si="137"/>
        <v>2015</v>
      </c>
      <c r="V1144" s="10">
        <f t="shared" si="143"/>
        <v>42052.006099537044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38"/>
        <v>0.41333333333333333</v>
      </c>
      <c r="P1145" s="5">
        <f t="shared" si="139"/>
        <v>23.25</v>
      </c>
      <c r="Q1145" t="str">
        <f t="shared" si="140"/>
        <v>games</v>
      </c>
      <c r="R1145" t="str">
        <f t="shared" si="141"/>
        <v>mobile games</v>
      </c>
      <c r="S1145" s="10">
        <f t="shared" si="142"/>
        <v>42325.19358796296</v>
      </c>
      <c r="T1145" t="str">
        <f t="shared" si="136"/>
        <v>Nov</v>
      </c>
      <c r="U1145">
        <f t="shared" si="137"/>
        <v>2015</v>
      </c>
      <c r="V1145" s="10">
        <f t="shared" si="143"/>
        <v>42355.19358796296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38"/>
        <v>0</v>
      </c>
      <c r="P1146" s="5">
        <f t="shared" si="139"/>
        <v>0</v>
      </c>
      <c r="Q1146" t="str">
        <f t="shared" si="140"/>
        <v>food</v>
      </c>
      <c r="R1146" t="str">
        <f t="shared" si="141"/>
        <v>food trucks</v>
      </c>
      <c r="S1146" s="10">
        <f t="shared" si="142"/>
        <v>42093.181944444441</v>
      </c>
      <c r="T1146" t="str">
        <f t="shared" si="136"/>
        <v>Mar</v>
      </c>
      <c r="U1146">
        <f t="shared" si="137"/>
        <v>2015</v>
      </c>
      <c r="V1146" s="10">
        <f t="shared" si="143"/>
        <v>42123.181944444441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38"/>
        <v>0.125</v>
      </c>
      <c r="P1147" s="5">
        <f t="shared" si="139"/>
        <v>100</v>
      </c>
      <c r="Q1147" t="str">
        <f t="shared" si="140"/>
        <v>food</v>
      </c>
      <c r="R1147" t="str">
        <f t="shared" si="141"/>
        <v>food trucks</v>
      </c>
      <c r="S1147" s="10">
        <f t="shared" si="142"/>
        <v>41854.747592592597</v>
      </c>
      <c r="T1147" t="str">
        <f t="shared" si="136"/>
        <v>Aug</v>
      </c>
      <c r="U1147">
        <f t="shared" si="137"/>
        <v>2014</v>
      </c>
      <c r="V1147" s="10">
        <f t="shared" si="143"/>
        <v>41914.747592592597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38"/>
        <v>8.8333333333333339</v>
      </c>
      <c r="P1148" s="5">
        <f t="shared" si="139"/>
        <v>44.166666666666664</v>
      </c>
      <c r="Q1148" t="str">
        <f t="shared" si="140"/>
        <v>food</v>
      </c>
      <c r="R1148" t="str">
        <f t="shared" si="141"/>
        <v>food trucks</v>
      </c>
      <c r="S1148" s="10">
        <f t="shared" si="142"/>
        <v>41723.9533912037</v>
      </c>
      <c r="T1148" t="str">
        <f t="shared" si="136"/>
        <v>Mar</v>
      </c>
      <c r="U1148">
        <f t="shared" si="137"/>
        <v>2014</v>
      </c>
      <c r="V1148" s="10">
        <f t="shared" si="143"/>
        <v>41761.9533912037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38"/>
        <v>0</v>
      </c>
      <c r="P1149" s="5">
        <f t="shared" si="139"/>
        <v>0</v>
      </c>
      <c r="Q1149" t="str">
        <f t="shared" si="140"/>
        <v>food</v>
      </c>
      <c r="R1149" t="str">
        <f t="shared" si="141"/>
        <v>food trucks</v>
      </c>
      <c r="S1149" s="10">
        <f t="shared" si="142"/>
        <v>41871.972025462965</v>
      </c>
      <c r="T1149" t="str">
        <f t="shared" si="136"/>
        <v>Aug</v>
      </c>
      <c r="U1149">
        <f t="shared" si="137"/>
        <v>2014</v>
      </c>
      <c r="V1149" s="10">
        <f t="shared" si="143"/>
        <v>41931.972025462965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38"/>
        <v>0.48666666666666669</v>
      </c>
      <c r="P1150" s="5">
        <f t="shared" si="139"/>
        <v>24.333333333333332</v>
      </c>
      <c r="Q1150" t="str">
        <f t="shared" si="140"/>
        <v>food</v>
      </c>
      <c r="R1150" t="str">
        <f t="shared" si="141"/>
        <v>food trucks</v>
      </c>
      <c r="S1150" s="10">
        <f t="shared" si="142"/>
        <v>42675.171076388884</v>
      </c>
      <c r="T1150" t="str">
        <f t="shared" si="136"/>
        <v>Nov</v>
      </c>
      <c r="U1150">
        <f t="shared" si="137"/>
        <v>2016</v>
      </c>
      <c r="V1150" s="10">
        <f t="shared" si="143"/>
        <v>42705.212743055556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38"/>
        <v>0.15</v>
      </c>
      <c r="P1151" s="5">
        <f t="shared" si="139"/>
        <v>37.5</v>
      </c>
      <c r="Q1151" t="str">
        <f t="shared" si="140"/>
        <v>food</v>
      </c>
      <c r="R1151" t="str">
        <f t="shared" si="141"/>
        <v>food trucks</v>
      </c>
      <c r="S1151" s="10">
        <f t="shared" si="142"/>
        <v>42507.71025462963</v>
      </c>
      <c r="T1151" t="str">
        <f t="shared" si="136"/>
        <v>May</v>
      </c>
      <c r="U1151">
        <f t="shared" si="137"/>
        <v>2016</v>
      </c>
      <c r="V1151" s="10">
        <f t="shared" si="143"/>
        <v>42537.71025462963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38"/>
        <v>10.08</v>
      </c>
      <c r="P1152" s="5">
        <f t="shared" si="139"/>
        <v>42</v>
      </c>
      <c r="Q1152" t="str">
        <f t="shared" si="140"/>
        <v>food</v>
      </c>
      <c r="R1152" t="str">
        <f t="shared" si="141"/>
        <v>food trucks</v>
      </c>
      <c r="S1152" s="10">
        <f t="shared" si="142"/>
        <v>42317.954571759255</v>
      </c>
      <c r="T1152" t="str">
        <f t="shared" si="136"/>
        <v>Nov</v>
      </c>
      <c r="U1152">
        <f t="shared" si="137"/>
        <v>2015</v>
      </c>
      <c r="V1152" s="10">
        <f t="shared" si="143"/>
        <v>42377.954571759255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38"/>
        <v>0</v>
      </c>
      <c r="P1153" s="5">
        <f t="shared" si="139"/>
        <v>0</v>
      </c>
      <c r="Q1153" t="str">
        <f t="shared" si="140"/>
        <v>food</v>
      </c>
      <c r="R1153" t="str">
        <f t="shared" si="141"/>
        <v>food trucks</v>
      </c>
      <c r="S1153" s="10">
        <f t="shared" si="142"/>
        <v>42224.102581018517</v>
      </c>
      <c r="T1153" t="str">
        <f t="shared" si="136"/>
        <v>Aug</v>
      </c>
      <c r="U1153">
        <f t="shared" si="137"/>
        <v>2015</v>
      </c>
      <c r="V1153" s="10">
        <f t="shared" si="143"/>
        <v>42254.102581018517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38"/>
        <v>5.6937500000000005</v>
      </c>
      <c r="P1154" s="5">
        <f t="shared" si="139"/>
        <v>60.733333333333334</v>
      </c>
      <c r="Q1154" t="str">
        <f t="shared" si="140"/>
        <v>food</v>
      </c>
      <c r="R1154" t="str">
        <f t="shared" si="141"/>
        <v>food trucks</v>
      </c>
      <c r="S1154" s="10">
        <f t="shared" si="142"/>
        <v>42109.709629629629</v>
      </c>
      <c r="T1154" t="str">
        <f t="shared" ref="T1154:T1217" si="144">TEXT(S1154,"mmm")</f>
        <v>Apr</v>
      </c>
      <c r="U1154">
        <f t="shared" ref="U1154:U1217" si="145">YEAR(S1154)</f>
        <v>2015</v>
      </c>
      <c r="V1154" s="10">
        <f t="shared" si="143"/>
        <v>42139.709629629629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46">(E1155/D1155)*100</f>
        <v>0.625</v>
      </c>
      <c r="P1155" s="5">
        <f t="shared" ref="P1155:P1218" si="147">IFERROR(E1155/L1155,0)</f>
        <v>50</v>
      </c>
      <c r="Q1155" t="str">
        <f t="shared" ref="Q1155:Q1218" si="148">LEFT(N1155,SEARCH("/",N1155,1)-1)</f>
        <v>food</v>
      </c>
      <c r="R1155" t="str">
        <f t="shared" ref="R1155:R1218" si="149">RIGHT(N1155,LEN(N1155)-SEARCH("/",N1155,1))</f>
        <v>food trucks</v>
      </c>
      <c r="S1155" s="10">
        <f t="shared" ref="S1155:S1218" si="150">(((J1155/60)/60)/24)+DATE(1970,1,1)</f>
        <v>42143.714178240742</v>
      </c>
      <c r="T1155" t="str">
        <f t="shared" si="144"/>
        <v>May</v>
      </c>
      <c r="U1155">
        <f t="shared" si="145"/>
        <v>2015</v>
      </c>
      <c r="V1155" s="10">
        <f t="shared" ref="V1155:V1218" si="151">(((I1155/60)/60)/24)+DATE(1970,1,1)</f>
        <v>42173.714178240742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46"/>
        <v>6.5</v>
      </c>
      <c r="P1156" s="5">
        <f t="shared" si="147"/>
        <v>108.33333333333333</v>
      </c>
      <c r="Q1156" t="str">
        <f t="shared" si="148"/>
        <v>food</v>
      </c>
      <c r="R1156" t="str">
        <f t="shared" si="149"/>
        <v>food trucks</v>
      </c>
      <c r="S1156" s="10">
        <f t="shared" si="150"/>
        <v>42223.108865740738</v>
      </c>
      <c r="T1156" t="str">
        <f t="shared" si="144"/>
        <v>Aug</v>
      </c>
      <c r="U1156">
        <f t="shared" si="145"/>
        <v>2015</v>
      </c>
      <c r="V1156" s="10">
        <f t="shared" si="151"/>
        <v>42253.108865740738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46"/>
        <v>0.752</v>
      </c>
      <c r="P1157" s="5">
        <f t="shared" si="147"/>
        <v>23.5</v>
      </c>
      <c r="Q1157" t="str">
        <f t="shared" si="148"/>
        <v>food</v>
      </c>
      <c r="R1157" t="str">
        <f t="shared" si="149"/>
        <v>food trucks</v>
      </c>
      <c r="S1157" s="10">
        <f t="shared" si="150"/>
        <v>41835.763981481483</v>
      </c>
      <c r="T1157" t="str">
        <f t="shared" si="144"/>
        <v>Jul</v>
      </c>
      <c r="U1157">
        <f t="shared" si="145"/>
        <v>2014</v>
      </c>
      <c r="V1157" s="10">
        <f t="shared" si="151"/>
        <v>41865.763981481483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46"/>
        <v>0</v>
      </c>
      <c r="P1158" s="5">
        <f t="shared" si="147"/>
        <v>0</v>
      </c>
      <c r="Q1158" t="str">
        <f t="shared" si="148"/>
        <v>food</v>
      </c>
      <c r="R1158" t="str">
        <f t="shared" si="149"/>
        <v>food trucks</v>
      </c>
      <c r="S1158" s="10">
        <f t="shared" si="150"/>
        <v>42029.07131944444</v>
      </c>
      <c r="T1158" t="str">
        <f t="shared" si="144"/>
        <v>Jan</v>
      </c>
      <c r="U1158">
        <f t="shared" si="145"/>
        <v>2015</v>
      </c>
      <c r="V1158" s="10">
        <f t="shared" si="151"/>
        <v>42059.07131944444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46"/>
        <v>1.51</v>
      </c>
      <c r="P1159" s="5">
        <f t="shared" si="147"/>
        <v>50.333333333333336</v>
      </c>
      <c r="Q1159" t="str">
        <f t="shared" si="148"/>
        <v>food</v>
      </c>
      <c r="R1159" t="str">
        <f t="shared" si="149"/>
        <v>food trucks</v>
      </c>
      <c r="S1159" s="10">
        <f t="shared" si="150"/>
        <v>41918.628240740742</v>
      </c>
      <c r="T1159" t="str">
        <f t="shared" si="144"/>
        <v>Oct</v>
      </c>
      <c r="U1159">
        <f t="shared" si="145"/>
        <v>2014</v>
      </c>
      <c r="V1159" s="10">
        <f t="shared" si="151"/>
        <v>41978.669907407413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46"/>
        <v>0.46666666666666673</v>
      </c>
      <c r="P1160" s="5">
        <f t="shared" si="147"/>
        <v>11.666666666666666</v>
      </c>
      <c r="Q1160" t="str">
        <f t="shared" si="148"/>
        <v>food</v>
      </c>
      <c r="R1160" t="str">
        <f t="shared" si="149"/>
        <v>food trucks</v>
      </c>
      <c r="S1160" s="10">
        <f t="shared" si="150"/>
        <v>41952.09175925926</v>
      </c>
      <c r="T1160" t="str">
        <f t="shared" si="144"/>
        <v>Nov</v>
      </c>
      <c r="U1160">
        <f t="shared" si="145"/>
        <v>2014</v>
      </c>
      <c r="V1160" s="10">
        <f t="shared" si="151"/>
        <v>41982.09175925926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46"/>
        <v>0</v>
      </c>
      <c r="P1161" s="5">
        <f t="shared" si="147"/>
        <v>0</v>
      </c>
      <c r="Q1161" t="str">
        <f t="shared" si="148"/>
        <v>food</v>
      </c>
      <c r="R1161" t="str">
        <f t="shared" si="149"/>
        <v>food trucks</v>
      </c>
      <c r="S1161" s="10">
        <f t="shared" si="150"/>
        <v>42154.726446759261</v>
      </c>
      <c r="T1161" t="str">
        <f t="shared" si="144"/>
        <v>May</v>
      </c>
      <c r="U1161">
        <f t="shared" si="145"/>
        <v>2015</v>
      </c>
      <c r="V1161" s="10">
        <f t="shared" si="151"/>
        <v>42185.65625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46"/>
        <v>3.85</v>
      </c>
      <c r="P1162" s="5">
        <f t="shared" si="147"/>
        <v>60.789473684210527</v>
      </c>
      <c r="Q1162" t="str">
        <f t="shared" si="148"/>
        <v>food</v>
      </c>
      <c r="R1162" t="str">
        <f t="shared" si="149"/>
        <v>food trucks</v>
      </c>
      <c r="S1162" s="10">
        <f t="shared" si="150"/>
        <v>42061.154930555553</v>
      </c>
      <c r="T1162" t="str">
        <f t="shared" si="144"/>
        <v>Feb</v>
      </c>
      <c r="U1162">
        <f t="shared" si="145"/>
        <v>2015</v>
      </c>
      <c r="V1162" s="10">
        <f t="shared" si="151"/>
        <v>42091.113263888896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46"/>
        <v>0</v>
      </c>
      <c r="P1163" s="5">
        <f t="shared" si="147"/>
        <v>0</v>
      </c>
      <c r="Q1163" t="str">
        <f t="shared" si="148"/>
        <v>food</v>
      </c>
      <c r="R1163" t="str">
        <f t="shared" si="149"/>
        <v>food trucks</v>
      </c>
      <c r="S1163" s="10">
        <f t="shared" si="150"/>
        <v>42122.629502314812</v>
      </c>
      <c r="T1163" t="str">
        <f t="shared" si="144"/>
        <v>Apr</v>
      </c>
      <c r="U1163">
        <f t="shared" si="145"/>
        <v>2015</v>
      </c>
      <c r="V1163" s="10">
        <f t="shared" si="151"/>
        <v>42143.629502314812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46"/>
        <v>5.8333333333333341E-2</v>
      </c>
      <c r="P1164" s="5">
        <f t="shared" si="147"/>
        <v>17.5</v>
      </c>
      <c r="Q1164" t="str">
        <f t="shared" si="148"/>
        <v>food</v>
      </c>
      <c r="R1164" t="str">
        <f t="shared" si="149"/>
        <v>food trucks</v>
      </c>
      <c r="S1164" s="10">
        <f t="shared" si="150"/>
        <v>41876.683611111112</v>
      </c>
      <c r="T1164" t="str">
        <f t="shared" si="144"/>
        <v>Aug</v>
      </c>
      <c r="U1164">
        <f t="shared" si="145"/>
        <v>2014</v>
      </c>
      <c r="V1164" s="10">
        <f t="shared" si="151"/>
        <v>41907.683611111112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46"/>
        <v>0</v>
      </c>
      <c r="P1165" s="5">
        <f t="shared" si="147"/>
        <v>0</v>
      </c>
      <c r="Q1165" t="str">
        <f t="shared" si="148"/>
        <v>food</v>
      </c>
      <c r="R1165" t="str">
        <f t="shared" si="149"/>
        <v>food trucks</v>
      </c>
      <c r="S1165" s="10">
        <f t="shared" si="150"/>
        <v>41830.723611111112</v>
      </c>
      <c r="T1165" t="str">
        <f t="shared" si="144"/>
        <v>Jul</v>
      </c>
      <c r="U1165">
        <f t="shared" si="145"/>
        <v>2014</v>
      </c>
      <c r="V1165" s="10">
        <f t="shared" si="151"/>
        <v>41860.723611111112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46"/>
        <v>0</v>
      </c>
      <c r="P1166" s="5">
        <f t="shared" si="147"/>
        <v>0</v>
      </c>
      <c r="Q1166" t="str">
        <f t="shared" si="148"/>
        <v>food</v>
      </c>
      <c r="R1166" t="str">
        <f t="shared" si="149"/>
        <v>food trucks</v>
      </c>
      <c r="S1166" s="10">
        <f t="shared" si="150"/>
        <v>42509.724328703705</v>
      </c>
      <c r="T1166" t="str">
        <f t="shared" si="144"/>
        <v>May</v>
      </c>
      <c r="U1166">
        <f t="shared" si="145"/>
        <v>2016</v>
      </c>
      <c r="V1166" s="10">
        <f t="shared" si="151"/>
        <v>42539.724328703705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46"/>
        <v>20.705000000000002</v>
      </c>
      <c r="P1167" s="5">
        <f t="shared" si="147"/>
        <v>82.82</v>
      </c>
      <c r="Q1167" t="str">
        <f t="shared" si="148"/>
        <v>food</v>
      </c>
      <c r="R1167" t="str">
        <f t="shared" si="149"/>
        <v>food trucks</v>
      </c>
      <c r="S1167" s="10">
        <f t="shared" si="150"/>
        <v>41792.214467592588</v>
      </c>
      <c r="T1167" t="str">
        <f t="shared" si="144"/>
        <v>Jun</v>
      </c>
      <c r="U1167">
        <f t="shared" si="145"/>
        <v>2014</v>
      </c>
      <c r="V1167" s="10">
        <f t="shared" si="151"/>
        <v>41826.214467592588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46"/>
        <v>19.139999999999997</v>
      </c>
      <c r="P1168" s="5">
        <f t="shared" si="147"/>
        <v>358.875</v>
      </c>
      <c r="Q1168" t="str">
        <f t="shared" si="148"/>
        <v>food</v>
      </c>
      <c r="R1168" t="str">
        <f t="shared" si="149"/>
        <v>food trucks</v>
      </c>
      <c r="S1168" s="10">
        <f t="shared" si="150"/>
        <v>42150.485439814816</v>
      </c>
      <c r="T1168" t="str">
        <f t="shared" si="144"/>
        <v>May</v>
      </c>
      <c r="U1168">
        <f t="shared" si="145"/>
        <v>2015</v>
      </c>
      <c r="V1168" s="10">
        <f t="shared" si="151"/>
        <v>42181.166666666672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46"/>
        <v>1.6316666666666666</v>
      </c>
      <c r="P1169" s="5">
        <f t="shared" si="147"/>
        <v>61.1875</v>
      </c>
      <c r="Q1169" t="str">
        <f t="shared" si="148"/>
        <v>food</v>
      </c>
      <c r="R1169" t="str">
        <f t="shared" si="149"/>
        <v>food trucks</v>
      </c>
      <c r="S1169" s="10">
        <f t="shared" si="150"/>
        <v>41863.734895833331</v>
      </c>
      <c r="T1169" t="str">
        <f t="shared" si="144"/>
        <v>Aug</v>
      </c>
      <c r="U1169">
        <f t="shared" si="145"/>
        <v>2014</v>
      </c>
      <c r="V1169" s="10">
        <f t="shared" si="151"/>
        <v>41894.734895833331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46"/>
        <v>5.6666666666666661</v>
      </c>
      <c r="P1170" s="5">
        <f t="shared" si="147"/>
        <v>340</v>
      </c>
      <c r="Q1170" t="str">
        <f t="shared" si="148"/>
        <v>food</v>
      </c>
      <c r="R1170" t="str">
        <f t="shared" si="149"/>
        <v>food trucks</v>
      </c>
      <c r="S1170" s="10">
        <f t="shared" si="150"/>
        <v>42605.053993055553</v>
      </c>
      <c r="T1170" t="str">
        <f t="shared" si="144"/>
        <v>Aug</v>
      </c>
      <c r="U1170">
        <f t="shared" si="145"/>
        <v>2016</v>
      </c>
      <c r="V1170" s="10">
        <f t="shared" si="151"/>
        <v>42635.053993055553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46"/>
        <v>0.16999999999999998</v>
      </c>
      <c r="P1171" s="5">
        <f t="shared" si="147"/>
        <v>5.666666666666667</v>
      </c>
      <c r="Q1171" t="str">
        <f t="shared" si="148"/>
        <v>food</v>
      </c>
      <c r="R1171" t="str">
        <f t="shared" si="149"/>
        <v>food trucks</v>
      </c>
      <c r="S1171" s="10">
        <f t="shared" si="150"/>
        <v>42027.353738425925</v>
      </c>
      <c r="T1171" t="str">
        <f t="shared" si="144"/>
        <v>Jan</v>
      </c>
      <c r="U1171">
        <f t="shared" si="145"/>
        <v>2015</v>
      </c>
      <c r="V1171" s="10">
        <f t="shared" si="151"/>
        <v>42057.353738425925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46"/>
        <v>0.4</v>
      </c>
      <c r="P1172" s="5">
        <f t="shared" si="147"/>
        <v>50</v>
      </c>
      <c r="Q1172" t="str">
        <f t="shared" si="148"/>
        <v>food</v>
      </c>
      <c r="R1172" t="str">
        <f t="shared" si="149"/>
        <v>food trucks</v>
      </c>
      <c r="S1172" s="10">
        <f t="shared" si="150"/>
        <v>42124.893182870372</v>
      </c>
      <c r="T1172" t="str">
        <f t="shared" si="144"/>
        <v>Apr</v>
      </c>
      <c r="U1172">
        <f t="shared" si="145"/>
        <v>2015</v>
      </c>
      <c r="V1172" s="10">
        <f t="shared" si="151"/>
        <v>42154.893182870372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46"/>
        <v>0.1</v>
      </c>
      <c r="P1173" s="5">
        <f t="shared" si="147"/>
        <v>25</v>
      </c>
      <c r="Q1173" t="str">
        <f t="shared" si="148"/>
        <v>food</v>
      </c>
      <c r="R1173" t="str">
        <f t="shared" si="149"/>
        <v>food trucks</v>
      </c>
      <c r="S1173" s="10">
        <f t="shared" si="150"/>
        <v>41938.804710648146</v>
      </c>
      <c r="T1173" t="str">
        <f t="shared" si="144"/>
        <v>Oct</v>
      </c>
      <c r="U1173">
        <f t="shared" si="145"/>
        <v>2014</v>
      </c>
      <c r="V1173" s="10">
        <f t="shared" si="151"/>
        <v>41956.846377314811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46"/>
        <v>0</v>
      </c>
      <c r="P1174" s="5">
        <f t="shared" si="147"/>
        <v>0</v>
      </c>
      <c r="Q1174" t="str">
        <f t="shared" si="148"/>
        <v>food</v>
      </c>
      <c r="R1174" t="str">
        <f t="shared" si="149"/>
        <v>food trucks</v>
      </c>
      <c r="S1174" s="10">
        <f t="shared" si="150"/>
        <v>41841.682314814818</v>
      </c>
      <c r="T1174" t="str">
        <f t="shared" si="144"/>
        <v>Jul</v>
      </c>
      <c r="U1174">
        <f t="shared" si="145"/>
        <v>2014</v>
      </c>
      <c r="V1174" s="10">
        <f t="shared" si="151"/>
        <v>41871.682314814818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46"/>
        <v>2.4E-2</v>
      </c>
      <c r="P1175" s="5">
        <f t="shared" si="147"/>
        <v>30</v>
      </c>
      <c r="Q1175" t="str">
        <f t="shared" si="148"/>
        <v>food</v>
      </c>
      <c r="R1175" t="str">
        <f t="shared" si="149"/>
        <v>food trucks</v>
      </c>
      <c r="S1175" s="10">
        <f t="shared" si="150"/>
        <v>42184.185844907406</v>
      </c>
      <c r="T1175" t="str">
        <f t="shared" si="144"/>
        <v>Jun</v>
      </c>
      <c r="U1175">
        <f t="shared" si="145"/>
        <v>2015</v>
      </c>
      <c r="V1175" s="10">
        <f t="shared" si="151"/>
        <v>42219.185844907406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46"/>
        <v>5.9066666666666672</v>
      </c>
      <c r="P1176" s="5">
        <f t="shared" si="147"/>
        <v>46.631578947368418</v>
      </c>
      <c r="Q1176" t="str">
        <f t="shared" si="148"/>
        <v>food</v>
      </c>
      <c r="R1176" t="str">
        <f t="shared" si="149"/>
        <v>food trucks</v>
      </c>
      <c r="S1176" s="10">
        <f t="shared" si="150"/>
        <v>42468.84174768519</v>
      </c>
      <c r="T1176" t="str">
        <f t="shared" si="144"/>
        <v>Apr</v>
      </c>
      <c r="U1176">
        <f t="shared" si="145"/>
        <v>2016</v>
      </c>
      <c r="V1176" s="10">
        <f t="shared" si="151"/>
        <v>42498.84174768519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46"/>
        <v>2.9250000000000003</v>
      </c>
      <c r="P1177" s="5">
        <f t="shared" si="147"/>
        <v>65</v>
      </c>
      <c r="Q1177" t="str">
        <f t="shared" si="148"/>
        <v>food</v>
      </c>
      <c r="R1177" t="str">
        <f t="shared" si="149"/>
        <v>food trucks</v>
      </c>
      <c r="S1177" s="10">
        <f t="shared" si="150"/>
        <v>42170.728460648148</v>
      </c>
      <c r="T1177" t="str">
        <f t="shared" si="144"/>
        <v>Jun</v>
      </c>
      <c r="U1177">
        <f t="shared" si="145"/>
        <v>2015</v>
      </c>
      <c r="V1177" s="10">
        <f t="shared" si="151"/>
        <v>42200.728460648148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46"/>
        <v>5.7142857142857143E-3</v>
      </c>
      <c r="P1178" s="5">
        <f t="shared" si="147"/>
        <v>10</v>
      </c>
      <c r="Q1178" t="str">
        <f t="shared" si="148"/>
        <v>food</v>
      </c>
      <c r="R1178" t="str">
        <f t="shared" si="149"/>
        <v>food trucks</v>
      </c>
      <c r="S1178" s="10">
        <f t="shared" si="150"/>
        <v>42746.019652777773</v>
      </c>
      <c r="T1178" t="str">
        <f t="shared" si="144"/>
        <v>Jan</v>
      </c>
      <c r="U1178">
        <f t="shared" si="145"/>
        <v>2017</v>
      </c>
      <c r="V1178" s="10">
        <f t="shared" si="151"/>
        <v>42800.541666666672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46"/>
        <v>0</v>
      </c>
      <c r="P1179" s="5">
        <f t="shared" si="147"/>
        <v>0</v>
      </c>
      <c r="Q1179" t="str">
        <f t="shared" si="148"/>
        <v>food</v>
      </c>
      <c r="R1179" t="str">
        <f t="shared" si="149"/>
        <v>food trucks</v>
      </c>
      <c r="S1179" s="10">
        <f t="shared" si="150"/>
        <v>41897.660833333335</v>
      </c>
      <c r="T1179" t="str">
        <f t="shared" si="144"/>
        <v>Sep</v>
      </c>
      <c r="U1179">
        <f t="shared" si="145"/>
        <v>2014</v>
      </c>
      <c r="V1179" s="10">
        <f t="shared" si="151"/>
        <v>41927.660833333335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46"/>
        <v>6.6666666666666671E-3</v>
      </c>
      <c r="P1180" s="5">
        <f t="shared" si="147"/>
        <v>5</v>
      </c>
      <c r="Q1180" t="str">
        <f t="shared" si="148"/>
        <v>food</v>
      </c>
      <c r="R1180" t="str">
        <f t="shared" si="149"/>
        <v>food trucks</v>
      </c>
      <c r="S1180" s="10">
        <f t="shared" si="150"/>
        <v>41837.905694444446</v>
      </c>
      <c r="T1180" t="str">
        <f t="shared" si="144"/>
        <v>Jul</v>
      </c>
      <c r="U1180">
        <f t="shared" si="145"/>
        <v>2014</v>
      </c>
      <c r="V1180" s="10">
        <f t="shared" si="151"/>
        <v>41867.905694444446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46"/>
        <v>5.3333333333333339</v>
      </c>
      <c r="P1181" s="5">
        <f t="shared" si="147"/>
        <v>640</v>
      </c>
      <c r="Q1181" t="str">
        <f t="shared" si="148"/>
        <v>food</v>
      </c>
      <c r="R1181" t="str">
        <f t="shared" si="149"/>
        <v>food trucks</v>
      </c>
      <c r="S1181" s="10">
        <f t="shared" si="150"/>
        <v>42275.720219907409</v>
      </c>
      <c r="T1181" t="str">
        <f t="shared" si="144"/>
        <v>Sep</v>
      </c>
      <c r="U1181">
        <f t="shared" si="145"/>
        <v>2015</v>
      </c>
      <c r="V1181" s="10">
        <f t="shared" si="151"/>
        <v>42305.720219907409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46"/>
        <v>11.75</v>
      </c>
      <c r="P1182" s="5">
        <f t="shared" si="147"/>
        <v>69.117647058823536</v>
      </c>
      <c r="Q1182" t="str">
        <f t="shared" si="148"/>
        <v>food</v>
      </c>
      <c r="R1182" t="str">
        <f t="shared" si="149"/>
        <v>food trucks</v>
      </c>
      <c r="S1182" s="10">
        <f t="shared" si="150"/>
        <v>41781.806875000002</v>
      </c>
      <c r="T1182" t="str">
        <f t="shared" si="144"/>
        <v>May</v>
      </c>
      <c r="U1182">
        <f t="shared" si="145"/>
        <v>2014</v>
      </c>
      <c r="V1182" s="10">
        <f t="shared" si="151"/>
        <v>41818.806875000002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46"/>
        <v>8.0000000000000002E-3</v>
      </c>
      <c r="P1183" s="5">
        <f t="shared" si="147"/>
        <v>1.3333333333333333</v>
      </c>
      <c r="Q1183" t="str">
        <f t="shared" si="148"/>
        <v>food</v>
      </c>
      <c r="R1183" t="str">
        <f t="shared" si="149"/>
        <v>food trucks</v>
      </c>
      <c r="S1183" s="10">
        <f t="shared" si="150"/>
        <v>42034.339363425926</v>
      </c>
      <c r="T1183" t="str">
        <f t="shared" si="144"/>
        <v>Jan</v>
      </c>
      <c r="U1183">
        <f t="shared" si="145"/>
        <v>2015</v>
      </c>
      <c r="V1183" s="10">
        <f t="shared" si="151"/>
        <v>42064.339363425926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46"/>
        <v>4.2</v>
      </c>
      <c r="P1184" s="5">
        <f t="shared" si="147"/>
        <v>10.5</v>
      </c>
      <c r="Q1184" t="str">
        <f t="shared" si="148"/>
        <v>food</v>
      </c>
      <c r="R1184" t="str">
        <f t="shared" si="149"/>
        <v>food trucks</v>
      </c>
      <c r="S1184" s="10">
        <f t="shared" si="150"/>
        <v>42728.827407407407</v>
      </c>
      <c r="T1184" t="str">
        <f t="shared" si="144"/>
        <v>Dec</v>
      </c>
      <c r="U1184">
        <f t="shared" si="145"/>
        <v>2016</v>
      </c>
      <c r="V1184" s="10">
        <f t="shared" si="151"/>
        <v>42747.695833333331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46"/>
        <v>4</v>
      </c>
      <c r="P1185" s="5">
        <f t="shared" si="147"/>
        <v>33.333333333333336</v>
      </c>
      <c r="Q1185" t="str">
        <f t="shared" si="148"/>
        <v>food</v>
      </c>
      <c r="R1185" t="str">
        <f t="shared" si="149"/>
        <v>food trucks</v>
      </c>
      <c r="S1185" s="10">
        <f t="shared" si="150"/>
        <v>42656.86137731481</v>
      </c>
      <c r="T1185" t="str">
        <f t="shared" si="144"/>
        <v>Oct</v>
      </c>
      <c r="U1185">
        <f t="shared" si="145"/>
        <v>2016</v>
      </c>
      <c r="V1185" s="10">
        <f t="shared" si="151"/>
        <v>42676.165972222225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46"/>
        <v>104.93636363636362</v>
      </c>
      <c r="P1186" s="5">
        <f t="shared" si="147"/>
        <v>61.562666666666665</v>
      </c>
      <c r="Q1186" t="str">
        <f t="shared" si="148"/>
        <v>photography</v>
      </c>
      <c r="R1186" t="str">
        <f t="shared" si="149"/>
        <v>photobooks</v>
      </c>
      <c r="S1186" s="10">
        <f t="shared" si="150"/>
        <v>42741.599664351852</v>
      </c>
      <c r="T1186" t="str">
        <f t="shared" si="144"/>
        <v>Jan</v>
      </c>
      <c r="U1186">
        <f t="shared" si="145"/>
        <v>2017</v>
      </c>
      <c r="V1186" s="10">
        <f t="shared" si="151"/>
        <v>42772.599664351852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46"/>
        <v>105.44</v>
      </c>
      <c r="P1187" s="5">
        <f t="shared" si="147"/>
        <v>118.73873873873873</v>
      </c>
      <c r="Q1187" t="str">
        <f t="shared" si="148"/>
        <v>photography</v>
      </c>
      <c r="R1187" t="str">
        <f t="shared" si="149"/>
        <v>photobooks</v>
      </c>
      <c r="S1187" s="10">
        <f t="shared" si="150"/>
        <v>42130.865150462967</v>
      </c>
      <c r="T1187" t="str">
        <f t="shared" si="144"/>
        <v>May</v>
      </c>
      <c r="U1187">
        <f t="shared" si="145"/>
        <v>2015</v>
      </c>
      <c r="V1187" s="10">
        <f t="shared" si="151"/>
        <v>42163.166666666672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46"/>
        <v>106.73333333333332</v>
      </c>
      <c r="P1188" s="5">
        <f t="shared" si="147"/>
        <v>65.081300813008127</v>
      </c>
      <c r="Q1188" t="str">
        <f t="shared" si="148"/>
        <v>photography</v>
      </c>
      <c r="R1188" t="str">
        <f t="shared" si="149"/>
        <v>photobooks</v>
      </c>
      <c r="S1188" s="10">
        <f t="shared" si="150"/>
        <v>42123.86336805555</v>
      </c>
      <c r="T1188" t="str">
        <f t="shared" si="144"/>
        <v>Apr</v>
      </c>
      <c r="U1188">
        <f t="shared" si="145"/>
        <v>2015</v>
      </c>
      <c r="V1188" s="10">
        <f t="shared" si="151"/>
        <v>42156.945833333331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46"/>
        <v>104.12571428571428</v>
      </c>
      <c r="P1189" s="5">
        <f t="shared" si="147"/>
        <v>130.15714285714284</v>
      </c>
      <c r="Q1189" t="str">
        <f t="shared" si="148"/>
        <v>photography</v>
      </c>
      <c r="R1189" t="str">
        <f t="shared" si="149"/>
        <v>photobooks</v>
      </c>
      <c r="S1189" s="10">
        <f t="shared" si="150"/>
        <v>42109.894942129627</v>
      </c>
      <c r="T1189" t="str">
        <f t="shared" si="144"/>
        <v>Apr</v>
      </c>
      <c r="U1189">
        <f t="shared" si="145"/>
        <v>2015</v>
      </c>
      <c r="V1189" s="10">
        <f t="shared" si="151"/>
        <v>42141.75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46"/>
        <v>160.54999999999998</v>
      </c>
      <c r="P1190" s="5">
        <f t="shared" si="147"/>
        <v>37.776470588235291</v>
      </c>
      <c r="Q1190" t="str">
        <f t="shared" si="148"/>
        <v>photography</v>
      </c>
      <c r="R1190" t="str">
        <f t="shared" si="149"/>
        <v>photobooks</v>
      </c>
      <c r="S1190" s="10">
        <f t="shared" si="150"/>
        <v>42711.700694444444</v>
      </c>
      <c r="T1190" t="str">
        <f t="shared" si="144"/>
        <v>Dec</v>
      </c>
      <c r="U1190">
        <f t="shared" si="145"/>
        <v>2016</v>
      </c>
      <c r="V1190" s="10">
        <f t="shared" si="151"/>
        <v>42732.700694444444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46"/>
        <v>107.77777777777777</v>
      </c>
      <c r="P1191" s="5">
        <f t="shared" si="147"/>
        <v>112.79069767441861</v>
      </c>
      <c r="Q1191" t="str">
        <f t="shared" si="148"/>
        <v>photography</v>
      </c>
      <c r="R1191" t="str">
        <f t="shared" si="149"/>
        <v>photobooks</v>
      </c>
      <c r="S1191" s="10">
        <f t="shared" si="150"/>
        <v>42529.979108796295</v>
      </c>
      <c r="T1191" t="str">
        <f t="shared" si="144"/>
        <v>Jun</v>
      </c>
      <c r="U1191">
        <f t="shared" si="145"/>
        <v>2016</v>
      </c>
      <c r="V1191" s="10">
        <f t="shared" si="151"/>
        <v>42550.979108796295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46"/>
        <v>135</v>
      </c>
      <c r="P1192" s="5">
        <f t="shared" si="147"/>
        <v>51.92307692307692</v>
      </c>
      <c r="Q1192" t="str">
        <f t="shared" si="148"/>
        <v>photography</v>
      </c>
      <c r="R1192" t="str">
        <f t="shared" si="149"/>
        <v>photobooks</v>
      </c>
      <c r="S1192" s="10">
        <f t="shared" si="150"/>
        <v>41852.665798611109</v>
      </c>
      <c r="T1192" t="str">
        <f t="shared" si="144"/>
        <v>Aug</v>
      </c>
      <c r="U1192">
        <f t="shared" si="145"/>
        <v>2014</v>
      </c>
      <c r="V1192" s="10">
        <f t="shared" si="151"/>
        <v>41882.665798611109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46"/>
        <v>109.07407407407408</v>
      </c>
      <c r="P1193" s="5">
        <f t="shared" si="147"/>
        <v>89.242424242424249</v>
      </c>
      <c r="Q1193" t="str">
        <f t="shared" si="148"/>
        <v>photography</v>
      </c>
      <c r="R1193" t="str">
        <f t="shared" si="149"/>
        <v>photobooks</v>
      </c>
      <c r="S1193" s="10">
        <f t="shared" si="150"/>
        <v>42419.603703703702</v>
      </c>
      <c r="T1193" t="str">
        <f t="shared" si="144"/>
        <v>Feb</v>
      </c>
      <c r="U1193">
        <f t="shared" si="145"/>
        <v>2016</v>
      </c>
      <c r="V1193" s="10">
        <f t="shared" si="151"/>
        <v>42449.562037037031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46"/>
        <v>290</v>
      </c>
      <c r="P1194" s="5">
        <f t="shared" si="147"/>
        <v>19.333333333333332</v>
      </c>
      <c r="Q1194" t="str">
        <f t="shared" si="148"/>
        <v>photography</v>
      </c>
      <c r="R1194" t="str">
        <f t="shared" si="149"/>
        <v>photobooks</v>
      </c>
      <c r="S1194" s="10">
        <f t="shared" si="150"/>
        <v>42747.506689814814</v>
      </c>
      <c r="T1194" t="str">
        <f t="shared" si="144"/>
        <v>Jan</v>
      </c>
      <c r="U1194">
        <f t="shared" si="145"/>
        <v>2017</v>
      </c>
      <c r="V1194" s="10">
        <f t="shared" si="151"/>
        <v>42777.506689814814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46"/>
        <v>103.95714285714286</v>
      </c>
      <c r="P1195" s="5">
        <f t="shared" si="147"/>
        <v>79.967032967032964</v>
      </c>
      <c r="Q1195" t="str">
        <f t="shared" si="148"/>
        <v>photography</v>
      </c>
      <c r="R1195" t="str">
        <f t="shared" si="149"/>
        <v>photobooks</v>
      </c>
      <c r="S1195" s="10">
        <f t="shared" si="150"/>
        <v>42409.776076388895</v>
      </c>
      <c r="T1195" t="str">
        <f t="shared" si="144"/>
        <v>Feb</v>
      </c>
      <c r="U1195">
        <f t="shared" si="145"/>
        <v>2016</v>
      </c>
      <c r="V1195" s="10">
        <f t="shared" si="151"/>
        <v>42469.734409722223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46"/>
        <v>322.24</v>
      </c>
      <c r="P1196" s="5">
        <f t="shared" si="147"/>
        <v>56.414565826330531</v>
      </c>
      <c r="Q1196" t="str">
        <f t="shared" si="148"/>
        <v>photography</v>
      </c>
      <c r="R1196" t="str">
        <f t="shared" si="149"/>
        <v>photobooks</v>
      </c>
      <c r="S1196" s="10">
        <f t="shared" si="150"/>
        <v>42072.488182870366</v>
      </c>
      <c r="T1196" t="str">
        <f t="shared" si="144"/>
        <v>Mar</v>
      </c>
      <c r="U1196">
        <f t="shared" si="145"/>
        <v>2015</v>
      </c>
      <c r="V1196" s="10">
        <f t="shared" si="151"/>
        <v>42102.488182870366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46"/>
        <v>135</v>
      </c>
      <c r="P1197" s="5">
        <f t="shared" si="147"/>
        <v>79.411764705882348</v>
      </c>
      <c r="Q1197" t="str">
        <f t="shared" si="148"/>
        <v>photography</v>
      </c>
      <c r="R1197" t="str">
        <f t="shared" si="149"/>
        <v>photobooks</v>
      </c>
      <c r="S1197" s="10">
        <f t="shared" si="150"/>
        <v>42298.34783564815</v>
      </c>
      <c r="T1197" t="str">
        <f t="shared" si="144"/>
        <v>Oct</v>
      </c>
      <c r="U1197">
        <f t="shared" si="145"/>
        <v>2015</v>
      </c>
      <c r="V1197" s="10">
        <f t="shared" si="151"/>
        <v>42358.375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46"/>
        <v>269.91034482758624</v>
      </c>
      <c r="P1198" s="5">
        <f t="shared" si="147"/>
        <v>76.439453125</v>
      </c>
      <c r="Q1198" t="str">
        <f t="shared" si="148"/>
        <v>photography</v>
      </c>
      <c r="R1198" t="str">
        <f t="shared" si="149"/>
        <v>photobooks</v>
      </c>
      <c r="S1198" s="10">
        <f t="shared" si="150"/>
        <v>42326.818738425922</v>
      </c>
      <c r="T1198" t="str">
        <f t="shared" si="144"/>
        <v>Nov</v>
      </c>
      <c r="U1198">
        <f t="shared" si="145"/>
        <v>2015</v>
      </c>
      <c r="V1198" s="10">
        <f t="shared" si="151"/>
        <v>42356.818738425922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46"/>
        <v>253.29333333333332</v>
      </c>
      <c r="P1199" s="5">
        <f t="shared" si="147"/>
        <v>121</v>
      </c>
      <c r="Q1199" t="str">
        <f t="shared" si="148"/>
        <v>photography</v>
      </c>
      <c r="R1199" t="str">
        <f t="shared" si="149"/>
        <v>photobooks</v>
      </c>
      <c r="S1199" s="10">
        <f t="shared" si="150"/>
        <v>42503.66474537037</v>
      </c>
      <c r="T1199" t="str">
        <f t="shared" si="144"/>
        <v>May</v>
      </c>
      <c r="U1199">
        <f t="shared" si="145"/>
        <v>2016</v>
      </c>
      <c r="V1199" s="10">
        <f t="shared" si="151"/>
        <v>42534.249305555553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46"/>
        <v>260.59999999999997</v>
      </c>
      <c r="P1200" s="5">
        <f t="shared" si="147"/>
        <v>54.616766467065865</v>
      </c>
      <c r="Q1200" t="str">
        <f t="shared" si="148"/>
        <v>photography</v>
      </c>
      <c r="R1200" t="str">
        <f t="shared" si="149"/>
        <v>photobooks</v>
      </c>
      <c r="S1200" s="10">
        <f t="shared" si="150"/>
        <v>42333.619050925925</v>
      </c>
      <c r="T1200" t="str">
        <f t="shared" si="144"/>
        <v>Nov</v>
      </c>
      <c r="U1200">
        <f t="shared" si="145"/>
        <v>2015</v>
      </c>
      <c r="V1200" s="10">
        <f t="shared" si="151"/>
        <v>42369.125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46"/>
        <v>101.31677953348381</v>
      </c>
      <c r="P1201" s="5">
        <f t="shared" si="147"/>
        <v>299.22222222222223</v>
      </c>
      <c r="Q1201" t="str">
        <f t="shared" si="148"/>
        <v>photography</v>
      </c>
      <c r="R1201" t="str">
        <f t="shared" si="149"/>
        <v>photobooks</v>
      </c>
      <c r="S1201" s="10">
        <f t="shared" si="150"/>
        <v>42161.770833333328</v>
      </c>
      <c r="T1201" t="str">
        <f t="shared" si="144"/>
        <v>Jun</v>
      </c>
      <c r="U1201">
        <f t="shared" si="145"/>
        <v>2015</v>
      </c>
      <c r="V1201" s="10">
        <f t="shared" si="151"/>
        <v>42193.770833333328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46"/>
        <v>125.60416666666667</v>
      </c>
      <c r="P1202" s="5">
        <f t="shared" si="147"/>
        <v>58.533980582524272</v>
      </c>
      <c r="Q1202" t="str">
        <f t="shared" si="148"/>
        <v>photography</v>
      </c>
      <c r="R1202" t="str">
        <f t="shared" si="149"/>
        <v>photobooks</v>
      </c>
      <c r="S1202" s="10">
        <f t="shared" si="150"/>
        <v>42089.477500000001</v>
      </c>
      <c r="T1202" t="str">
        <f t="shared" si="144"/>
        <v>Mar</v>
      </c>
      <c r="U1202">
        <f t="shared" si="145"/>
        <v>2015</v>
      </c>
      <c r="V1202" s="10">
        <f t="shared" si="151"/>
        <v>42110.477500000001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46"/>
        <v>102.43783333333334</v>
      </c>
      <c r="P1203" s="5">
        <f t="shared" si="147"/>
        <v>55.371801801801809</v>
      </c>
      <c r="Q1203" t="str">
        <f t="shared" si="148"/>
        <v>photography</v>
      </c>
      <c r="R1203" t="str">
        <f t="shared" si="149"/>
        <v>photobooks</v>
      </c>
      <c r="S1203" s="10">
        <f t="shared" si="150"/>
        <v>42536.60701388889</v>
      </c>
      <c r="T1203" t="str">
        <f t="shared" si="144"/>
        <v>Jun</v>
      </c>
      <c r="U1203">
        <f t="shared" si="145"/>
        <v>2016</v>
      </c>
      <c r="V1203" s="10">
        <f t="shared" si="151"/>
        <v>42566.60701388889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46"/>
        <v>199.244</v>
      </c>
      <c r="P1204" s="5">
        <f t="shared" si="147"/>
        <v>183.80442804428046</v>
      </c>
      <c r="Q1204" t="str">
        <f t="shared" si="148"/>
        <v>photography</v>
      </c>
      <c r="R1204" t="str">
        <f t="shared" si="149"/>
        <v>photobooks</v>
      </c>
      <c r="S1204" s="10">
        <f t="shared" si="150"/>
        <v>42152.288819444439</v>
      </c>
      <c r="T1204" t="str">
        <f t="shared" si="144"/>
        <v>May</v>
      </c>
      <c r="U1204">
        <f t="shared" si="145"/>
        <v>2015</v>
      </c>
      <c r="V1204" s="10">
        <f t="shared" si="151"/>
        <v>42182.288819444439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46"/>
        <v>102.45398773006136</v>
      </c>
      <c r="P1205" s="5">
        <f t="shared" si="147"/>
        <v>165.34653465346534</v>
      </c>
      <c r="Q1205" t="str">
        <f t="shared" si="148"/>
        <v>photography</v>
      </c>
      <c r="R1205" t="str">
        <f t="shared" si="149"/>
        <v>photobooks</v>
      </c>
      <c r="S1205" s="10">
        <f t="shared" si="150"/>
        <v>42125.614895833336</v>
      </c>
      <c r="T1205" t="str">
        <f t="shared" si="144"/>
        <v>May</v>
      </c>
      <c r="U1205">
        <f t="shared" si="145"/>
        <v>2015</v>
      </c>
      <c r="V1205" s="10">
        <f t="shared" si="151"/>
        <v>42155.614895833336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46"/>
        <v>102.94615384615385</v>
      </c>
      <c r="P1206" s="5">
        <f t="shared" si="147"/>
        <v>234.78947368421052</v>
      </c>
      <c r="Q1206" t="str">
        <f t="shared" si="148"/>
        <v>photography</v>
      </c>
      <c r="R1206" t="str">
        <f t="shared" si="149"/>
        <v>photobooks</v>
      </c>
      <c r="S1206" s="10">
        <f t="shared" si="150"/>
        <v>42297.748067129629</v>
      </c>
      <c r="T1206" t="str">
        <f t="shared" si="144"/>
        <v>Oct</v>
      </c>
      <c r="U1206">
        <f t="shared" si="145"/>
        <v>2015</v>
      </c>
      <c r="V1206" s="10">
        <f t="shared" si="151"/>
        <v>42342.208333333328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46"/>
        <v>100.86153846153847</v>
      </c>
      <c r="P1207" s="5">
        <f t="shared" si="147"/>
        <v>211.48387096774192</v>
      </c>
      <c r="Q1207" t="str">
        <f t="shared" si="148"/>
        <v>photography</v>
      </c>
      <c r="R1207" t="str">
        <f t="shared" si="149"/>
        <v>photobooks</v>
      </c>
      <c r="S1207" s="10">
        <f t="shared" si="150"/>
        <v>42138.506377314814</v>
      </c>
      <c r="T1207" t="str">
        <f t="shared" si="144"/>
        <v>May</v>
      </c>
      <c r="U1207">
        <f t="shared" si="145"/>
        <v>2015</v>
      </c>
      <c r="V1207" s="10">
        <f t="shared" si="151"/>
        <v>42168.506377314814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46"/>
        <v>114.99999999999999</v>
      </c>
      <c r="P1208" s="5">
        <f t="shared" si="147"/>
        <v>32.34375</v>
      </c>
      <c r="Q1208" t="str">
        <f t="shared" si="148"/>
        <v>photography</v>
      </c>
      <c r="R1208" t="str">
        <f t="shared" si="149"/>
        <v>photobooks</v>
      </c>
      <c r="S1208" s="10">
        <f t="shared" si="150"/>
        <v>42772.776076388895</v>
      </c>
      <c r="T1208" t="str">
        <f t="shared" si="144"/>
        <v>Feb</v>
      </c>
      <c r="U1208">
        <f t="shared" si="145"/>
        <v>2017</v>
      </c>
      <c r="V1208" s="10">
        <f t="shared" si="151"/>
        <v>42805.561805555553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46"/>
        <v>104.16766467065868</v>
      </c>
      <c r="P1209" s="5">
        <f t="shared" si="147"/>
        <v>123.37588652482269</v>
      </c>
      <c r="Q1209" t="str">
        <f t="shared" si="148"/>
        <v>photography</v>
      </c>
      <c r="R1209" t="str">
        <f t="shared" si="149"/>
        <v>photobooks</v>
      </c>
      <c r="S1209" s="10">
        <f t="shared" si="150"/>
        <v>42430.430243055554</v>
      </c>
      <c r="T1209" t="str">
        <f t="shared" si="144"/>
        <v>Mar</v>
      </c>
      <c r="U1209">
        <f t="shared" si="145"/>
        <v>2016</v>
      </c>
      <c r="V1209" s="10">
        <f t="shared" si="151"/>
        <v>42460.416666666672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46"/>
        <v>155.29999999999998</v>
      </c>
      <c r="P1210" s="5">
        <f t="shared" si="147"/>
        <v>207.06666666666666</v>
      </c>
      <c r="Q1210" t="str">
        <f t="shared" si="148"/>
        <v>photography</v>
      </c>
      <c r="R1210" t="str">
        <f t="shared" si="149"/>
        <v>photobooks</v>
      </c>
      <c r="S1210" s="10">
        <f t="shared" si="150"/>
        <v>42423.709074074075</v>
      </c>
      <c r="T1210" t="str">
        <f t="shared" si="144"/>
        <v>Feb</v>
      </c>
      <c r="U1210">
        <f t="shared" si="145"/>
        <v>2016</v>
      </c>
      <c r="V1210" s="10">
        <f t="shared" si="151"/>
        <v>42453.667407407411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46"/>
        <v>106</v>
      </c>
      <c r="P1211" s="5">
        <f t="shared" si="147"/>
        <v>138.2608695652174</v>
      </c>
      <c r="Q1211" t="str">
        <f t="shared" si="148"/>
        <v>photography</v>
      </c>
      <c r="R1211" t="str">
        <f t="shared" si="149"/>
        <v>photobooks</v>
      </c>
      <c r="S1211" s="10">
        <f t="shared" si="150"/>
        <v>42761.846122685187</v>
      </c>
      <c r="T1211" t="str">
        <f t="shared" si="144"/>
        <v>Jan</v>
      </c>
      <c r="U1211">
        <f t="shared" si="145"/>
        <v>2017</v>
      </c>
      <c r="V1211" s="10">
        <f t="shared" si="151"/>
        <v>42791.846122685187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46"/>
        <v>254.31499999999997</v>
      </c>
      <c r="P1212" s="5">
        <f t="shared" si="147"/>
        <v>493.81553398058253</v>
      </c>
      <c r="Q1212" t="str">
        <f t="shared" si="148"/>
        <v>photography</v>
      </c>
      <c r="R1212" t="str">
        <f t="shared" si="149"/>
        <v>photobooks</v>
      </c>
      <c r="S1212" s="10">
        <f t="shared" si="150"/>
        <v>42132.941805555558</v>
      </c>
      <c r="T1212" t="str">
        <f t="shared" si="144"/>
        <v>May</v>
      </c>
      <c r="U1212">
        <f t="shared" si="145"/>
        <v>2015</v>
      </c>
      <c r="V1212" s="10">
        <f t="shared" si="151"/>
        <v>42155.875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46"/>
        <v>101.1</v>
      </c>
      <c r="P1213" s="5">
        <f t="shared" si="147"/>
        <v>168.5</v>
      </c>
      <c r="Q1213" t="str">
        <f t="shared" si="148"/>
        <v>photography</v>
      </c>
      <c r="R1213" t="str">
        <f t="shared" si="149"/>
        <v>photobooks</v>
      </c>
      <c r="S1213" s="10">
        <f t="shared" si="150"/>
        <v>42515.866446759261</v>
      </c>
      <c r="T1213" t="str">
        <f t="shared" si="144"/>
        <v>May</v>
      </c>
      <c r="U1213">
        <f t="shared" si="145"/>
        <v>2016</v>
      </c>
      <c r="V1213" s="10">
        <f t="shared" si="151"/>
        <v>42530.866446759261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46"/>
        <v>129.04</v>
      </c>
      <c r="P1214" s="5">
        <f t="shared" si="147"/>
        <v>38.867469879518069</v>
      </c>
      <c r="Q1214" t="str">
        <f t="shared" si="148"/>
        <v>photography</v>
      </c>
      <c r="R1214" t="str">
        <f t="shared" si="149"/>
        <v>photobooks</v>
      </c>
      <c r="S1214" s="10">
        <f t="shared" si="150"/>
        <v>42318.950173611112</v>
      </c>
      <c r="T1214" t="str">
        <f t="shared" si="144"/>
        <v>Nov</v>
      </c>
      <c r="U1214">
        <f t="shared" si="145"/>
        <v>2015</v>
      </c>
      <c r="V1214" s="10">
        <f t="shared" si="151"/>
        <v>42335.041666666672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46"/>
        <v>102.23076923076924</v>
      </c>
      <c r="P1215" s="5">
        <f t="shared" si="147"/>
        <v>61.527777777777779</v>
      </c>
      <c r="Q1215" t="str">
        <f t="shared" si="148"/>
        <v>photography</v>
      </c>
      <c r="R1215" t="str">
        <f t="shared" si="149"/>
        <v>photobooks</v>
      </c>
      <c r="S1215" s="10">
        <f t="shared" si="150"/>
        <v>42731.755787037036</v>
      </c>
      <c r="T1215" t="str">
        <f t="shared" si="144"/>
        <v>Dec</v>
      </c>
      <c r="U1215">
        <f t="shared" si="145"/>
        <v>2016</v>
      </c>
      <c r="V1215" s="10">
        <f t="shared" si="151"/>
        <v>42766.755787037036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46"/>
        <v>131.80000000000001</v>
      </c>
      <c r="P1216" s="5">
        <f t="shared" si="147"/>
        <v>105.44</v>
      </c>
      <c r="Q1216" t="str">
        <f t="shared" si="148"/>
        <v>photography</v>
      </c>
      <c r="R1216" t="str">
        <f t="shared" si="149"/>
        <v>photobooks</v>
      </c>
      <c r="S1216" s="10">
        <f t="shared" si="150"/>
        <v>42104.840335648143</v>
      </c>
      <c r="T1216" t="str">
        <f t="shared" si="144"/>
        <v>Apr</v>
      </c>
      <c r="U1216">
        <f t="shared" si="145"/>
        <v>2015</v>
      </c>
      <c r="V1216" s="10">
        <f t="shared" si="151"/>
        <v>42164.840335648143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46"/>
        <v>786.0802000000001</v>
      </c>
      <c r="P1217" s="5">
        <f t="shared" si="147"/>
        <v>71.592003642987251</v>
      </c>
      <c r="Q1217" t="str">
        <f t="shared" si="148"/>
        <v>photography</v>
      </c>
      <c r="R1217" t="str">
        <f t="shared" si="149"/>
        <v>photobooks</v>
      </c>
      <c r="S1217" s="10">
        <f t="shared" si="150"/>
        <v>41759.923101851848</v>
      </c>
      <c r="T1217" t="str">
        <f t="shared" si="144"/>
        <v>Apr</v>
      </c>
      <c r="U1217">
        <f t="shared" si="145"/>
        <v>2014</v>
      </c>
      <c r="V1217" s="10">
        <f t="shared" si="151"/>
        <v>41789.923101851848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46"/>
        <v>145.70000000000002</v>
      </c>
      <c r="P1218" s="5">
        <f t="shared" si="147"/>
        <v>91.882882882882882</v>
      </c>
      <c r="Q1218" t="str">
        <f t="shared" si="148"/>
        <v>photography</v>
      </c>
      <c r="R1218" t="str">
        <f t="shared" si="149"/>
        <v>photobooks</v>
      </c>
      <c r="S1218" s="10">
        <f t="shared" si="150"/>
        <v>42247.616400462968</v>
      </c>
      <c r="T1218" t="str">
        <f t="shared" ref="T1218:T1281" si="152">TEXT(S1218,"mmm")</f>
        <v>Aug</v>
      </c>
      <c r="U1218">
        <f t="shared" ref="U1218:U1281" si="153">YEAR(S1218)</f>
        <v>2015</v>
      </c>
      <c r="V1218" s="10">
        <f t="shared" si="151"/>
        <v>42279.960416666669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54">(E1219/D1219)*100</f>
        <v>102.60000000000001</v>
      </c>
      <c r="P1219" s="5">
        <f t="shared" ref="P1219:P1282" si="155">IFERROR(E1219/L1219,0)</f>
        <v>148.57377049180329</v>
      </c>
      <c r="Q1219" t="str">
        <f t="shared" ref="Q1219:Q1282" si="156">LEFT(N1219,SEARCH("/",N1219,1)-1)</f>
        <v>photography</v>
      </c>
      <c r="R1219" t="str">
        <f t="shared" ref="R1219:R1282" si="157">RIGHT(N1219,LEN(N1219)-SEARCH("/",N1219,1))</f>
        <v>photobooks</v>
      </c>
      <c r="S1219" s="10">
        <f t="shared" ref="S1219:S1282" si="158">(((J1219/60)/60)/24)+DATE(1970,1,1)</f>
        <v>42535.809490740736</v>
      </c>
      <c r="T1219" t="str">
        <f t="shared" si="152"/>
        <v>Jun</v>
      </c>
      <c r="U1219">
        <f t="shared" si="153"/>
        <v>2016</v>
      </c>
      <c r="V1219" s="10">
        <f t="shared" ref="V1219:V1282" si="159">(((I1219/60)/60)/24)+DATE(1970,1,1)</f>
        <v>42565.809490740736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54"/>
        <v>172.27777777777777</v>
      </c>
      <c r="P1220" s="5">
        <f t="shared" si="155"/>
        <v>174.2134831460674</v>
      </c>
      <c r="Q1220" t="str">
        <f t="shared" si="156"/>
        <v>photography</v>
      </c>
      <c r="R1220" t="str">
        <f t="shared" si="157"/>
        <v>photobooks</v>
      </c>
      <c r="S1220" s="10">
        <f t="shared" si="158"/>
        <v>42278.662037037036</v>
      </c>
      <c r="T1220" t="str">
        <f t="shared" si="152"/>
        <v>Oct</v>
      </c>
      <c r="U1220">
        <f t="shared" si="153"/>
        <v>2015</v>
      </c>
      <c r="V1220" s="10">
        <f t="shared" si="159"/>
        <v>42309.125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54"/>
        <v>159.16819571865443</v>
      </c>
      <c r="P1221" s="5">
        <f t="shared" si="155"/>
        <v>102.86166007905139</v>
      </c>
      <c r="Q1221" t="str">
        <f t="shared" si="156"/>
        <v>photography</v>
      </c>
      <c r="R1221" t="str">
        <f t="shared" si="157"/>
        <v>photobooks</v>
      </c>
      <c r="S1221" s="10">
        <f t="shared" si="158"/>
        <v>42633.461956018517</v>
      </c>
      <c r="T1221" t="str">
        <f t="shared" si="152"/>
        <v>Sep</v>
      </c>
      <c r="U1221">
        <f t="shared" si="153"/>
        <v>2016</v>
      </c>
      <c r="V1221" s="10">
        <f t="shared" si="159"/>
        <v>42663.461956018517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54"/>
        <v>103.76666666666668</v>
      </c>
      <c r="P1222" s="5">
        <f t="shared" si="155"/>
        <v>111.17857142857143</v>
      </c>
      <c r="Q1222" t="str">
        <f t="shared" si="156"/>
        <v>photography</v>
      </c>
      <c r="R1222" t="str">
        <f t="shared" si="157"/>
        <v>photobooks</v>
      </c>
      <c r="S1222" s="10">
        <f t="shared" si="158"/>
        <v>42211.628611111111</v>
      </c>
      <c r="T1222" t="str">
        <f t="shared" si="152"/>
        <v>Jul</v>
      </c>
      <c r="U1222">
        <f t="shared" si="153"/>
        <v>2015</v>
      </c>
      <c r="V1222" s="10">
        <f t="shared" si="159"/>
        <v>42241.628611111111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54"/>
        <v>111.40954545454547</v>
      </c>
      <c r="P1223" s="5">
        <f t="shared" si="155"/>
        <v>23.796213592233013</v>
      </c>
      <c r="Q1223" t="str">
        <f t="shared" si="156"/>
        <v>photography</v>
      </c>
      <c r="R1223" t="str">
        <f t="shared" si="157"/>
        <v>photobooks</v>
      </c>
      <c r="S1223" s="10">
        <f t="shared" si="158"/>
        <v>42680.47555555556</v>
      </c>
      <c r="T1223" t="str">
        <f t="shared" si="152"/>
        <v>Nov</v>
      </c>
      <c r="U1223">
        <f t="shared" si="153"/>
        <v>2016</v>
      </c>
      <c r="V1223" s="10">
        <f t="shared" si="159"/>
        <v>42708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54"/>
        <v>280.375</v>
      </c>
      <c r="P1224" s="5">
        <f t="shared" si="155"/>
        <v>81.268115942028984</v>
      </c>
      <c r="Q1224" t="str">
        <f t="shared" si="156"/>
        <v>photography</v>
      </c>
      <c r="R1224" t="str">
        <f t="shared" si="157"/>
        <v>photobooks</v>
      </c>
      <c r="S1224" s="10">
        <f t="shared" si="158"/>
        <v>42430.720451388886</v>
      </c>
      <c r="T1224" t="str">
        <f t="shared" si="152"/>
        <v>Mar</v>
      </c>
      <c r="U1224">
        <f t="shared" si="153"/>
        <v>2016</v>
      </c>
      <c r="V1224" s="10">
        <f t="shared" si="159"/>
        <v>42461.166666666672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54"/>
        <v>112.10606060606061</v>
      </c>
      <c r="P1225" s="5">
        <f t="shared" si="155"/>
        <v>116.21465968586388</v>
      </c>
      <c r="Q1225" t="str">
        <f t="shared" si="156"/>
        <v>photography</v>
      </c>
      <c r="R1225" t="str">
        <f t="shared" si="157"/>
        <v>photobooks</v>
      </c>
      <c r="S1225" s="10">
        <f t="shared" si="158"/>
        <v>42654.177187499998</v>
      </c>
      <c r="T1225" t="str">
        <f t="shared" si="152"/>
        <v>Oct</v>
      </c>
      <c r="U1225">
        <f t="shared" si="153"/>
        <v>2016</v>
      </c>
      <c r="V1225" s="10">
        <f t="shared" si="159"/>
        <v>42684.218854166669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54"/>
        <v>7.0666666666666673</v>
      </c>
      <c r="P1226" s="5">
        <f t="shared" si="155"/>
        <v>58.888888888888886</v>
      </c>
      <c r="Q1226" t="str">
        <f t="shared" si="156"/>
        <v>music</v>
      </c>
      <c r="R1226" t="str">
        <f t="shared" si="157"/>
        <v>world music</v>
      </c>
      <c r="S1226" s="10">
        <f t="shared" si="158"/>
        <v>41736.549791666665</v>
      </c>
      <c r="T1226" t="str">
        <f t="shared" si="152"/>
        <v>Apr</v>
      </c>
      <c r="U1226">
        <f t="shared" si="153"/>
        <v>2014</v>
      </c>
      <c r="V1226" s="10">
        <f t="shared" si="159"/>
        <v>41796.549791666665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54"/>
        <v>4.3999999999999995</v>
      </c>
      <c r="P1227" s="5">
        <f t="shared" si="155"/>
        <v>44</v>
      </c>
      <c r="Q1227" t="str">
        <f t="shared" si="156"/>
        <v>music</v>
      </c>
      <c r="R1227" t="str">
        <f t="shared" si="157"/>
        <v>world music</v>
      </c>
      <c r="S1227" s="10">
        <f t="shared" si="158"/>
        <v>41509.905995370369</v>
      </c>
      <c r="T1227" t="str">
        <f t="shared" si="152"/>
        <v>Aug</v>
      </c>
      <c r="U1227">
        <f t="shared" si="153"/>
        <v>2013</v>
      </c>
      <c r="V1227" s="10">
        <f t="shared" si="159"/>
        <v>41569.905995370369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54"/>
        <v>3.8739999999999997</v>
      </c>
      <c r="P1228" s="5">
        <f t="shared" si="155"/>
        <v>48.424999999999997</v>
      </c>
      <c r="Q1228" t="str">
        <f t="shared" si="156"/>
        <v>music</v>
      </c>
      <c r="R1228" t="str">
        <f t="shared" si="157"/>
        <v>world music</v>
      </c>
      <c r="S1228" s="10">
        <f t="shared" si="158"/>
        <v>41715.874780092592</v>
      </c>
      <c r="T1228" t="str">
        <f t="shared" si="152"/>
        <v>Mar</v>
      </c>
      <c r="U1228">
        <f t="shared" si="153"/>
        <v>2014</v>
      </c>
      <c r="V1228" s="10">
        <f t="shared" si="159"/>
        <v>41750.041666666664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54"/>
        <v>0</v>
      </c>
      <c r="P1229" s="5">
        <f t="shared" si="155"/>
        <v>0</v>
      </c>
      <c r="Q1229" t="str">
        <f t="shared" si="156"/>
        <v>music</v>
      </c>
      <c r="R1229" t="str">
        <f t="shared" si="157"/>
        <v>world music</v>
      </c>
      <c r="S1229" s="10">
        <f t="shared" si="158"/>
        <v>41827.919166666667</v>
      </c>
      <c r="T1229" t="str">
        <f t="shared" si="152"/>
        <v>Jul</v>
      </c>
      <c r="U1229">
        <f t="shared" si="153"/>
        <v>2014</v>
      </c>
      <c r="V1229" s="10">
        <f t="shared" si="159"/>
        <v>41858.291666666664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54"/>
        <v>29.299999999999997</v>
      </c>
      <c r="P1230" s="5">
        <f t="shared" si="155"/>
        <v>61.041666666666664</v>
      </c>
      <c r="Q1230" t="str">
        <f t="shared" si="156"/>
        <v>music</v>
      </c>
      <c r="R1230" t="str">
        <f t="shared" si="157"/>
        <v>world music</v>
      </c>
      <c r="S1230" s="10">
        <f t="shared" si="158"/>
        <v>40754.729259259257</v>
      </c>
      <c r="T1230" t="str">
        <f t="shared" si="152"/>
        <v>Jul</v>
      </c>
      <c r="U1230">
        <f t="shared" si="153"/>
        <v>2011</v>
      </c>
      <c r="V1230" s="10">
        <f t="shared" si="159"/>
        <v>40814.729259259257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54"/>
        <v>0.90909090909090906</v>
      </c>
      <c r="P1231" s="5">
        <f t="shared" si="155"/>
        <v>25</v>
      </c>
      <c r="Q1231" t="str">
        <f t="shared" si="156"/>
        <v>music</v>
      </c>
      <c r="R1231" t="str">
        <f t="shared" si="157"/>
        <v>world music</v>
      </c>
      <c r="S1231" s="10">
        <f t="shared" si="158"/>
        <v>40985.459803240738</v>
      </c>
      <c r="T1231" t="str">
        <f t="shared" si="152"/>
        <v>Mar</v>
      </c>
      <c r="U1231">
        <f t="shared" si="153"/>
        <v>2012</v>
      </c>
      <c r="V1231" s="10">
        <f t="shared" si="159"/>
        <v>41015.666666666664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54"/>
        <v>0</v>
      </c>
      <c r="P1232" s="5">
        <f t="shared" si="155"/>
        <v>0</v>
      </c>
      <c r="Q1232" t="str">
        <f t="shared" si="156"/>
        <v>music</v>
      </c>
      <c r="R1232" t="str">
        <f t="shared" si="157"/>
        <v>world music</v>
      </c>
      <c r="S1232" s="10">
        <f t="shared" si="158"/>
        <v>40568.972569444442</v>
      </c>
      <c r="T1232" t="str">
        <f t="shared" si="152"/>
        <v>Jan</v>
      </c>
      <c r="U1232">
        <f t="shared" si="153"/>
        <v>2011</v>
      </c>
      <c r="V1232" s="10">
        <f t="shared" si="159"/>
        <v>40598.972569444442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54"/>
        <v>0</v>
      </c>
      <c r="P1233" s="5">
        <f t="shared" si="155"/>
        <v>0</v>
      </c>
      <c r="Q1233" t="str">
        <f t="shared" si="156"/>
        <v>music</v>
      </c>
      <c r="R1233" t="str">
        <f t="shared" si="157"/>
        <v>world music</v>
      </c>
      <c r="S1233" s="10">
        <f t="shared" si="158"/>
        <v>42193.941759259258</v>
      </c>
      <c r="T1233" t="str">
        <f t="shared" si="152"/>
        <v>Jul</v>
      </c>
      <c r="U1233">
        <f t="shared" si="153"/>
        <v>2015</v>
      </c>
      <c r="V1233" s="10">
        <f t="shared" si="159"/>
        <v>42244.041666666672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54"/>
        <v>0.8</v>
      </c>
      <c r="P1234" s="5">
        <f t="shared" si="155"/>
        <v>40</v>
      </c>
      <c r="Q1234" t="str">
        <f t="shared" si="156"/>
        <v>music</v>
      </c>
      <c r="R1234" t="str">
        <f t="shared" si="157"/>
        <v>world music</v>
      </c>
      <c r="S1234" s="10">
        <f t="shared" si="158"/>
        <v>41506.848032407412</v>
      </c>
      <c r="T1234" t="str">
        <f t="shared" si="152"/>
        <v>Aug</v>
      </c>
      <c r="U1234">
        <f t="shared" si="153"/>
        <v>2013</v>
      </c>
      <c r="V1234" s="10">
        <f t="shared" si="159"/>
        <v>41553.848032407412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54"/>
        <v>11.600000000000001</v>
      </c>
      <c r="P1235" s="5">
        <f t="shared" si="155"/>
        <v>19.333333333333332</v>
      </c>
      <c r="Q1235" t="str">
        <f t="shared" si="156"/>
        <v>music</v>
      </c>
      <c r="R1235" t="str">
        <f t="shared" si="157"/>
        <v>world music</v>
      </c>
      <c r="S1235" s="10">
        <f t="shared" si="158"/>
        <v>40939.948773148149</v>
      </c>
      <c r="T1235" t="str">
        <f t="shared" si="152"/>
        <v>Jan</v>
      </c>
      <c r="U1235">
        <f t="shared" si="153"/>
        <v>2012</v>
      </c>
      <c r="V1235" s="10">
        <f t="shared" si="159"/>
        <v>40960.948773148149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54"/>
        <v>0</v>
      </c>
      <c r="P1236" s="5">
        <f t="shared" si="155"/>
        <v>0</v>
      </c>
      <c r="Q1236" t="str">
        <f t="shared" si="156"/>
        <v>music</v>
      </c>
      <c r="R1236" t="str">
        <f t="shared" si="157"/>
        <v>world music</v>
      </c>
      <c r="S1236" s="10">
        <f t="shared" si="158"/>
        <v>42007.788680555561</v>
      </c>
      <c r="T1236" t="str">
        <f t="shared" si="152"/>
        <v>Jan</v>
      </c>
      <c r="U1236">
        <f t="shared" si="153"/>
        <v>2015</v>
      </c>
      <c r="V1236" s="10">
        <f t="shared" si="159"/>
        <v>42037.788680555561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54"/>
        <v>2.7873639500929119</v>
      </c>
      <c r="P1237" s="5">
        <f t="shared" si="155"/>
        <v>35</v>
      </c>
      <c r="Q1237" t="str">
        <f t="shared" si="156"/>
        <v>music</v>
      </c>
      <c r="R1237" t="str">
        <f t="shared" si="157"/>
        <v>world music</v>
      </c>
      <c r="S1237" s="10">
        <f t="shared" si="158"/>
        <v>41583.135405092595</v>
      </c>
      <c r="T1237" t="str">
        <f t="shared" si="152"/>
        <v>Nov</v>
      </c>
      <c r="U1237">
        <f t="shared" si="153"/>
        <v>2013</v>
      </c>
      <c r="V1237" s="10">
        <f t="shared" si="159"/>
        <v>41623.135405092595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54"/>
        <v>0</v>
      </c>
      <c r="P1238" s="5">
        <f t="shared" si="155"/>
        <v>0</v>
      </c>
      <c r="Q1238" t="str">
        <f t="shared" si="156"/>
        <v>music</v>
      </c>
      <c r="R1238" t="str">
        <f t="shared" si="157"/>
        <v>world music</v>
      </c>
      <c r="S1238" s="10">
        <f t="shared" si="158"/>
        <v>41110.680138888885</v>
      </c>
      <c r="T1238" t="str">
        <f t="shared" si="152"/>
        <v>Jul</v>
      </c>
      <c r="U1238">
        <f t="shared" si="153"/>
        <v>2012</v>
      </c>
      <c r="V1238" s="10">
        <f t="shared" si="159"/>
        <v>41118.666666666664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54"/>
        <v>0</v>
      </c>
      <c r="P1239" s="5">
        <f t="shared" si="155"/>
        <v>0</v>
      </c>
      <c r="Q1239" t="str">
        <f t="shared" si="156"/>
        <v>music</v>
      </c>
      <c r="R1239" t="str">
        <f t="shared" si="157"/>
        <v>world music</v>
      </c>
      <c r="S1239" s="10">
        <f t="shared" si="158"/>
        <v>41125.283159722225</v>
      </c>
      <c r="T1239" t="str">
        <f t="shared" si="152"/>
        <v>Aug</v>
      </c>
      <c r="U1239">
        <f t="shared" si="153"/>
        <v>2012</v>
      </c>
      <c r="V1239" s="10">
        <f t="shared" si="159"/>
        <v>41145.283159722225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54"/>
        <v>17.8</v>
      </c>
      <c r="P1240" s="5">
        <f t="shared" si="155"/>
        <v>59.333333333333336</v>
      </c>
      <c r="Q1240" t="str">
        <f t="shared" si="156"/>
        <v>music</v>
      </c>
      <c r="R1240" t="str">
        <f t="shared" si="157"/>
        <v>world music</v>
      </c>
      <c r="S1240" s="10">
        <f t="shared" si="158"/>
        <v>40731.61037037037</v>
      </c>
      <c r="T1240" t="str">
        <f t="shared" si="152"/>
        <v>Jul</v>
      </c>
      <c r="U1240">
        <f t="shared" si="153"/>
        <v>2011</v>
      </c>
      <c r="V1240" s="10">
        <f t="shared" si="159"/>
        <v>40761.61037037037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54"/>
        <v>0</v>
      </c>
      <c r="P1241" s="5">
        <f t="shared" si="155"/>
        <v>0</v>
      </c>
      <c r="Q1241" t="str">
        <f t="shared" si="156"/>
        <v>music</v>
      </c>
      <c r="R1241" t="str">
        <f t="shared" si="157"/>
        <v>world music</v>
      </c>
      <c r="S1241" s="10">
        <f t="shared" si="158"/>
        <v>40883.962581018517</v>
      </c>
      <c r="T1241" t="str">
        <f t="shared" si="152"/>
        <v>Dec</v>
      </c>
      <c r="U1241">
        <f t="shared" si="153"/>
        <v>2011</v>
      </c>
      <c r="V1241" s="10">
        <f t="shared" si="159"/>
        <v>40913.962581018517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54"/>
        <v>3.0124999999999997</v>
      </c>
      <c r="P1242" s="5">
        <f t="shared" si="155"/>
        <v>30.125</v>
      </c>
      <c r="Q1242" t="str">
        <f t="shared" si="156"/>
        <v>music</v>
      </c>
      <c r="R1242" t="str">
        <f t="shared" si="157"/>
        <v>world music</v>
      </c>
      <c r="S1242" s="10">
        <f t="shared" si="158"/>
        <v>41409.040011574078</v>
      </c>
      <c r="T1242" t="str">
        <f t="shared" si="152"/>
        <v>May</v>
      </c>
      <c r="U1242">
        <f t="shared" si="153"/>
        <v>2013</v>
      </c>
      <c r="V1242" s="10">
        <f t="shared" si="159"/>
        <v>41467.910416666666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54"/>
        <v>50.739999999999995</v>
      </c>
      <c r="P1243" s="5">
        <f t="shared" si="155"/>
        <v>74.617647058823536</v>
      </c>
      <c r="Q1243" t="str">
        <f t="shared" si="156"/>
        <v>music</v>
      </c>
      <c r="R1243" t="str">
        <f t="shared" si="157"/>
        <v>world music</v>
      </c>
      <c r="S1243" s="10">
        <f t="shared" si="158"/>
        <v>41923.837731481479</v>
      </c>
      <c r="T1243" t="str">
        <f t="shared" si="152"/>
        <v>Oct</v>
      </c>
      <c r="U1243">
        <f t="shared" si="153"/>
        <v>2014</v>
      </c>
      <c r="V1243" s="10">
        <f t="shared" si="159"/>
        <v>41946.249305555553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54"/>
        <v>0.54884742041712409</v>
      </c>
      <c r="P1244" s="5">
        <f t="shared" si="155"/>
        <v>5</v>
      </c>
      <c r="Q1244" t="str">
        <f t="shared" si="156"/>
        <v>music</v>
      </c>
      <c r="R1244" t="str">
        <f t="shared" si="157"/>
        <v>world music</v>
      </c>
      <c r="S1244" s="10">
        <f t="shared" si="158"/>
        <v>40782.165532407409</v>
      </c>
      <c r="T1244" t="str">
        <f t="shared" si="152"/>
        <v>Aug</v>
      </c>
      <c r="U1244">
        <f t="shared" si="153"/>
        <v>2011</v>
      </c>
      <c r="V1244" s="10">
        <f t="shared" si="159"/>
        <v>40797.554166666669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54"/>
        <v>14.091666666666667</v>
      </c>
      <c r="P1245" s="5">
        <f t="shared" si="155"/>
        <v>44.5</v>
      </c>
      <c r="Q1245" t="str">
        <f t="shared" si="156"/>
        <v>music</v>
      </c>
      <c r="R1245" t="str">
        <f t="shared" si="157"/>
        <v>world music</v>
      </c>
      <c r="S1245" s="10">
        <f t="shared" si="158"/>
        <v>40671.879293981481</v>
      </c>
      <c r="T1245" t="str">
        <f t="shared" si="152"/>
        <v>May</v>
      </c>
      <c r="U1245">
        <f t="shared" si="153"/>
        <v>2011</v>
      </c>
      <c r="V1245" s="10">
        <f t="shared" si="159"/>
        <v>40732.875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54"/>
        <v>103.8</v>
      </c>
      <c r="P1246" s="5">
        <f t="shared" si="155"/>
        <v>46.133333333333333</v>
      </c>
      <c r="Q1246" t="str">
        <f t="shared" si="156"/>
        <v>music</v>
      </c>
      <c r="R1246" t="str">
        <f t="shared" si="157"/>
        <v>rock</v>
      </c>
      <c r="S1246" s="10">
        <f t="shared" si="158"/>
        <v>41355.825497685182</v>
      </c>
      <c r="T1246" t="str">
        <f t="shared" si="152"/>
        <v>Mar</v>
      </c>
      <c r="U1246">
        <f t="shared" si="153"/>
        <v>2013</v>
      </c>
      <c r="V1246" s="10">
        <f t="shared" si="159"/>
        <v>41386.875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54"/>
        <v>120.24999999999999</v>
      </c>
      <c r="P1247" s="5">
        <f t="shared" si="155"/>
        <v>141.47058823529412</v>
      </c>
      <c r="Q1247" t="str">
        <f t="shared" si="156"/>
        <v>music</v>
      </c>
      <c r="R1247" t="str">
        <f t="shared" si="157"/>
        <v>rock</v>
      </c>
      <c r="S1247" s="10">
        <f t="shared" si="158"/>
        <v>41774.599930555552</v>
      </c>
      <c r="T1247" t="str">
        <f t="shared" si="152"/>
        <v>May</v>
      </c>
      <c r="U1247">
        <f t="shared" si="153"/>
        <v>2014</v>
      </c>
      <c r="V1247" s="10">
        <f t="shared" si="159"/>
        <v>41804.599930555552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54"/>
        <v>117</v>
      </c>
      <c r="P1248" s="5">
        <f t="shared" si="155"/>
        <v>75.483870967741936</v>
      </c>
      <c r="Q1248" t="str">
        <f t="shared" si="156"/>
        <v>music</v>
      </c>
      <c r="R1248" t="str">
        <f t="shared" si="157"/>
        <v>rock</v>
      </c>
      <c r="S1248" s="10">
        <f t="shared" si="158"/>
        <v>40838.043391203704</v>
      </c>
      <c r="T1248" t="str">
        <f t="shared" si="152"/>
        <v>Oct</v>
      </c>
      <c r="U1248">
        <f t="shared" si="153"/>
        <v>2011</v>
      </c>
      <c r="V1248" s="10">
        <f t="shared" si="159"/>
        <v>40883.085057870368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54"/>
        <v>122.14285714285715</v>
      </c>
      <c r="P1249" s="5">
        <f t="shared" si="155"/>
        <v>85.5</v>
      </c>
      <c r="Q1249" t="str">
        <f t="shared" si="156"/>
        <v>music</v>
      </c>
      <c r="R1249" t="str">
        <f t="shared" si="157"/>
        <v>rock</v>
      </c>
      <c r="S1249" s="10">
        <f t="shared" si="158"/>
        <v>41370.292303240742</v>
      </c>
      <c r="T1249" t="str">
        <f t="shared" si="152"/>
        <v>Apr</v>
      </c>
      <c r="U1249">
        <f t="shared" si="153"/>
        <v>2013</v>
      </c>
      <c r="V1249" s="10">
        <f t="shared" si="159"/>
        <v>41400.292303240742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54"/>
        <v>151.63999999999999</v>
      </c>
      <c r="P1250" s="5">
        <f t="shared" si="155"/>
        <v>64.254237288135599</v>
      </c>
      <c r="Q1250" t="str">
        <f t="shared" si="156"/>
        <v>music</v>
      </c>
      <c r="R1250" t="str">
        <f t="shared" si="157"/>
        <v>rock</v>
      </c>
      <c r="S1250" s="10">
        <f t="shared" si="158"/>
        <v>41767.656863425924</v>
      </c>
      <c r="T1250" t="str">
        <f t="shared" si="152"/>
        <v>May</v>
      </c>
      <c r="U1250">
        <f t="shared" si="153"/>
        <v>2014</v>
      </c>
      <c r="V1250" s="10">
        <f t="shared" si="159"/>
        <v>41803.290972222225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54"/>
        <v>104.44</v>
      </c>
      <c r="P1251" s="5">
        <f t="shared" si="155"/>
        <v>64.46913580246914</v>
      </c>
      <c r="Q1251" t="str">
        <f t="shared" si="156"/>
        <v>music</v>
      </c>
      <c r="R1251" t="str">
        <f t="shared" si="157"/>
        <v>rock</v>
      </c>
      <c r="S1251" s="10">
        <f t="shared" si="158"/>
        <v>41067.74086805556</v>
      </c>
      <c r="T1251" t="str">
        <f t="shared" si="152"/>
        <v>Jun</v>
      </c>
      <c r="U1251">
        <f t="shared" si="153"/>
        <v>2012</v>
      </c>
      <c r="V1251" s="10">
        <f t="shared" si="159"/>
        <v>41097.74086805556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54"/>
        <v>200.15333333333331</v>
      </c>
      <c r="P1252" s="5">
        <f t="shared" si="155"/>
        <v>118.2007874015748</v>
      </c>
      <c r="Q1252" t="str">
        <f t="shared" si="156"/>
        <v>music</v>
      </c>
      <c r="R1252" t="str">
        <f t="shared" si="157"/>
        <v>rock</v>
      </c>
      <c r="S1252" s="10">
        <f t="shared" si="158"/>
        <v>41843.64271990741</v>
      </c>
      <c r="T1252" t="str">
        <f t="shared" si="152"/>
        <v>Jul</v>
      </c>
      <c r="U1252">
        <f t="shared" si="153"/>
        <v>2014</v>
      </c>
      <c r="V1252" s="10">
        <f t="shared" si="159"/>
        <v>41888.64271990741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54"/>
        <v>101.8</v>
      </c>
      <c r="P1253" s="5">
        <f t="shared" si="155"/>
        <v>82.540540540540547</v>
      </c>
      <c r="Q1253" t="str">
        <f t="shared" si="156"/>
        <v>music</v>
      </c>
      <c r="R1253" t="str">
        <f t="shared" si="157"/>
        <v>rock</v>
      </c>
      <c r="S1253" s="10">
        <f t="shared" si="158"/>
        <v>40751.814432870371</v>
      </c>
      <c r="T1253" t="str">
        <f t="shared" si="152"/>
        <v>Jul</v>
      </c>
      <c r="U1253">
        <f t="shared" si="153"/>
        <v>2011</v>
      </c>
      <c r="V1253" s="10">
        <f t="shared" si="159"/>
        <v>40811.814432870371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54"/>
        <v>137.65714285714284</v>
      </c>
      <c r="P1254" s="5">
        <f t="shared" si="155"/>
        <v>34.170212765957444</v>
      </c>
      <c r="Q1254" t="str">
        <f t="shared" si="156"/>
        <v>music</v>
      </c>
      <c r="R1254" t="str">
        <f t="shared" si="157"/>
        <v>rock</v>
      </c>
      <c r="S1254" s="10">
        <f t="shared" si="158"/>
        <v>41543.988067129627</v>
      </c>
      <c r="T1254" t="str">
        <f t="shared" si="152"/>
        <v>Sep</v>
      </c>
      <c r="U1254">
        <f t="shared" si="153"/>
        <v>2013</v>
      </c>
      <c r="V1254" s="10">
        <f t="shared" si="159"/>
        <v>41571.988067129627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54"/>
        <v>303833.2</v>
      </c>
      <c r="P1255" s="5">
        <f t="shared" si="155"/>
        <v>42.73322081575246</v>
      </c>
      <c r="Q1255" t="str">
        <f t="shared" si="156"/>
        <v>music</v>
      </c>
      <c r="R1255" t="str">
        <f t="shared" si="157"/>
        <v>rock</v>
      </c>
      <c r="S1255" s="10">
        <f t="shared" si="158"/>
        <v>41855.783645833333</v>
      </c>
      <c r="T1255" t="str">
        <f t="shared" si="152"/>
        <v>Aug</v>
      </c>
      <c r="U1255">
        <f t="shared" si="153"/>
        <v>2014</v>
      </c>
      <c r="V1255" s="10">
        <f t="shared" si="159"/>
        <v>41885.783645833333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54"/>
        <v>198.85074626865671</v>
      </c>
      <c r="P1256" s="5">
        <f t="shared" si="155"/>
        <v>94.489361702127653</v>
      </c>
      <c r="Q1256" t="str">
        <f t="shared" si="156"/>
        <v>music</v>
      </c>
      <c r="R1256" t="str">
        <f t="shared" si="157"/>
        <v>rock</v>
      </c>
      <c r="S1256" s="10">
        <f t="shared" si="158"/>
        <v>40487.621365740742</v>
      </c>
      <c r="T1256" t="str">
        <f t="shared" si="152"/>
        <v>Nov</v>
      </c>
      <c r="U1256">
        <f t="shared" si="153"/>
        <v>2010</v>
      </c>
      <c r="V1256" s="10">
        <f t="shared" si="159"/>
        <v>40544.207638888889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54"/>
        <v>202.36666666666667</v>
      </c>
      <c r="P1257" s="5">
        <f t="shared" si="155"/>
        <v>55.697247706422019</v>
      </c>
      <c r="Q1257" t="str">
        <f t="shared" si="156"/>
        <v>music</v>
      </c>
      <c r="R1257" t="str">
        <f t="shared" si="157"/>
        <v>rock</v>
      </c>
      <c r="S1257" s="10">
        <f t="shared" si="158"/>
        <v>41579.845509259263</v>
      </c>
      <c r="T1257" t="str">
        <f t="shared" si="152"/>
        <v>Nov</v>
      </c>
      <c r="U1257">
        <f t="shared" si="153"/>
        <v>2013</v>
      </c>
      <c r="V1257" s="10">
        <f t="shared" si="159"/>
        <v>41609.887175925927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54"/>
        <v>117.96376666666666</v>
      </c>
      <c r="P1258" s="5">
        <f t="shared" si="155"/>
        <v>98.030831024930734</v>
      </c>
      <c r="Q1258" t="str">
        <f t="shared" si="156"/>
        <v>music</v>
      </c>
      <c r="R1258" t="str">
        <f t="shared" si="157"/>
        <v>rock</v>
      </c>
      <c r="S1258" s="10">
        <f t="shared" si="158"/>
        <v>40921.919340277782</v>
      </c>
      <c r="T1258" t="str">
        <f t="shared" si="152"/>
        <v>Jan</v>
      </c>
      <c r="U1258">
        <f t="shared" si="153"/>
        <v>2012</v>
      </c>
      <c r="V1258" s="10">
        <f t="shared" si="159"/>
        <v>40951.919340277782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54"/>
        <v>294.72727272727275</v>
      </c>
      <c r="P1259" s="5">
        <f t="shared" si="155"/>
        <v>92.102272727272734</v>
      </c>
      <c r="Q1259" t="str">
        <f t="shared" si="156"/>
        <v>music</v>
      </c>
      <c r="R1259" t="str">
        <f t="shared" si="157"/>
        <v>rock</v>
      </c>
      <c r="S1259" s="10">
        <f t="shared" si="158"/>
        <v>40587.085532407407</v>
      </c>
      <c r="T1259" t="str">
        <f t="shared" si="152"/>
        <v>Feb</v>
      </c>
      <c r="U1259">
        <f t="shared" si="153"/>
        <v>2011</v>
      </c>
      <c r="V1259" s="10">
        <f t="shared" si="159"/>
        <v>40636.043865740743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54"/>
        <v>213.14633333333336</v>
      </c>
      <c r="P1260" s="5">
        <f t="shared" si="155"/>
        <v>38.175462686567165</v>
      </c>
      <c r="Q1260" t="str">
        <f t="shared" si="156"/>
        <v>music</v>
      </c>
      <c r="R1260" t="str">
        <f t="shared" si="157"/>
        <v>rock</v>
      </c>
      <c r="S1260" s="10">
        <f t="shared" si="158"/>
        <v>41487.611250000002</v>
      </c>
      <c r="T1260" t="str">
        <f t="shared" si="152"/>
        <v>Aug</v>
      </c>
      <c r="U1260">
        <f t="shared" si="153"/>
        <v>2013</v>
      </c>
      <c r="V1260" s="10">
        <f t="shared" si="159"/>
        <v>41517.611250000002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54"/>
        <v>104.24</v>
      </c>
      <c r="P1261" s="5">
        <f t="shared" si="155"/>
        <v>27.145833333333332</v>
      </c>
      <c r="Q1261" t="str">
        <f t="shared" si="156"/>
        <v>music</v>
      </c>
      <c r="R1261" t="str">
        <f t="shared" si="157"/>
        <v>rock</v>
      </c>
      <c r="S1261" s="10">
        <f t="shared" si="158"/>
        <v>41766.970648148148</v>
      </c>
      <c r="T1261" t="str">
        <f t="shared" si="152"/>
        <v>May</v>
      </c>
      <c r="U1261">
        <f t="shared" si="153"/>
        <v>2014</v>
      </c>
      <c r="V1261" s="10">
        <f t="shared" si="159"/>
        <v>41799.165972222225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54"/>
        <v>113.66666666666667</v>
      </c>
      <c r="P1262" s="5">
        <f t="shared" si="155"/>
        <v>50.689189189189186</v>
      </c>
      <c r="Q1262" t="str">
        <f t="shared" si="156"/>
        <v>music</v>
      </c>
      <c r="R1262" t="str">
        <f t="shared" si="157"/>
        <v>rock</v>
      </c>
      <c r="S1262" s="10">
        <f t="shared" si="158"/>
        <v>41666.842824074076</v>
      </c>
      <c r="T1262" t="str">
        <f t="shared" si="152"/>
        <v>Jan</v>
      </c>
      <c r="U1262">
        <f t="shared" si="153"/>
        <v>2014</v>
      </c>
      <c r="V1262" s="10">
        <f t="shared" si="159"/>
        <v>41696.842824074076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54"/>
        <v>101.25</v>
      </c>
      <c r="P1263" s="5">
        <f t="shared" si="155"/>
        <v>38.942307692307693</v>
      </c>
      <c r="Q1263" t="str">
        <f t="shared" si="156"/>
        <v>music</v>
      </c>
      <c r="R1263" t="str">
        <f t="shared" si="157"/>
        <v>rock</v>
      </c>
      <c r="S1263" s="10">
        <f t="shared" si="158"/>
        <v>41638.342905092592</v>
      </c>
      <c r="T1263" t="str">
        <f t="shared" si="152"/>
        <v>Dec</v>
      </c>
      <c r="U1263">
        <f t="shared" si="153"/>
        <v>2013</v>
      </c>
      <c r="V1263" s="10">
        <f t="shared" si="159"/>
        <v>41668.342905092592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54"/>
        <v>125.41538461538462</v>
      </c>
      <c r="P1264" s="5">
        <f t="shared" si="155"/>
        <v>77.638095238095232</v>
      </c>
      <c r="Q1264" t="str">
        <f t="shared" si="156"/>
        <v>music</v>
      </c>
      <c r="R1264" t="str">
        <f t="shared" si="157"/>
        <v>rock</v>
      </c>
      <c r="S1264" s="10">
        <f t="shared" si="158"/>
        <v>41656.762638888889</v>
      </c>
      <c r="T1264" t="str">
        <f t="shared" si="152"/>
        <v>Jan</v>
      </c>
      <c r="U1264">
        <f t="shared" si="153"/>
        <v>2014</v>
      </c>
      <c r="V1264" s="10">
        <f t="shared" si="159"/>
        <v>41686.762638888889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54"/>
        <v>119</v>
      </c>
      <c r="P1265" s="5">
        <f t="shared" si="155"/>
        <v>43.536585365853661</v>
      </c>
      <c r="Q1265" t="str">
        <f t="shared" si="156"/>
        <v>music</v>
      </c>
      <c r="R1265" t="str">
        <f t="shared" si="157"/>
        <v>rock</v>
      </c>
      <c r="S1265" s="10">
        <f t="shared" si="158"/>
        <v>41692.084143518521</v>
      </c>
      <c r="T1265" t="str">
        <f t="shared" si="152"/>
        <v>Feb</v>
      </c>
      <c r="U1265">
        <f t="shared" si="153"/>
        <v>2014</v>
      </c>
      <c r="V1265" s="10">
        <f t="shared" si="159"/>
        <v>41727.041666666664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54"/>
        <v>166.46153846153845</v>
      </c>
      <c r="P1266" s="5">
        <f t="shared" si="155"/>
        <v>31.823529411764707</v>
      </c>
      <c r="Q1266" t="str">
        <f t="shared" si="156"/>
        <v>music</v>
      </c>
      <c r="R1266" t="str">
        <f t="shared" si="157"/>
        <v>rock</v>
      </c>
      <c r="S1266" s="10">
        <f t="shared" si="158"/>
        <v>41547.662997685184</v>
      </c>
      <c r="T1266" t="str">
        <f t="shared" si="152"/>
        <v>Sep</v>
      </c>
      <c r="U1266">
        <f t="shared" si="153"/>
        <v>2013</v>
      </c>
      <c r="V1266" s="10">
        <f t="shared" si="159"/>
        <v>41576.662997685184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54"/>
        <v>119.14771428571429</v>
      </c>
      <c r="P1267" s="5">
        <f t="shared" si="155"/>
        <v>63.184393939393942</v>
      </c>
      <c r="Q1267" t="str">
        <f t="shared" si="156"/>
        <v>music</v>
      </c>
      <c r="R1267" t="str">
        <f t="shared" si="157"/>
        <v>rock</v>
      </c>
      <c r="S1267" s="10">
        <f t="shared" si="158"/>
        <v>40465.655266203699</v>
      </c>
      <c r="T1267" t="str">
        <f t="shared" si="152"/>
        <v>Oct</v>
      </c>
      <c r="U1267">
        <f t="shared" si="153"/>
        <v>2010</v>
      </c>
      <c r="V1267" s="10">
        <f t="shared" si="159"/>
        <v>40512.655266203699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54"/>
        <v>100.47368421052632</v>
      </c>
      <c r="P1268" s="5">
        <f t="shared" si="155"/>
        <v>190.9</v>
      </c>
      <c r="Q1268" t="str">
        <f t="shared" si="156"/>
        <v>music</v>
      </c>
      <c r="R1268" t="str">
        <f t="shared" si="157"/>
        <v>rock</v>
      </c>
      <c r="S1268" s="10">
        <f t="shared" si="158"/>
        <v>41620.87667824074</v>
      </c>
      <c r="T1268" t="str">
        <f t="shared" si="152"/>
        <v>Dec</v>
      </c>
      <c r="U1268">
        <f t="shared" si="153"/>
        <v>2013</v>
      </c>
      <c r="V1268" s="10">
        <f t="shared" si="159"/>
        <v>41650.87667824074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54"/>
        <v>101.8</v>
      </c>
      <c r="P1269" s="5">
        <f t="shared" si="155"/>
        <v>140.85534591194968</v>
      </c>
      <c r="Q1269" t="str">
        <f t="shared" si="156"/>
        <v>music</v>
      </c>
      <c r="R1269" t="str">
        <f t="shared" si="157"/>
        <v>rock</v>
      </c>
      <c r="S1269" s="10">
        <f t="shared" si="158"/>
        <v>41449.585162037038</v>
      </c>
      <c r="T1269" t="str">
        <f t="shared" si="152"/>
        <v>Jun</v>
      </c>
      <c r="U1269">
        <f t="shared" si="153"/>
        <v>2013</v>
      </c>
      <c r="V1269" s="10">
        <f t="shared" si="159"/>
        <v>41479.585162037038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54"/>
        <v>116.66666666666667</v>
      </c>
      <c r="P1270" s="5">
        <f t="shared" si="155"/>
        <v>76.92307692307692</v>
      </c>
      <c r="Q1270" t="str">
        <f t="shared" si="156"/>
        <v>music</v>
      </c>
      <c r="R1270" t="str">
        <f t="shared" si="157"/>
        <v>rock</v>
      </c>
      <c r="S1270" s="10">
        <f t="shared" si="158"/>
        <v>41507.845451388886</v>
      </c>
      <c r="T1270" t="str">
        <f t="shared" si="152"/>
        <v>Aug</v>
      </c>
      <c r="U1270">
        <f t="shared" si="153"/>
        <v>2013</v>
      </c>
      <c r="V1270" s="10">
        <f t="shared" si="159"/>
        <v>41537.845451388886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54"/>
        <v>108.64893617021276</v>
      </c>
      <c r="P1271" s="5">
        <f t="shared" si="155"/>
        <v>99.15533980582525</v>
      </c>
      <c r="Q1271" t="str">
        <f t="shared" si="156"/>
        <v>music</v>
      </c>
      <c r="R1271" t="str">
        <f t="shared" si="157"/>
        <v>rock</v>
      </c>
      <c r="S1271" s="10">
        <f t="shared" si="158"/>
        <v>42445.823055555549</v>
      </c>
      <c r="T1271" t="str">
        <f t="shared" si="152"/>
        <v>Mar</v>
      </c>
      <c r="U1271">
        <f t="shared" si="153"/>
        <v>2016</v>
      </c>
      <c r="V1271" s="10">
        <f t="shared" si="159"/>
        <v>42476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54"/>
        <v>114.72</v>
      </c>
      <c r="P1272" s="5">
        <f t="shared" si="155"/>
        <v>67.881656804733723</v>
      </c>
      <c r="Q1272" t="str">
        <f t="shared" si="156"/>
        <v>music</v>
      </c>
      <c r="R1272" t="str">
        <f t="shared" si="157"/>
        <v>rock</v>
      </c>
      <c r="S1272" s="10">
        <f t="shared" si="158"/>
        <v>40933.856967592597</v>
      </c>
      <c r="T1272" t="str">
        <f t="shared" si="152"/>
        <v>Jan</v>
      </c>
      <c r="U1272">
        <f t="shared" si="153"/>
        <v>2012</v>
      </c>
      <c r="V1272" s="10">
        <f t="shared" si="159"/>
        <v>40993.815300925926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54"/>
        <v>101.8</v>
      </c>
      <c r="P1273" s="5">
        <f t="shared" si="155"/>
        <v>246.29032258064515</v>
      </c>
      <c r="Q1273" t="str">
        <f t="shared" si="156"/>
        <v>music</v>
      </c>
      <c r="R1273" t="str">
        <f t="shared" si="157"/>
        <v>rock</v>
      </c>
      <c r="S1273" s="10">
        <f t="shared" si="158"/>
        <v>41561.683553240742</v>
      </c>
      <c r="T1273" t="str">
        <f t="shared" si="152"/>
        <v>Oct</v>
      </c>
      <c r="U1273">
        <f t="shared" si="153"/>
        <v>2013</v>
      </c>
      <c r="V1273" s="10">
        <f t="shared" si="159"/>
        <v>41591.725219907406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54"/>
        <v>106</v>
      </c>
      <c r="P1274" s="5">
        <f t="shared" si="155"/>
        <v>189.28571428571428</v>
      </c>
      <c r="Q1274" t="str">
        <f t="shared" si="156"/>
        <v>music</v>
      </c>
      <c r="R1274" t="str">
        <f t="shared" si="157"/>
        <v>rock</v>
      </c>
      <c r="S1274" s="10">
        <f t="shared" si="158"/>
        <v>40274.745127314818</v>
      </c>
      <c r="T1274" t="str">
        <f t="shared" si="152"/>
        <v>Apr</v>
      </c>
      <c r="U1274">
        <f t="shared" si="153"/>
        <v>2010</v>
      </c>
      <c r="V1274" s="10">
        <f t="shared" si="159"/>
        <v>40344.166666666664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54"/>
        <v>103.49999999999999</v>
      </c>
      <c r="P1275" s="5">
        <f t="shared" si="155"/>
        <v>76.666666666666671</v>
      </c>
      <c r="Q1275" t="str">
        <f t="shared" si="156"/>
        <v>music</v>
      </c>
      <c r="R1275" t="str">
        <f t="shared" si="157"/>
        <v>rock</v>
      </c>
      <c r="S1275" s="10">
        <f t="shared" si="158"/>
        <v>41852.730219907404</v>
      </c>
      <c r="T1275" t="str">
        <f t="shared" si="152"/>
        <v>Aug</v>
      </c>
      <c r="U1275">
        <f t="shared" si="153"/>
        <v>2014</v>
      </c>
      <c r="V1275" s="10">
        <f t="shared" si="159"/>
        <v>41882.730219907404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54"/>
        <v>154.97535999999999</v>
      </c>
      <c r="P1276" s="5">
        <f t="shared" si="155"/>
        <v>82.963254817987149</v>
      </c>
      <c r="Q1276" t="str">
        <f t="shared" si="156"/>
        <v>music</v>
      </c>
      <c r="R1276" t="str">
        <f t="shared" si="157"/>
        <v>rock</v>
      </c>
      <c r="S1276" s="10">
        <f t="shared" si="158"/>
        <v>41116.690104166664</v>
      </c>
      <c r="T1276" t="str">
        <f t="shared" si="152"/>
        <v>Jul</v>
      </c>
      <c r="U1276">
        <f t="shared" si="153"/>
        <v>2012</v>
      </c>
      <c r="V1276" s="10">
        <f t="shared" si="159"/>
        <v>41151.690104166664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54"/>
        <v>162.14066666666668</v>
      </c>
      <c r="P1277" s="5">
        <f t="shared" si="155"/>
        <v>62.522107969151669</v>
      </c>
      <c r="Q1277" t="str">
        <f t="shared" si="156"/>
        <v>music</v>
      </c>
      <c r="R1277" t="str">
        <f t="shared" si="157"/>
        <v>rock</v>
      </c>
      <c r="S1277" s="10">
        <f t="shared" si="158"/>
        <v>41458.867905092593</v>
      </c>
      <c r="T1277" t="str">
        <f t="shared" si="152"/>
        <v>Jul</v>
      </c>
      <c r="U1277">
        <f t="shared" si="153"/>
        <v>2013</v>
      </c>
      <c r="V1277" s="10">
        <f t="shared" si="159"/>
        <v>41493.867905092593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54"/>
        <v>104.42100000000001</v>
      </c>
      <c r="P1278" s="5">
        <f t="shared" si="155"/>
        <v>46.06808823529412</v>
      </c>
      <c r="Q1278" t="str">
        <f t="shared" si="156"/>
        <v>music</v>
      </c>
      <c r="R1278" t="str">
        <f t="shared" si="157"/>
        <v>rock</v>
      </c>
      <c r="S1278" s="10">
        <f t="shared" si="158"/>
        <v>40007.704247685186</v>
      </c>
      <c r="T1278" t="str">
        <f t="shared" si="152"/>
        <v>Jul</v>
      </c>
      <c r="U1278">
        <f t="shared" si="153"/>
        <v>2009</v>
      </c>
      <c r="V1278" s="10">
        <f t="shared" si="159"/>
        <v>40057.166666666664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54"/>
        <v>106.12433333333333</v>
      </c>
      <c r="P1279" s="5">
        <f t="shared" si="155"/>
        <v>38.543946731234868</v>
      </c>
      <c r="Q1279" t="str">
        <f t="shared" si="156"/>
        <v>music</v>
      </c>
      <c r="R1279" t="str">
        <f t="shared" si="157"/>
        <v>rock</v>
      </c>
      <c r="S1279" s="10">
        <f t="shared" si="158"/>
        <v>41121.561886574076</v>
      </c>
      <c r="T1279" t="str">
        <f t="shared" si="152"/>
        <v>Jul</v>
      </c>
      <c r="U1279">
        <f t="shared" si="153"/>
        <v>2012</v>
      </c>
      <c r="V1279" s="10">
        <f t="shared" si="159"/>
        <v>41156.561886574076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54"/>
        <v>154.93846153846152</v>
      </c>
      <c r="P1280" s="5">
        <f t="shared" si="155"/>
        <v>53.005263157894738</v>
      </c>
      <c r="Q1280" t="str">
        <f t="shared" si="156"/>
        <v>music</v>
      </c>
      <c r="R1280" t="str">
        <f t="shared" si="157"/>
        <v>rock</v>
      </c>
      <c r="S1280" s="10">
        <f t="shared" si="158"/>
        <v>41786.555162037039</v>
      </c>
      <c r="T1280" t="str">
        <f t="shared" si="152"/>
        <v>May</v>
      </c>
      <c r="U1280">
        <f t="shared" si="153"/>
        <v>2014</v>
      </c>
      <c r="V1280" s="10">
        <f t="shared" si="159"/>
        <v>41815.083333333336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54"/>
        <v>110.77157238734421</v>
      </c>
      <c r="P1281" s="5">
        <f t="shared" si="155"/>
        <v>73.355396825396824</v>
      </c>
      <c r="Q1281" t="str">
        <f t="shared" si="156"/>
        <v>music</v>
      </c>
      <c r="R1281" t="str">
        <f t="shared" si="157"/>
        <v>rock</v>
      </c>
      <c r="S1281" s="10">
        <f t="shared" si="158"/>
        <v>41682.099189814813</v>
      </c>
      <c r="T1281" t="str">
        <f t="shared" si="152"/>
        <v>Feb</v>
      </c>
      <c r="U1281">
        <f t="shared" si="153"/>
        <v>2014</v>
      </c>
      <c r="V1281" s="10">
        <f t="shared" si="159"/>
        <v>41722.057523148149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54"/>
        <v>110.91186666666665</v>
      </c>
      <c r="P1282" s="5">
        <f t="shared" si="155"/>
        <v>127.97523076923076</v>
      </c>
      <c r="Q1282" t="str">
        <f t="shared" si="156"/>
        <v>music</v>
      </c>
      <c r="R1282" t="str">
        <f t="shared" si="157"/>
        <v>rock</v>
      </c>
      <c r="S1282" s="10">
        <f t="shared" si="158"/>
        <v>40513.757569444446</v>
      </c>
      <c r="T1282" t="str">
        <f t="shared" ref="T1282:T1345" si="160">TEXT(S1282,"mmm")</f>
        <v>Dec</v>
      </c>
      <c r="U1282">
        <f t="shared" ref="U1282:U1345" si="161">YEAR(S1282)</f>
        <v>2010</v>
      </c>
      <c r="V1282" s="10">
        <f t="shared" si="159"/>
        <v>40603.757569444446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62">(E1283/D1283)*100</f>
        <v>110.71428571428572</v>
      </c>
      <c r="P1283" s="5">
        <f t="shared" ref="P1283:P1346" si="163">IFERROR(E1283/L1283,0)</f>
        <v>104.72972972972973</v>
      </c>
      <c r="Q1283" t="str">
        <f t="shared" ref="Q1283:Q1346" si="164">LEFT(N1283,SEARCH("/",N1283,1)-1)</f>
        <v>music</v>
      </c>
      <c r="R1283" t="str">
        <f t="shared" ref="R1283:R1346" si="165">RIGHT(N1283,LEN(N1283)-SEARCH("/",N1283,1))</f>
        <v>rock</v>
      </c>
      <c r="S1283" s="10">
        <f t="shared" ref="S1283:S1346" si="166">(((J1283/60)/60)/24)+DATE(1970,1,1)</f>
        <v>41463.743472222224</v>
      </c>
      <c r="T1283" t="str">
        <f t="shared" si="160"/>
        <v>Jul</v>
      </c>
      <c r="U1283">
        <f t="shared" si="161"/>
        <v>2013</v>
      </c>
      <c r="V1283" s="10">
        <f t="shared" ref="V1283:V1346" si="167">(((I1283/60)/60)/24)+DATE(1970,1,1)</f>
        <v>41483.743472222224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62"/>
        <v>123.61333333333333</v>
      </c>
      <c r="P1284" s="5">
        <f t="shared" si="163"/>
        <v>67.671532846715323</v>
      </c>
      <c r="Q1284" t="str">
        <f t="shared" si="164"/>
        <v>music</v>
      </c>
      <c r="R1284" t="str">
        <f t="shared" si="165"/>
        <v>rock</v>
      </c>
      <c r="S1284" s="10">
        <f t="shared" si="166"/>
        <v>41586.475173611114</v>
      </c>
      <c r="T1284" t="str">
        <f t="shared" si="160"/>
        <v>Nov</v>
      </c>
      <c r="U1284">
        <f t="shared" si="161"/>
        <v>2013</v>
      </c>
      <c r="V1284" s="10">
        <f t="shared" si="167"/>
        <v>41617.207638888889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62"/>
        <v>211.05</v>
      </c>
      <c r="P1285" s="5">
        <f t="shared" si="163"/>
        <v>95.931818181818187</v>
      </c>
      <c r="Q1285" t="str">
        <f t="shared" si="164"/>
        <v>music</v>
      </c>
      <c r="R1285" t="str">
        <f t="shared" si="165"/>
        <v>rock</v>
      </c>
      <c r="S1285" s="10">
        <f t="shared" si="166"/>
        <v>41320.717465277776</v>
      </c>
      <c r="T1285" t="str">
        <f t="shared" si="160"/>
        <v>Feb</v>
      </c>
      <c r="U1285">
        <f t="shared" si="161"/>
        <v>2013</v>
      </c>
      <c r="V1285" s="10">
        <f t="shared" si="167"/>
        <v>41344.166666666664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62"/>
        <v>101</v>
      </c>
      <c r="P1286" s="5">
        <f t="shared" si="163"/>
        <v>65.161290322580641</v>
      </c>
      <c r="Q1286" t="str">
        <f t="shared" si="164"/>
        <v>theater</v>
      </c>
      <c r="R1286" t="str">
        <f t="shared" si="165"/>
        <v>plays</v>
      </c>
      <c r="S1286" s="10">
        <f t="shared" si="166"/>
        <v>42712.23474537037</v>
      </c>
      <c r="T1286" t="str">
        <f t="shared" si="160"/>
        <v>Dec</v>
      </c>
      <c r="U1286">
        <f t="shared" si="161"/>
        <v>2016</v>
      </c>
      <c r="V1286" s="10">
        <f t="shared" si="167"/>
        <v>42735.707638888889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62"/>
        <v>101.64999999999999</v>
      </c>
      <c r="P1287" s="5">
        <f t="shared" si="163"/>
        <v>32.269841269841272</v>
      </c>
      <c r="Q1287" t="str">
        <f t="shared" si="164"/>
        <v>theater</v>
      </c>
      <c r="R1287" t="str">
        <f t="shared" si="165"/>
        <v>plays</v>
      </c>
      <c r="S1287" s="10">
        <f t="shared" si="166"/>
        <v>42160.583043981482</v>
      </c>
      <c r="T1287" t="str">
        <f t="shared" si="160"/>
        <v>Jun</v>
      </c>
      <c r="U1287">
        <f t="shared" si="161"/>
        <v>2015</v>
      </c>
      <c r="V1287" s="10">
        <f t="shared" si="167"/>
        <v>42175.583043981482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62"/>
        <v>108.33333333333333</v>
      </c>
      <c r="P1288" s="5">
        <f t="shared" si="163"/>
        <v>81.25</v>
      </c>
      <c r="Q1288" t="str">
        <f t="shared" si="164"/>
        <v>theater</v>
      </c>
      <c r="R1288" t="str">
        <f t="shared" si="165"/>
        <v>plays</v>
      </c>
      <c r="S1288" s="10">
        <f t="shared" si="166"/>
        <v>42039.384571759263</v>
      </c>
      <c r="T1288" t="str">
        <f t="shared" si="160"/>
        <v>Feb</v>
      </c>
      <c r="U1288">
        <f t="shared" si="161"/>
        <v>2015</v>
      </c>
      <c r="V1288" s="10">
        <f t="shared" si="167"/>
        <v>42052.583333333328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62"/>
        <v>242</v>
      </c>
      <c r="P1289" s="5">
        <f t="shared" si="163"/>
        <v>24.2</v>
      </c>
      <c r="Q1289" t="str">
        <f t="shared" si="164"/>
        <v>theater</v>
      </c>
      <c r="R1289" t="str">
        <f t="shared" si="165"/>
        <v>plays</v>
      </c>
      <c r="S1289" s="10">
        <f t="shared" si="166"/>
        <v>42107.621018518519</v>
      </c>
      <c r="T1289" t="str">
        <f t="shared" si="160"/>
        <v>Apr</v>
      </c>
      <c r="U1289">
        <f t="shared" si="161"/>
        <v>2015</v>
      </c>
      <c r="V1289" s="10">
        <f t="shared" si="167"/>
        <v>42167.621018518519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62"/>
        <v>100.44999999999999</v>
      </c>
      <c r="P1290" s="5">
        <f t="shared" si="163"/>
        <v>65.868852459016395</v>
      </c>
      <c r="Q1290" t="str">
        <f t="shared" si="164"/>
        <v>theater</v>
      </c>
      <c r="R1290" t="str">
        <f t="shared" si="165"/>
        <v>plays</v>
      </c>
      <c r="S1290" s="10">
        <f t="shared" si="166"/>
        <v>42561.154664351852</v>
      </c>
      <c r="T1290" t="str">
        <f t="shared" si="160"/>
        <v>Jul</v>
      </c>
      <c r="U1290">
        <f t="shared" si="161"/>
        <v>2016</v>
      </c>
      <c r="V1290" s="10">
        <f t="shared" si="167"/>
        <v>42592.166666666672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62"/>
        <v>125.06666666666666</v>
      </c>
      <c r="P1291" s="5">
        <f t="shared" si="163"/>
        <v>36.07692307692308</v>
      </c>
      <c r="Q1291" t="str">
        <f t="shared" si="164"/>
        <v>theater</v>
      </c>
      <c r="R1291" t="str">
        <f t="shared" si="165"/>
        <v>plays</v>
      </c>
      <c r="S1291" s="10">
        <f t="shared" si="166"/>
        <v>42709.134780092587</v>
      </c>
      <c r="T1291" t="str">
        <f t="shared" si="160"/>
        <v>Dec</v>
      </c>
      <c r="U1291">
        <f t="shared" si="161"/>
        <v>2016</v>
      </c>
      <c r="V1291" s="10">
        <f t="shared" si="167"/>
        <v>42739.134780092587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62"/>
        <v>108.57142857142857</v>
      </c>
      <c r="P1292" s="5">
        <f t="shared" si="163"/>
        <v>44.186046511627907</v>
      </c>
      <c r="Q1292" t="str">
        <f t="shared" si="164"/>
        <v>theater</v>
      </c>
      <c r="R1292" t="str">
        <f t="shared" si="165"/>
        <v>plays</v>
      </c>
      <c r="S1292" s="10">
        <f t="shared" si="166"/>
        <v>42086.614942129629</v>
      </c>
      <c r="T1292" t="str">
        <f t="shared" si="160"/>
        <v>Mar</v>
      </c>
      <c r="U1292">
        <f t="shared" si="161"/>
        <v>2015</v>
      </c>
      <c r="V1292" s="10">
        <f t="shared" si="167"/>
        <v>42117.290972222225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62"/>
        <v>145.70000000000002</v>
      </c>
      <c r="P1293" s="5">
        <f t="shared" si="163"/>
        <v>104.07142857142857</v>
      </c>
      <c r="Q1293" t="str">
        <f t="shared" si="164"/>
        <v>theater</v>
      </c>
      <c r="R1293" t="str">
        <f t="shared" si="165"/>
        <v>plays</v>
      </c>
      <c r="S1293" s="10">
        <f t="shared" si="166"/>
        <v>42064.652673611112</v>
      </c>
      <c r="T1293" t="str">
        <f t="shared" si="160"/>
        <v>Mar</v>
      </c>
      <c r="U1293">
        <f t="shared" si="161"/>
        <v>2015</v>
      </c>
      <c r="V1293" s="10">
        <f t="shared" si="167"/>
        <v>42101.291666666672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62"/>
        <v>110.00000000000001</v>
      </c>
      <c r="P1294" s="5">
        <f t="shared" si="163"/>
        <v>35.96153846153846</v>
      </c>
      <c r="Q1294" t="str">
        <f t="shared" si="164"/>
        <v>theater</v>
      </c>
      <c r="R1294" t="str">
        <f t="shared" si="165"/>
        <v>plays</v>
      </c>
      <c r="S1294" s="10">
        <f t="shared" si="166"/>
        <v>42256.764212962968</v>
      </c>
      <c r="T1294" t="str">
        <f t="shared" si="160"/>
        <v>Sep</v>
      </c>
      <c r="U1294">
        <f t="shared" si="161"/>
        <v>2015</v>
      </c>
      <c r="V1294" s="10">
        <f t="shared" si="167"/>
        <v>42283.957638888889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62"/>
        <v>102.23333333333333</v>
      </c>
      <c r="P1295" s="5">
        <f t="shared" si="163"/>
        <v>127.79166666666667</v>
      </c>
      <c r="Q1295" t="str">
        <f t="shared" si="164"/>
        <v>theater</v>
      </c>
      <c r="R1295" t="str">
        <f t="shared" si="165"/>
        <v>plays</v>
      </c>
      <c r="S1295" s="10">
        <f t="shared" si="166"/>
        <v>42292.701053240744</v>
      </c>
      <c r="T1295" t="str">
        <f t="shared" si="160"/>
        <v>Oct</v>
      </c>
      <c r="U1295">
        <f t="shared" si="161"/>
        <v>2015</v>
      </c>
      <c r="V1295" s="10">
        <f t="shared" si="167"/>
        <v>42322.742719907401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62"/>
        <v>122</v>
      </c>
      <c r="P1296" s="5">
        <f t="shared" si="163"/>
        <v>27.727272727272727</v>
      </c>
      <c r="Q1296" t="str">
        <f t="shared" si="164"/>
        <v>theater</v>
      </c>
      <c r="R1296" t="str">
        <f t="shared" si="165"/>
        <v>plays</v>
      </c>
      <c r="S1296" s="10">
        <f t="shared" si="166"/>
        <v>42278.453668981485</v>
      </c>
      <c r="T1296" t="str">
        <f t="shared" si="160"/>
        <v>Oct</v>
      </c>
      <c r="U1296">
        <f t="shared" si="161"/>
        <v>2015</v>
      </c>
      <c r="V1296" s="10">
        <f t="shared" si="167"/>
        <v>42296.458333333328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62"/>
        <v>101.96000000000001</v>
      </c>
      <c r="P1297" s="5">
        <f t="shared" si="163"/>
        <v>39.828125</v>
      </c>
      <c r="Q1297" t="str">
        <f t="shared" si="164"/>
        <v>theater</v>
      </c>
      <c r="R1297" t="str">
        <f t="shared" si="165"/>
        <v>plays</v>
      </c>
      <c r="S1297" s="10">
        <f t="shared" si="166"/>
        <v>42184.572881944448</v>
      </c>
      <c r="T1297" t="str">
        <f t="shared" si="160"/>
        <v>Jun</v>
      </c>
      <c r="U1297">
        <f t="shared" si="161"/>
        <v>2015</v>
      </c>
      <c r="V1297" s="10">
        <f t="shared" si="167"/>
        <v>42214.708333333328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62"/>
        <v>141.1764705882353</v>
      </c>
      <c r="P1298" s="5">
        <f t="shared" si="163"/>
        <v>52.173913043478258</v>
      </c>
      <c r="Q1298" t="str">
        <f t="shared" si="164"/>
        <v>theater</v>
      </c>
      <c r="R1298" t="str">
        <f t="shared" si="165"/>
        <v>plays</v>
      </c>
      <c r="S1298" s="10">
        <f t="shared" si="166"/>
        <v>42423.050613425927</v>
      </c>
      <c r="T1298" t="str">
        <f t="shared" si="160"/>
        <v>Feb</v>
      </c>
      <c r="U1298">
        <f t="shared" si="161"/>
        <v>2016</v>
      </c>
      <c r="V1298" s="10">
        <f t="shared" si="167"/>
        <v>42443.008946759262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62"/>
        <v>109.52500000000001</v>
      </c>
      <c r="P1299" s="5">
        <f t="shared" si="163"/>
        <v>92.037815126050418</v>
      </c>
      <c r="Q1299" t="str">
        <f t="shared" si="164"/>
        <v>theater</v>
      </c>
      <c r="R1299" t="str">
        <f t="shared" si="165"/>
        <v>plays</v>
      </c>
      <c r="S1299" s="10">
        <f t="shared" si="166"/>
        <v>42461.747199074074</v>
      </c>
      <c r="T1299" t="str">
        <f t="shared" si="160"/>
        <v>Apr</v>
      </c>
      <c r="U1299">
        <f t="shared" si="161"/>
        <v>2016</v>
      </c>
      <c r="V1299" s="10">
        <f t="shared" si="167"/>
        <v>42491.747199074074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62"/>
        <v>104.65</v>
      </c>
      <c r="P1300" s="5">
        <f t="shared" si="163"/>
        <v>63.424242424242422</v>
      </c>
      <c r="Q1300" t="str">
        <f t="shared" si="164"/>
        <v>theater</v>
      </c>
      <c r="R1300" t="str">
        <f t="shared" si="165"/>
        <v>plays</v>
      </c>
      <c r="S1300" s="10">
        <f t="shared" si="166"/>
        <v>42458.680925925932</v>
      </c>
      <c r="T1300" t="str">
        <f t="shared" si="160"/>
        <v>Mar</v>
      </c>
      <c r="U1300">
        <f t="shared" si="161"/>
        <v>2016</v>
      </c>
      <c r="V1300" s="10">
        <f t="shared" si="167"/>
        <v>42488.680925925932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62"/>
        <v>124</v>
      </c>
      <c r="P1301" s="5">
        <f t="shared" si="163"/>
        <v>135.625</v>
      </c>
      <c r="Q1301" t="str">
        <f t="shared" si="164"/>
        <v>theater</v>
      </c>
      <c r="R1301" t="str">
        <f t="shared" si="165"/>
        <v>plays</v>
      </c>
      <c r="S1301" s="10">
        <f t="shared" si="166"/>
        <v>42169.814340277779</v>
      </c>
      <c r="T1301" t="str">
        <f t="shared" si="160"/>
        <v>Jun</v>
      </c>
      <c r="U1301">
        <f t="shared" si="161"/>
        <v>2015</v>
      </c>
      <c r="V1301" s="10">
        <f t="shared" si="167"/>
        <v>42199.814340277779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62"/>
        <v>135</v>
      </c>
      <c r="P1302" s="5">
        <f t="shared" si="163"/>
        <v>168.75</v>
      </c>
      <c r="Q1302" t="str">
        <f t="shared" si="164"/>
        <v>theater</v>
      </c>
      <c r="R1302" t="str">
        <f t="shared" si="165"/>
        <v>plays</v>
      </c>
      <c r="S1302" s="10">
        <f t="shared" si="166"/>
        <v>42483.675208333334</v>
      </c>
      <c r="T1302" t="str">
        <f t="shared" si="160"/>
        <v>Apr</v>
      </c>
      <c r="U1302">
        <f t="shared" si="161"/>
        <v>2016</v>
      </c>
      <c r="V1302" s="10">
        <f t="shared" si="167"/>
        <v>42522.789583333331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62"/>
        <v>102.75000000000001</v>
      </c>
      <c r="P1303" s="5">
        <f t="shared" si="163"/>
        <v>70.862068965517238</v>
      </c>
      <c r="Q1303" t="str">
        <f t="shared" si="164"/>
        <v>theater</v>
      </c>
      <c r="R1303" t="str">
        <f t="shared" si="165"/>
        <v>plays</v>
      </c>
      <c r="S1303" s="10">
        <f t="shared" si="166"/>
        <v>42195.749745370369</v>
      </c>
      <c r="T1303" t="str">
        <f t="shared" si="160"/>
        <v>Jul</v>
      </c>
      <c r="U1303">
        <f t="shared" si="161"/>
        <v>2015</v>
      </c>
      <c r="V1303" s="10">
        <f t="shared" si="167"/>
        <v>42206.125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62"/>
        <v>100</v>
      </c>
      <c r="P1304" s="5">
        <f t="shared" si="163"/>
        <v>50</v>
      </c>
      <c r="Q1304" t="str">
        <f t="shared" si="164"/>
        <v>theater</v>
      </c>
      <c r="R1304" t="str">
        <f t="shared" si="165"/>
        <v>plays</v>
      </c>
      <c r="S1304" s="10">
        <f t="shared" si="166"/>
        <v>42675.057997685188</v>
      </c>
      <c r="T1304" t="str">
        <f t="shared" si="160"/>
        <v>Nov</v>
      </c>
      <c r="U1304">
        <f t="shared" si="161"/>
        <v>2016</v>
      </c>
      <c r="V1304" s="10">
        <f t="shared" si="167"/>
        <v>42705.099664351852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62"/>
        <v>130.26085714285716</v>
      </c>
      <c r="P1305" s="5">
        <f t="shared" si="163"/>
        <v>42.214166666666671</v>
      </c>
      <c r="Q1305" t="str">
        <f t="shared" si="164"/>
        <v>theater</v>
      </c>
      <c r="R1305" t="str">
        <f t="shared" si="165"/>
        <v>plays</v>
      </c>
      <c r="S1305" s="10">
        <f t="shared" si="166"/>
        <v>42566.441203703704</v>
      </c>
      <c r="T1305" t="str">
        <f t="shared" si="160"/>
        <v>Jul</v>
      </c>
      <c r="U1305">
        <f t="shared" si="161"/>
        <v>2016</v>
      </c>
      <c r="V1305" s="10">
        <f t="shared" si="167"/>
        <v>42582.458333333328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62"/>
        <v>39.627499999999998</v>
      </c>
      <c r="P1306" s="5">
        <f t="shared" si="163"/>
        <v>152.41346153846155</v>
      </c>
      <c r="Q1306" t="str">
        <f t="shared" si="164"/>
        <v>technology</v>
      </c>
      <c r="R1306" t="str">
        <f t="shared" si="165"/>
        <v>wearables</v>
      </c>
      <c r="S1306" s="10">
        <f t="shared" si="166"/>
        <v>42747.194502314815</v>
      </c>
      <c r="T1306" t="str">
        <f t="shared" si="160"/>
        <v>Jan</v>
      </c>
      <c r="U1306">
        <f t="shared" si="161"/>
        <v>2017</v>
      </c>
      <c r="V1306" s="10">
        <f t="shared" si="167"/>
        <v>42807.152835648143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62"/>
        <v>25.976666666666663</v>
      </c>
      <c r="P1307" s="5">
        <f t="shared" si="163"/>
        <v>90.616279069767444</v>
      </c>
      <c r="Q1307" t="str">
        <f t="shared" si="164"/>
        <v>technology</v>
      </c>
      <c r="R1307" t="str">
        <f t="shared" si="165"/>
        <v>wearables</v>
      </c>
      <c r="S1307" s="10">
        <f t="shared" si="166"/>
        <v>42543.665601851855</v>
      </c>
      <c r="T1307" t="str">
        <f t="shared" si="160"/>
        <v>Jun</v>
      </c>
      <c r="U1307">
        <f t="shared" si="161"/>
        <v>2016</v>
      </c>
      <c r="V1307" s="10">
        <f t="shared" si="167"/>
        <v>42572.729166666672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62"/>
        <v>65.24636363636364</v>
      </c>
      <c r="P1308" s="5">
        <f t="shared" si="163"/>
        <v>201.60393258426967</v>
      </c>
      <c r="Q1308" t="str">
        <f t="shared" si="164"/>
        <v>technology</v>
      </c>
      <c r="R1308" t="str">
        <f t="shared" si="165"/>
        <v>wearables</v>
      </c>
      <c r="S1308" s="10">
        <f t="shared" si="166"/>
        <v>41947.457569444443</v>
      </c>
      <c r="T1308" t="str">
        <f t="shared" si="160"/>
        <v>Nov</v>
      </c>
      <c r="U1308">
        <f t="shared" si="161"/>
        <v>2014</v>
      </c>
      <c r="V1308" s="10">
        <f t="shared" si="167"/>
        <v>41977.457569444443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62"/>
        <v>11.514000000000001</v>
      </c>
      <c r="P1309" s="5">
        <f t="shared" si="163"/>
        <v>127.93333333333334</v>
      </c>
      <c r="Q1309" t="str">
        <f t="shared" si="164"/>
        <v>technology</v>
      </c>
      <c r="R1309" t="str">
        <f t="shared" si="165"/>
        <v>wearables</v>
      </c>
      <c r="S1309" s="10">
        <f t="shared" si="166"/>
        <v>42387.503229166665</v>
      </c>
      <c r="T1309" t="str">
        <f t="shared" si="160"/>
        <v>Jan</v>
      </c>
      <c r="U1309">
        <f t="shared" si="161"/>
        <v>2016</v>
      </c>
      <c r="V1309" s="10">
        <f t="shared" si="167"/>
        <v>42417.503229166665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62"/>
        <v>11.360000000000001</v>
      </c>
      <c r="P1310" s="5">
        <f t="shared" si="163"/>
        <v>29.894736842105264</v>
      </c>
      <c r="Q1310" t="str">
        <f t="shared" si="164"/>
        <v>technology</v>
      </c>
      <c r="R1310" t="str">
        <f t="shared" si="165"/>
        <v>wearables</v>
      </c>
      <c r="S1310" s="10">
        <f t="shared" si="166"/>
        <v>42611.613564814819</v>
      </c>
      <c r="T1310" t="str">
        <f t="shared" si="160"/>
        <v>Aug</v>
      </c>
      <c r="U1310">
        <f t="shared" si="161"/>
        <v>2016</v>
      </c>
      <c r="V1310" s="10">
        <f t="shared" si="167"/>
        <v>42651.613564814819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62"/>
        <v>111.99130434782609</v>
      </c>
      <c r="P1311" s="5">
        <f t="shared" si="163"/>
        <v>367.97142857142859</v>
      </c>
      <c r="Q1311" t="str">
        <f t="shared" si="164"/>
        <v>technology</v>
      </c>
      <c r="R1311" t="str">
        <f t="shared" si="165"/>
        <v>wearables</v>
      </c>
      <c r="S1311" s="10">
        <f t="shared" si="166"/>
        <v>42257.882731481484</v>
      </c>
      <c r="T1311" t="str">
        <f t="shared" si="160"/>
        <v>Sep</v>
      </c>
      <c r="U1311">
        <f t="shared" si="161"/>
        <v>2015</v>
      </c>
      <c r="V1311" s="10">
        <f t="shared" si="167"/>
        <v>42292.882731481484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62"/>
        <v>15.5</v>
      </c>
      <c r="P1312" s="5">
        <f t="shared" si="163"/>
        <v>129.16666666666666</v>
      </c>
      <c r="Q1312" t="str">
        <f t="shared" si="164"/>
        <v>technology</v>
      </c>
      <c r="R1312" t="str">
        <f t="shared" si="165"/>
        <v>wearables</v>
      </c>
      <c r="S1312" s="10">
        <f t="shared" si="166"/>
        <v>42556.667245370365</v>
      </c>
      <c r="T1312" t="str">
        <f t="shared" si="160"/>
        <v>Jul</v>
      </c>
      <c r="U1312">
        <f t="shared" si="161"/>
        <v>2016</v>
      </c>
      <c r="V1312" s="10">
        <f t="shared" si="167"/>
        <v>42601.667245370365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62"/>
        <v>32.027999999999999</v>
      </c>
      <c r="P1313" s="5">
        <f t="shared" si="163"/>
        <v>800.7</v>
      </c>
      <c r="Q1313" t="str">
        <f t="shared" si="164"/>
        <v>technology</v>
      </c>
      <c r="R1313" t="str">
        <f t="shared" si="165"/>
        <v>wearables</v>
      </c>
      <c r="S1313" s="10">
        <f t="shared" si="166"/>
        <v>42669.802303240736</v>
      </c>
      <c r="T1313" t="str">
        <f t="shared" si="160"/>
        <v>Oct</v>
      </c>
      <c r="U1313">
        <f t="shared" si="161"/>
        <v>2016</v>
      </c>
      <c r="V1313" s="10">
        <f t="shared" si="167"/>
        <v>42704.843969907408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62"/>
        <v>0.60869565217391308</v>
      </c>
      <c r="P1314" s="5">
        <f t="shared" si="163"/>
        <v>28</v>
      </c>
      <c r="Q1314" t="str">
        <f t="shared" si="164"/>
        <v>technology</v>
      </c>
      <c r="R1314" t="str">
        <f t="shared" si="165"/>
        <v>wearables</v>
      </c>
      <c r="S1314" s="10">
        <f t="shared" si="166"/>
        <v>42082.702800925923</v>
      </c>
      <c r="T1314" t="str">
        <f t="shared" si="160"/>
        <v>Mar</v>
      </c>
      <c r="U1314">
        <f t="shared" si="161"/>
        <v>2015</v>
      </c>
      <c r="V1314" s="10">
        <f t="shared" si="167"/>
        <v>42112.702800925923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62"/>
        <v>31.114999999999998</v>
      </c>
      <c r="P1315" s="5">
        <f t="shared" si="163"/>
        <v>102.01639344262296</v>
      </c>
      <c r="Q1315" t="str">
        <f t="shared" si="164"/>
        <v>technology</v>
      </c>
      <c r="R1315" t="str">
        <f t="shared" si="165"/>
        <v>wearables</v>
      </c>
      <c r="S1315" s="10">
        <f t="shared" si="166"/>
        <v>42402.709652777776</v>
      </c>
      <c r="T1315" t="str">
        <f t="shared" si="160"/>
        <v>Feb</v>
      </c>
      <c r="U1315">
        <f t="shared" si="161"/>
        <v>2016</v>
      </c>
      <c r="V1315" s="10">
        <f t="shared" si="167"/>
        <v>42432.709652777776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62"/>
        <v>1.1266666666666667</v>
      </c>
      <c r="P1316" s="5">
        <f t="shared" si="163"/>
        <v>184.36363636363637</v>
      </c>
      <c r="Q1316" t="str">
        <f t="shared" si="164"/>
        <v>technology</v>
      </c>
      <c r="R1316" t="str">
        <f t="shared" si="165"/>
        <v>wearables</v>
      </c>
      <c r="S1316" s="10">
        <f t="shared" si="166"/>
        <v>42604.669675925921</v>
      </c>
      <c r="T1316" t="str">
        <f t="shared" si="160"/>
        <v>Aug</v>
      </c>
      <c r="U1316">
        <f t="shared" si="161"/>
        <v>2016</v>
      </c>
      <c r="V1316" s="10">
        <f t="shared" si="167"/>
        <v>42664.669675925921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62"/>
        <v>40.404000000000003</v>
      </c>
      <c r="P1317" s="5">
        <f t="shared" si="163"/>
        <v>162.91935483870967</v>
      </c>
      <c r="Q1317" t="str">
        <f t="shared" si="164"/>
        <v>technology</v>
      </c>
      <c r="R1317" t="str">
        <f t="shared" si="165"/>
        <v>wearables</v>
      </c>
      <c r="S1317" s="10">
        <f t="shared" si="166"/>
        <v>42278.498240740737</v>
      </c>
      <c r="T1317" t="str">
        <f t="shared" si="160"/>
        <v>Oct</v>
      </c>
      <c r="U1317">
        <f t="shared" si="161"/>
        <v>2015</v>
      </c>
      <c r="V1317" s="10">
        <f t="shared" si="167"/>
        <v>42314.041666666672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62"/>
        <v>1.3333333333333333E-3</v>
      </c>
      <c r="P1318" s="5">
        <f t="shared" si="163"/>
        <v>1</v>
      </c>
      <c r="Q1318" t="str">
        <f t="shared" si="164"/>
        <v>technology</v>
      </c>
      <c r="R1318" t="str">
        <f t="shared" si="165"/>
        <v>wearables</v>
      </c>
      <c r="S1318" s="10">
        <f t="shared" si="166"/>
        <v>42393.961909722217</v>
      </c>
      <c r="T1318" t="str">
        <f t="shared" si="160"/>
        <v>Jan</v>
      </c>
      <c r="U1318">
        <f t="shared" si="161"/>
        <v>2016</v>
      </c>
      <c r="V1318" s="10">
        <f t="shared" si="167"/>
        <v>42428.961909722217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62"/>
        <v>5.7334999999999994</v>
      </c>
      <c r="P1319" s="5">
        <f t="shared" si="163"/>
        <v>603.52631578947364</v>
      </c>
      <c r="Q1319" t="str">
        <f t="shared" si="164"/>
        <v>technology</v>
      </c>
      <c r="R1319" t="str">
        <f t="shared" si="165"/>
        <v>wearables</v>
      </c>
      <c r="S1319" s="10">
        <f t="shared" si="166"/>
        <v>42520.235486111109</v>
      </c>
      <c r="T1319" t="str">
        <f t="shared" si="160"/>
        <v>May</v>
      </c>
      <c r="U1319">
        <f t="shared" si="161"/>
        <v>2016</v>
      </c>
      <c r="V1319" s="10">
        <f t="shared" si="167"/>
        <v>42572.583333333328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62"/>
        <v>15.324999999999999</v>
      </c>
      <c r="P1320" s="5">
        <f t="shared" si="163"/>
        <v>45.407407407407405</v>
      </c>
      <c r="Q1320" t="str">
        <f t="shared" si="164"/>
        <v>technology</v>
      </c>
      <c r="R1320" t="str">
        <f t="shared" si="165"/>
        <v>wearables</v>
      </c>
      <c r="S1320" s="10">
        <f t="shared" si="166"/>
        <v>41985.043657407412</v>
      </c>
      <c r="T1320" t="str">
        <f t="shared" si="160"/>
        <v>Dec</v>
      </c>
      <c r="U1320">
        <f t="shared" si="161"/>
        <v>2014</v>
      </c>
      <c r="V1320" s="10">
        <f t="shared" si="167"/>
        <v>42015.043657407412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62"/>
        <v>15.103448275862069</v>
      </c>
      <c r="P1321" s="5">
        <f t="shared" si="163"/>
        <v>97.333333333333329</v>
      </c>
      <c r="Q1321" t="str">
        <f t="shared" si="164"/>
        <v>technology</v>
      </c>
      <c r="R1321" t="str">
        <f t="shared" si="165"/>
        <v>wearables</v>
      </c>
      <c r="S1321" s="10">
        <f t="shared" si="166"/>
        <v>41816.812094907407</v>
      </c>
      <c r="T1321" t="str">
        <f t="shared" si="160"/>
        <v>Jun</v>
      </c>
      <c r="U1321">
        <f t="shared" si="161"/>
        <v>2014</v>
      </c>
      <c r="V1321" s="10">
        <f t="shared" si="167"/>
        <v>41831.666666666664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62"/>
        <v>0.503</v>
      </c>
      <c r="P1322" s="5">
        <f t="shared" si="163"/>
        <v>167.66666666666666</v>
      </c>
      <c r="Q1322" t="str">
        <f t="shared" si="164"/>
        <v>technology</v>
      </c>
      <c r="R1322" t="str">
        <f t="shared" si="165"/>
        <v>wearables</v>
      </c>
      <c r="S1322" s="10">
        <f t="shared" si="166"/>
        <v>42705.690347222218</v>
      </c>
      <c r="T1322" t="str">
        <f t="shared" si="160"/>
        <v>Dec</v>
      </c>
      <c r="U1322">
        <f t="shared" si="161"/>
        <v>2016</v>
      </c>
      <c r="V1322" s="10">
        <f t="shared" si="167"/>
        <v>42734.958333333328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62"/>
        <v>1.3028138528138529</v>
      </c>
      <c r="P1323" s="5">
        <f t="shared" si="163"/>
        <v>859.85714285714289</v>
      </c>
      <c r="Q1323" t="str">
        <f t="shared" si="164"/>
        <v>technology</v>
      </c>
      <c r="R1323" t="str">
        <f t="shared" si="165"/>
        <v>wearables</v>
      </c>
      <c r="S1323" s="10">
        <f t="shared" si="166"/>
        <v>42697.74927083333</v>
      </c>
      <c r="T1323" t="str">
        <f t="shared" si="160"/>
        <v>Nov</v>
      </c>
      <c r="U1323">
        <f t="shared" si="161"/>
        <v>2016</v>
      </c>
      <c r="V1323" s="10">
        <f t="shared" si="167"/>
        <v>42727.74927083333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62"/>
        <v>0.30285714285714288</v>
      </c>
      <c r="P1324" s="5">
        <f t="shared" si="163"/>
        <v>26.5</v>
      </c>
      <c r="Q1324" t="str">
        <f t="shared" si="164"/>
        <v>technology</v>
      </c>
      <c r="R1324" t="str">
        <f t="shared" si="165"/>
        <v>wearables</v>
      </c>
      <c r="S1324" s="10">
        <f t="shared" si="166"/>
        <v>42115.656539351854</v>
      </c>
      <c r="T1324" t="str">
        <f t="shared" si="160"/>
        <v>Apr</v>
      </c>
      <c r="U1324">
        <f t="shared" si="161"/>
        <v>2015</v>
      </c>
      <c r="V1324" s="10">
        <f t="shared" si="167"/>
        <v>42145.656539351854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62"/>
        <v>8.8800000000000008</v>
      </c>
      <c r="P1325" s="5">
        <f t="shared" si="163"/>
        <v>30.272727272727273</v>
      </c>
      <c r="Q1325" t="str">
        <f t="shared" si="164"/>
        <v>technology</v>
      </c>
      <c r="R1325" t="str">
        <f t="shared" si="165"/>
        <v>wearables</v>
      </c>
      <c r="S1325" s="10">
        <f t="shared" si="166"/>
        <v>42451.698449074072</v>
      </c>
      <c r="T1325" t="str">
        <f t="shared" si="160"/>
        <v>Mar</v>
      </c>
      <c r="U1325">
        <f t="shared" si="161"/>
        <v>2016</v>
      </c>
      <c r="V1325" s="10">
        <f t="shared" si="167"/>
        <v>42486.288194444445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62"/>
        <v>9.84</v>
      </c>
      <c r="P1326" s="5">
        <f t="shared" si="163"/>
        <v>54.666666666666664</v>
      </c>
      <c r="Q1326" t="str">
        <f t="shared" si="164"/>
        <v>technology</v>
      </c>
      <c r="R1326" t="str">
        <f t="shared" si="165"/>
        <v>wearables</v>
      </c>
      <c r="S1326" s="10">
        <f t="shared" si="166"/>
        <v>42626.633703703701</v>
      </c>
      <c r="T1326" t="str">
        <f t="shared" si="160"/>
        <v>Sep</v>
      </c>
      <c r="U1326">
        <f t="shared" si="161"/>
        <v>2016</v>
      </c>
      <c r="V1326" s="10">
        <f t="shared" si="167"/>
        <v>42656.633703703701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62"/>
        <v>2.4299999999999997</v>
      </c>
      <c r="P1327" s="5">
        <f t="shared" si="163"/>
        <v>60.75</v>
      </c>
      <c r="Q1327" t="str">
        <f t="shared" si="164"/>
        <v>technology</v>
      </c>
      <c r="R1327" t="str">
        <f t="shared" si="165"/>
        <v>wearables</v>
      </c>
      <c r="S1327" s="10">
        <f t="shared" si="166"/>
        <v>42704.086053240739</v>
      </c>
      <c r="T1327" t="str">
        <f t="shared" si="160"/>
        <v>Nov</v>
      </c>
      <c r="U1327">
        <f t="shared" si="161"/>
        <v>2016</v>
      </c>
      <c r="V1327" s="10">
        <f t="shared" si="167"/>
        <v>42734.086053240739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62"/>
        <v>1.1299999999999999</v>
      </c>
      <c r="P1328" s="5">
        <f t="shared" si="163"/>
        <v>102.72727272727273</v>
      </c>
      <c r="Q1328" t="str">
        <f t="shared" si="164"/>
        <v>technology</v>
      </c>
      <c r="R1328" t="str">
        <f t="shared" si="165"/>
        <v>wearables</v>
      </c>
      <c r="S1328" s="10">
        <f t="shared" si="166"/>
        <v>41974.791990740734</v>
      </c>
      <c r="T1328" t="str">
        <f t="shared" si="160"/>
        <v>Dec</v>
      </c>
      <c r="U1328">
        <f t="shared" si="161"/>
        <v>2014</v>
      </c>
      <c r="V1328" s="10">
        <f t="shared" si="167"/>
        <v>42019.791990740734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62"/>
        <v>3.5520833333333335</v>
      </c>
      <c r="P1329" s="5">
        <f t="shared" si="163"/>
        <v>41.585365853658537</v>
      </c>
      <c r="Q1329" t="str">
        <f t="shared" si="164"/>
        <v>technology</v>
      </c>
      <c r="R1329" t="str">
        <f t="shared" si="165"/>
        <v>wearables</v>
      </c>
      <c r="S1329" s="10">
        <f t="shared" si="166"/>
        <v>42123.678645833337</v>
      </c>
      <c r="T1329" t="str">
        <f t="shared" si="160"/>
        <v>Apr</v>
      </c>
      <c r="U1329">
        <f t="shared" si="161"/>
        <v>2015</v>
      </c>
      <c r="V1329" s="10">
        <f t="shared" si="167"/>
        <v>42153.678645833337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62"/>
        <v>2.3306666666666667</v>
      </c>
      <c r="P1330" s="5">
        <f t="shared" si="163"/>
        <v>116.53333333333333</v>
      </c>
      <c r="Q1330" t="str">
        <f t="shared" si="164"/>
        <v>technology</v>
      </c>
      <c r="R1330" t="str">
        <f t="shared" si="165"/>
        <v>wearables</v>
      </c>
      <c r="S1330" s="10">
        <f t="shared" si="166"/>
        <v>42612.642754629633</v>
      </c>
      <c r="T1330" t="str">
        <f t="shared" si="160"/>
        <v>Aug</v>
      </c>
      <c r="U1330">
        <f t="shared" si="161"/>
        <v>2016</v>
      </c>
      <c r="V1330" s="10">
        <f t="shared" si="167"/>
        <v>42657.642754629633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62"/>
        <v>0.81600000000000006</v>
      </c>
      <c r="P1331" s="5">
        <f t="shared" si="163"/>
        <v>45.333333333333336</v>
      </c>
      <c r="Q1331" t="str">
        <f t="shared" si="164"/>
        <v>technology</v>
      </c>
      <c r="R1331" t="str">
        <f t="shared" si="165"/>
        <v>wearables</v>
      </c>
      <c r="S1331" s="10">
        <f t="shared" si="166"/>
        <v>41935.221585648149</v>
      </c>
      <c r="T1331" t="str">
        <f t="shared" si="160"/>
        <v>Oct</v>
      </c>
      <c r="U1331">
        <f t="shared" si="161"/>
        <v>2014</v>
      </c>
      <c r="V1331" s="10">
        <f t="shared" si="167"/>
        <v>41975.263252314813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62"/>
        <v>22.494285714285713</v>
      </c>
      <c r="P1332" s="5">
        <f t="shared" si="163"/>
        <v>157.46</v>
      </c>
      <c r="Q1332" t="str">
        <f t="shared" si="164"/>
        <v>technology</v>
      </c>
      <c r="R1332" t="str">
        <f t="shared" si="165"/>
        <v>wearables</v>
      </c>
      <c r="S1332" s="10">
        <f t="shared" si="166"/>
        <v>42522.276724537034</v>
      </c>
      <c r="T1332" t="str">
        <f t="shared" si="160"/>
        <v>Jun</v>
      </c>
      <c r="U1332">
        <f t="shared" si="161"/>
        <v>2016</v>
      </c>
      <c r="V1332" s="10">
        <f t="shared" si="167"/>
        <v>42553.166666666672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62"/>
        <v>1.3668</v>
      </c>
      <c r="P1333" s="5">
        <f t="shared" si="163"/>
        <v>100.5</v>
      </c>
      <c r="Q1333" t="str">
        <f t="shared" si="164"/>
        <v>technology</v>
      </c>
      <c r="R1333" t="str">
        <f t="shared" si="165"/>
        <v>wearables</v>
      </c>
      <c r="S1333" s="10">
        <f t="shared" si="166"/>
        <v>42569.50409722222</v>
      </c>
      <c r="T1333" t="str">
        <f t="shared" si="160"/>
        <v>Jul</v>
      </c>
      <c r="U1333">
        <f t="shared" si="161"/>
        <v>2016</v>
      </c>
      <c r="V1333" s="10">
        <f t="shared" si="167"/>
        <v>42599.50409722222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62"/>
        <v>0</v>
      </c>
      <c r="P1334" s="5">
        <f t="shared" si="163"/>
        <v>0</v>
      </c>
      <c r="Q1334" t="str">
        <f t="shared" si="164"/>
        <v>technology</v>
      </c>
      <c r="R1334" t="str">
        <f t="shared" si="165"/>
        <v>wearables</v>
      </c>
      <c r="S1334" s="10">
        <f t="shared" si="166"/>
        <v>42732.060277777782</v>
      </c>
      <c r="T1334" t="str">
        <f t="shared" si="160"/>
        <v>Dec</v>
      </c>
      <c r="U1334">
        <f t="shared" si="161"/>
        <v>2016</v>
      </c>
      <c r="V1334" s="10">
        <f t="shared" si="167"/>
        <v>42762.060277777782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62"/>
        <v>0</v>
      </c>
      <c r="P1335" s="5">
        <f t="shared" si="163"/>
        <v>0</v>
      </c>
      <c r="Q1335" t="str">
        <f t="shared" si="164"/>
        <v>technology</v>
      </c>
      <c r="R1335" t="str">
        <f t="shared" si="165"/>
        <v>wearables</v>
      </c>
      <c r="S1335" s="10">
        <f t="shared" si="166"/>
        <v>41806.106770833336</v>
      </c>
      <c r="T1335" t="str">
        <f t="shared" si="160"/>
        <v>Jun</v>
      </c>
      <c r="U1335">
        <f t="shared" si="161"/>
        <v>2014</v>
      </c>
      <c r="V1335" s="10">
        <f t="shared" si="167"/>
        <v>41836.106770833336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62"/>
        <v>10.754135338345865</v>
      </c>
      <c r="P1336" s="5">
        <f t="shared" si="163"/>
        <v>51.822463768115945</v>
      </c>
      <c r="Q1336" t="str">
        <f t="shared" si="164"/>
        <v>technology</v>
      </c>
      <c r="R1336" t="str">
        <f t="shared" si="165"/>
        <v>wearables</v>
      </c>
      <c r="S1336" s="10">
        <f t="shared" si="166"/>
        <v>42410.774155092593</v>
      </c>
      <c r="T1336" t="str">
        <f t="shared" si="160"/>
        <v>Feb</v>
      </c>
      <c r="U1336">
        <f t="shared" si="161"/>
        <v>2016</v>
      </c>
      <c r="V1336" s="10">
        <f t="shared" si="167"/>
        <v>42440.774155092593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62"/>
        <v>19.759999999999998</v>
      </c>
      <c r="P1337" s="5">
        <f t="shared" si="163"/>
        <v>308.75</v>
      </c>
      <c r="Q1337" t="str">
        <f t="shared" si="164"/>
        <v>technology</v>
      </c>
      <c r="R1337" t="str">
        <f t="shared" si="165"/>
        <v>wearables</v>
      </c>
      <c r="S1337" s="10">
        <f t="shared" si="166"/>
        <v>42313.936365740738</v>
      </c>
      <c r="T1337" t="str">
        <f t="shared" si="160"/>
        <v>Nov</v>
      </c>
      <c r="U1337">
        <f t="shared" si="161"/>
        <v>2015</v>
      </c>
      <c r="V1337" s="10">
        <f t="shared" si="167"/>
        <v>42343.936365740738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62"/>
        <v>84.946999999999989</v>
      </c>
      <c r="P1338" s="5">
        <f t="shared" si="163"/>
        <v>379.22767857142856</v>
      </c>
      <c r="Q1338" t="str">
        <f t="shared" si="164"/>
        <v>technology</v>
      </c>
      <c r="R1338" t="str">
        <f t="shared" si="165"/>
        <v>wearables</v>
      </c>
      <c r="S1338" s="10">
        <f t="shared" si="166"/>
        <v>41955.863750000004</v>
      </c>
      <c r="T1338" t="str">
        <f t="shared" si="160"/>
        <v>Nov</v>
      </c>
      <c r="U1338">
        <f t="shared" si="161"/>
        <v>2014</v>
      </c>
      <c r="V1338" s="10">
        <f t="shared" si="167"/>
        <v>41990.863750000004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62"/>
        <v>49.381999999999998</v>
      </c>
      <c r="P1339" s="5">
        <f t="shared" si="163"/>
        <v>176.36428571428573</v>
      </c>
      <c r="Q1339" t="str">
        <f t="shared" si="164"/>
        <v>technology</v>
      </c>
      <c r="R1339" t="str">
        <f t="shared" si="165"/>
        <v>wearables</v>
      </c>
      <c r="S1339" s="10">
        <f t="shared" si="166"/>
        <v>42767.577303240745</v>
      </c>
      <c r="T1339" t="str">
        <f t="shared" si="160"/>
        <v>Feb</v>
      </c>
      <c r="U1339">
        <f t="shared" si="161"/>
        <v>2017</v>
      </c>
      <c r="V1339" s="10">
        <f t="shared" si="167"/>
        <v>42797.577303240745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62"/>
        <v>3.3033333333333332</v>
      </c>
      <c r="P1340" s="5">
        <f t="shared" si="163"/>
        <v>66.066666666666663</v>
      </c>
      <c r="Q1340" t="str">
        <f t="shared" si="164"/>
        <v>technology</v>
      </c>
      <c r="R1340" t="str">
        <f t="shared" si="165"/>
        <v>wearables</v>
      </c>
      <c r="S1340" s="10">
        <f t="shared" si="166"/>
        <v>42188.803622685184</v>
      </c>
      <c r="T1340" t="str">
        <f t="shared" si="160"/>
        <v>Jul</v>
      </c>
      <c r="U1340">
        <f t="shared" si="161"/>
        <v>2015</v>
      </c>
      <c r="V1340" s="10">
        <f t="shared" si="167"/>
        <v>42218.803622685184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62"/>
        <v>6.6339999999999995</v>
      </c>
      <c r="P1341" s="5">
        <f t="shared" si="163"/>
        <v>89.648648648648646</v>
      </c>
      <c r="Q1341" t="str">
        <f t="shared" si="164"/>
        <v>technology</v>
      </c>
      <c r="R1341" t="str">
        <f t="shared" si="165"/>
        <v>wearables</v>
      </c>
      <c r="S1341" s="10">
        <f t="shared" si="166"/>
        <v>41936.647164351853</v>
      </c>
      <c r="T1341" t="str">
        <f t="shared" si="160"/>
        <v>Oct</v>
      </c>
      <c r="U1341">
        <f t="shared" si="161"/>
        <v>2014</v>
      </c>
      <c r="V1341" s="10">
        <f t="shared" si="167"/>
        <v>41981.688831018517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62"/>
        <v>0</v>
      </c>
      <c r="P1342" s="5">
        <f t="shared" si="163"/>
        <v>0</v>
      </c>
      <c r="Q1342" t="str">
        <f t="shared" si="164"/>
        <v>technology</v>
      </c>
      <c r="R1342" t="str">
        <f t="shared" si="165"/>
        <v>wearables</v>
      </c>
      <c r="S1342" s="10">
        <f t="shared" si="166"/>
        <v>41836.595520833333</v>
      </c>
      <c r="T1342" t="str">
        <f t="shared" si="160"/>
        <v>Jul</v>
      </c>
      <c r="U1342">
        <f t="shared" si="161"/>
        <v>2014</v>
      </c>
      <c r="V1342" s="10">
        <f t="shared" si="167"/>
        <v>41866.595520833333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62"/>
        <v>70.36</v>
      </c>
      <c r="P1343" s="5">
        <f t="shared" si="163"/>
        <v>382.39130434782606</v>
      </c>
      <c r="Q1343" t="str">
        <f t="shared" si="164"/>
        <v>technology</v>
      </c>
      <c r="R1343" t="str">
        <f t="shared" si="165"/>
        <v>wearables</v>
      </c>
      <c r="S1343" s="10">
        <f t="shared" si="166"/>
        <v>42612.624039351853</v>
      </c>
      <c r="T1343" t="str">
        <f t="shared" si="160"/>
        <v>Aug</v>
      </c>
      <c r="U1343">
        <f t="shared" si="161"/>
        <v>2016</v>
      </c>
      <c r="V1343" s="10">
        <f t="shared" si="167"/>
        <v>42644.624039351853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62"/>
        <v>0.2</v>
      </c>
      <c r="P1344" s="5">
        <f t="shared" si="163"/>
        <v>100</v>
      </c>
      <c r="Q1344" t="str">
        <f t="shared" si="164"/>
        <v>technology</v>
      </c>
      <c r="R1344" t="str">
        <f t="shared" si="165"/>
        <v>wearables</v>
      </c>
      <c r="S1344" s="10">
        <f t="shared" si="166"/>
        <v>42172.816423611104</v>
      </c>
      <c r="T1344" t="str">
        <f t="shared" si="160"/>
        <v>Jun</v>
      </c>
      <c r="U1344">
        <f t="shared" si="161"/>
        <v>2015</v>
      </c>
      <c r="V1344" s="10">
        <f t="shared" si="167"/>
        <v>42202.816423611104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62"/>
        <v>102.298</v>
      </c>
      <c r="P1345" s="5">
        <f t="shared" si="163"/>
        <v>158.35603715170279</v>
      </c>
      <c r="Q1345" t="str">
        <f t="shared" si="164"/>
        <v>technology</v>
      </c>
      <c r="R1345" t="str">
        <f t="shared" si="165"/>
        <v>wearables</v>
      </c>
      <c r="S1345" s="10">
        <f t="shared" si="166"/>
        <v>42542.526423611111</v>
      </c>
      <c r="T1345" t="str">
        <f t="shared" si="160"/>
        <v>Jun</v>
      </c>
      <c r="U1345">
        <f t="shared" si="161"/>
        <v>2016</v>
      </c>
      <c r="V1345" s="10">
        <f t="shared" si="167"/>
        <v>42601.165972222225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62"/>
        <v>377.73333333333335</v>
      </c>
      <c r="P1346" s="5">
        <f t="shared" si="163"/>
        <v>40.762589928057551</v>
      </c>
      <c r="Q1346" t="str">
        <f t="shared" si="164"/>
        <v>publishing</v>
      </c>
      <c r="R1346" t="str">
        <f t="shared" si="165"/>
        <v>nonfiction</v>
      </c>
      <c r="S1346" s="10">
        <f t="shared" si="166"/>
        <v>42522.789803240739</v>
      </c>
      <c r="T1346" t="str">
        <f t="shared" ref="T1346:T1409" si="168">TEXT(S1346,"mmm")</f>
        <v>Jun</v>
      </c>
      <c r="U1346">
        <f t="shared" ref="U1346:U1409" si="169">YEAR(S1346)</f>
        <v>2016</v>
      </c>
      <c r="V1346" s="10">
        <f t="shared" si="167"/>
        <v>42551.789803240739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70">(E1347/D1347)*100</f>
        <v>125</v>
      </c>
      <c r="P1347" s="5">
        <f t="shared" ref="P1347:P1410" si="171">IFERROR(E1347/L1347,0)</f>
        <v>53.571428571428569</v>
      </c>
      <c r="Q1347" t="str">
        <f t="shared" ref="Q1347:Q1410" si="172">LEFT(N1347,SEARCH("/",N1347,1)-1)</f>
        <v>publishing</v>
      </c>
      <c r="R1347" t="str">
        <f t="shared" ref="R1347:R1410" si="173">RIGHT(N1347,LEN(N1347)-SEARCH("/",N1347,1))</f>
        <v>nonfiction</v>
      </c>
      <c r="S1347" s="10">
        <f t="shared" ref="S1347:S1410" si="174">(((J1347/60)/60)/24)+DATE(1970,1,1)</f>
        <v>41799.814340277779</v>
      </c>
      <c r="T1347" t="str">
        <f t="shared" si="168"/>
        <v>Jun</v>
      </c>
      <c r="U1347">
        <f t="shared" si="169"/>
        <v>2014</v>
      </c>
      <c r="V1347" s="10">
        <f t="shared" ref="V1347:V1410" si="175">(((I1347/60)/60)/24)+DATE(1970,1,1)</f>
        <v>41834.814340277779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70"/>
        <v>147.32653061224491</v>
      </c>
      <c r="P1348" s="5">
        <f t="shared" si="171"/>
        <v>48.449664429530202</v>
      </c>
      <c r="Q1348" t="str">
        <f t="shared" si="172"/>
        <v>publishing</v>
      </c>
      <c r="R1348" t="str">
        <f t="shared" si="173"/>
        <v>nonfiction</v>
      </c>
      <c r="S1348" s="10">
        <f t="shared" si="174"/>
        <v>41422.075821759259</v>
      </c>
      <c r="T1348" t="str">
        <f t="shared" si="168"/>
        <v>May</v>
      </c>
      <c r="U1348">
        <f t="shared" si="169"/>
        <v>2013</v>
      </c>
      <c r="V1348" s="10">
        <f t="shared" si="175"/>
        <v>41452.075821759259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70"/>
        <v>102.2</v>
      </c>
      <c r="P1349" s="5">
        <f t="shared" si="171"/>
        <v>82.41935483870968</v>
      </c>
      <c r="Q1349" t="str">
        <f t="shared" si="172"/>
        <v>publishing</v>
      </c>
      <c r="R1349" t="str">
        <f t="shared" si="173"/>
        <v>nonfiction</v>
      </c>
      <c r="S1349" s="10">
        <f t="shared" si="174"/>
        <v>42040.638020833328</v>
      </c>
      <c r="T1349" t="str">
        <f t="shared" si="168"/>
        <v>Feb</v>
      </c>
      <c r="U1349">
        <f t="shared" si="169"/>
        <v>2015</v>
      </c>
      <c r="V1349" s="10">
        <f t="shared" si="175"/>
        <v>42070.638020833328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70"/>
        <v>101.8723404255319</v>
      </c>
      <c r="P1350" s="5">
        <f t="shared" si="171"/>
        <v>230.19230769230768</v>
      </c>
      <c r="Q1350" t="str">
        <f t="shared" si="172"/>
        <v>publishing</v>
      </c>
      <c r="R1350" t="str">
        <f t="shared" si="173"/>
        <v>nonfiction</v>
      </c>
      <c r="S1350" s="10">
        <f t="shared" si="174"/>
        <v>41963.506168981476</v>
      </c>
      <c r="T1350" t="str">
        <f t="shared" si="168"/>
        <v>Nov</v>
      </c>
      <c r="U1350">
        <f t="shared" si="169"/>
        <v>2014</v>
      </c>
      <c r="V1350" s="10">
        <f t="shared" si="175"/>
        <v>41991.506168981476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70"/>
        <v>204.2</v>
      </c>
      <c r="P1351" s="5">
        <f t="shared" si="171"/>
        <v>59.360465116279073</v>
      </c>
      <c r="Q1351" t="str">
        <f t="shared" si="172"/>
        <v>publishing</v>
      </c>
      <c r="R1351" t="str">
        <f t="shared" si="173"/>
        <v>nonfiction</v>
      </c>
      <c r="S1351" s="10">
        <f t="shared" si="174"/>
        <v>42317.33258101852</v>
      </c>
      <c r="T1351" t="str">
        <f t="shared" si="168"/>
        <v>Nov</v>
      </c>
      <c r="U1351">
        <f t="shared" si="169"/>
        <v>2015</v>
      </c>
      <c r="V1351" s="10">
        <f t="shared" si="175"/>
        <v>42354.290972222225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70"/>
        <v>104.05</v>
      </c>
      <c r="P1352" s="5">
        <f t="shared" si="171"/>
        <v>66.698717948717942</v>
      </c>
      <c r="Q1352" t="str">
        <f t="shared" si="172"/>
        <v>publishing</v>
      </c>
      <c r="R1352" t="str">
        <f t="shared" si="173"/>
        <v>nonfiction</v>
      </c>
      <c r="S1352" s="10">
        <f t="shared" si="174"/>
        <v>42334.013124999998</v>
      </c>
      <c r="T1352" t="str">
        <f t="shared" si="168"/>
        <v>Nov</v>
      </c>
      <c r="U1352">
        <f t="shared" si="169"/>
        <v>2015</v>
      </c>
      <c r="V1352" s="10">
        <f t="shared" si="175"/>
        <v>42364.013124999998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70"/>
        <v>101.265</v>
      </c>
      <c r="P1353" s="5">
        <f t="shared" si="171"/>
        <v>168.77500000000001</v>
      </c>
      <c r="Q1353" t="str">
        <f t="shared" si="172"/>
        <v>publishing</v>
      </c>
      <c r="R1353" t="str">
        <f t="shared" si="173"/>
        <v>nonfiction</v>
      </c>
      <c r="S1353" s="10">
        <f t="shared" si="174"/>
        <v>42382.74009259259</v>
      </c>
      <c r="T1353" t="str">
        <f t="shared" si="168"/>
        <v>Jan</v>
      </c>
      <c r="U1353">
        <f t="shared" si="169"/>
        <v>2016</v>
      </c>
      <c r="V1353" s="10">
        <f t="shared" si="175"/>
        <v>42412.74009259259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70"/>
        <v>136.13999999999999</v>
      </c>
      <c r="P1354" s="5">
        <f t="shared" si="171"/>
        <v>59.973568281938327</v>
      </c>
      <c r="Q1354" t="str">
        <f t="shared" si="172"/>
        <v>publishing</v>
      </c>
      <c r="R1354" t="str">
        <f t="shared" si="173"/>
        <v>nonfiction</v>
      </c>
      <c r="S1354" s="10">
        <f t="shared" si="174"/>
        <v>42200.578310185185</v>
      </c>
      <c r="T1354" t="str">
        <f t="shared" si="168"/>
        <v>Jul</v>
      </c>
      <c r="U1354">
        <f t="shared" si="169"/>
        <v>2015</v>
      </c>
      <c r="V1354" s="10">
        <f t="shared" si="175"/>
        <v>42252.165972222225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70"/>
        <v>133.6</v>
      </c>
      <c r="P1355" s="5">
        <f t="shared" si="171"/>
        <v>31.80952380952381</v>
      </c>
      <c r="Q1355" t="str">
        <f t="shared" si="172"/>
        <v>publishing</v>
      </c>
      <c r="R1355" t="str">
        <f t="shared" si="173"/>
        <v>nonfiction</v>
      </c>
      <c r="S1355" s="10">
        <f t="shared" si="174"/>
        <v>41309.11791666667</v>
      </c>
      <c r="T1355" t="str">
        <f t="shared" si="168"/>
        <v>Feb</v>
      </c>
      <c r="U1355">
        <f t="shared" si="169"/>
        <v>2013</v>
      </c>
      <c r="V1355" s="10">
        <f t="shared" si="175"/>
        <v>41344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70"/>
        <v>130.25</v>
      </c>
      <c r="P1356" s="5">
        <f t="shared" si="171"/>
        <v>24.421875</v>
      </c>
      <c r="Q1356" t="str">
        <f t="shared" si="172"/>
        <v>publishing</v>
      </c>
      <c r="R1356" t="str">
        <f t="shared" si="173"/>
        <v>nonfiction</v>
      </c>
      <c r="S1356" s="10">
        <f t="shared" si="174"/>
        <v>42502.807627314818</v>
      </c>
      <c r="T1356" t="str">
        <f t="shared" si="168"/>
        <v>May</v>
      </c>
      <c r="U1356">
        <f t="shared" si="169"/>
        <v>2016</v>
      </c>
      <c r="V1356" s="10">
        <f t="shared" si="175"/>
        <v>42532.807627314818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70"/>
        <v>122.67999999999999</v>
      </c>
      <c r="P1357" s="5">
        <f t="shared" si="171"/>
        <v>25.347107438016529</v>
      </c>
      <c r="Q1357" t="str">
        <f t="shared" si="172"/>
        <v>publishing</v>
      </c>
      <c r="R1357" t="str">
        <f t="shared" si="173"/>
        <v>nonfiction</v>
      </c>
      <c r="S1357" s="10">
        <f t="shared" si="174"/>
        <v>41213.254687499997</v>
      </c>
      <c r="T1357" t="str">
        <f t="shared" si="168"/>
        <v>Oct</v>
      </c>
      <c r="U1357">
        <f t="shared" si="169"/>
        <v>2012</v>
      </c>
      <c r="V1357" s="10">
        <f t="shared" si="175"/>
        <v>41243.416666666664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70"/>
        <v>182.81058823529412</v>
      </c>
      <c r="P1358" s="5">
        <f t="shared" si="171"/>
        <v>71.443218390804603</v>
      </c>
      <c r="Q1358" t="str">
        <f t="shared" si="172"/>
        <v>publishing</v>
      </c>
      <c r="R1358" t="str">
        <f t="shared" si="173"/>
        <v>nonfiction</v>
      </c>
      <c r="S1358" s="10">
        <f t="shared" si="174"/>
        <v>41430.038888888892</v>
      </c>
      <c r="T1358" t="str">
        <f t="shared" si="168"/>
        <v>Jun</v>
      </c>
      <c r="U1358">
        <f t="shared" si="169"/>
        <v>2013</v>
      </c>
      <c r="V1358" s="10">
        <f t="shared" si="175"/>
        <v>41460.038888888892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70"/>
        <v>125.29999999999998</v>
      </c>
      <c r="P1359" s="5">
        <f t="shared" si="171"/>
        <v>38.553846153846152</v>
      </c>
      <c r="Q1359" t="str">
        <f t="shared" si="172"/>
        <v>publishing</v>
      </c>
      <c r="R1359" t="str">
        <f t="shared" si="173"/>
        <v>nonfiction</v>
      </c>
      <c r="S1359" s="10">
        <f t="shared" si="174"/>
        <v>41304.962233796294</v>
      </c>
      <c r="T1359" t="str">
        <f t="shared" si="168"/>
        <v>Jan</v>
      </c>
      <c r="U1359">
        <f t="shared" si="169"/>
        <v>2013</v>
      </c>
      <c r="V1359" s="10">
        <f t="shared" si="175"/>
        <v>41334.249305555553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70"/>
        <v>111.66666666666667</v>
      </c>
      <c r="P1360" s="5">
        <f t="shared" si="171"/>
        <v>68.367346938775512</v>
      </c>
      <c r="Q1360" t="str">
        <f t="shared" si="172"/>
        <v>publishing</v>
      </c>
      <c r="R1360" t="str">
        <f t="shared" si="173"/>
        <v>nonfiction</v>
      </c>
      <c r="S1360" s="10">
        <f t="shared" si="174"/>
        <v>40689.570868055554</v>
      </c>
      <c r="T1360" t="str">
        <f t="shared" si="168"/>
        <v>May</v>
      </c>
      <c r="U1360">
        <f t="shared" si="169"/>
        <v>2011</v>
      </c>
      <c r="V1360" s="10">
        <f t="shared" si="175"/>
        <v>40719.570868055554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70"/>
        <v>115.75757575757575</v>
      </c>
      <c r="P1361" s="5">
        <f t="shared" si="171"/>
        <v>40.210526315789473</v>
      </c>
      <c r="Q1361" t="str">
        <f t="shared" si="172"/>
        <v>publishing</v>
      </c>
      <c r="R1361" t="str">
        <f t="shared" si="173"/>
        <v>nonfiction</v>
      </c>
      <c r="S1361" s="10">
        <f t="shared" si="174"/>
        <v>40668.814699074072</v>
      </c>
      <c r="T1361" t="str">
        <f t="shared" si="168"/>
        <v>May</v>
      </c>
      <c r="U1361">
        <f t="shared" si="169"/>
        <v>2011</v>
      </c>
      <c r="V1361" s="10">
        <f t="shared" si="175"/>
        <v>40730.814699074072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70"/>
        <v>173.2</v>
      </c>
      <c r="P1362" s="5">
        <f t="shared" si="171"/>
        <v>32.074074074074076</v>
      </c>
      <c r="Q1362" t="str">
        <f t="shared" si="172"/>
        <v>publishing</v>
      </c>
      <c r="R1362" t="str">
        <f t="shared" si="173"/>
        <v>nonfiction</v>
      </c>
      <c r="S1362" s="10">
        <f t="shared" si="174"/>
        <v>41095.900694444441</v>
      </c>
      <c r="T1362" t="str">
        <f t="shared" si="168"/>
        <v>Jul</v>
      </c>
      <c r="U1362">
        <f t="shared" si="169"/>
        <v>2012</v>
      </c>
      <c r="V1362" s="10">
        <f t="shared" si="175"/>
        <v>41123.900694444441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70"/>
        <v>125.98333333333333</v>
      </c>
      <c r="P1363" s="5">
        <f t="shared" si="171"/>
        <v>28.632575757575758</v>
      </c>
      <c r="Q1363" t="str">
        <f t="shared" si="172"/>
        <v>publishing</v>
      </c>
      <c r="R1363" t="str">
        <f t="shared" si="173"/>
        <v>nonfiction</v>
      </c>
      <c r="S1363" s="10">
        <f t="shared" si="174"/>
        <v>41781.717268518521</v>
      </c>
      <c r="T1363" t="str">
        <f t="shared" si="168"/>
        <v>May</v>
      </c>
      <c r="U1363">
        <f t="shared" si="169"/>
        <v>2014</v>
      </c>
      <c r="V1363" s="10">
        <f t="shared" si="175"/>
        <v>41811.717268518521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70"/>
        <v>109.1</v>
      </c>
      <c r="P1364" s="5">
        <f t="shared" si="171"/>
        <v>43.64</v>
      </c>
      <c r="Q1364" t="str">
        <f t="shared" si="172"/>
        <v>publishing</v>
      </c>
      <c r="R1364" t="str">
        <f t="shared" si="173"/>
        <v>nonfiction</v>
      </c>
      <c r="S1364" s="10">
        <f t="shared" si="174"/>
        <v>41464.934386574074</v>
      </c>
      <c r="T1364" t="str">
        <f t="shared" si="168"/>
        <v>Jul</v>
      </c>
      <c r="U1364">
        <f t="shared" si="169"/>
        <v>2013</v>
      </c>
      <c r="V1364" s="10">
        <f t="shared" si="175"/>
        <v>41524.934386574074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70"/>
        <v>100</v>
      </c>
      <c r="P1365" s="5">
        <f t="shared" si="171"/>
        <v>40</v>
      </c>
      <c r="Q1365" t="str">
        <f t="shared" si="172"/>
        <v>publishing</v>
      </c>
      <c r="R1365" t="str">
        <f t="shared" si="173"/>
        <v>nonfiction</v>
      </c>
      <c r="S1365" s="10">
        <f t="shared" si="174"/>
        <v>42396.8440625</v>
      </c>
      <c r="T1365" t="str">
        <f t="shared" si="168"/>
        <v>Jan</v>
      </c>
      <c r="U1365">
        <f t="shared" si="169"/>
        <v>2016</v>
      </c>
      <c r="V1365" s="10">
        <f t="shared" si="175"/>
        <v>42415.332638888889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70"/>
        <v>118.64285714285714</v>
      </c>
      <c r="P1366" s="5">
        <f t="shared" si="171"/>
        <v>346.04166666666669</v>
      </c>
      <c r="Q1366" t="str">
        <f t="shared" si="172"/>
        <v>music</v>
      </c>
      <c r="R1366" t="str">
        <f t="shared" si="173"/>
        <v>rock</v>
      </c>
      <c r="S1366" s="10">
        <f t="shared" si="174"/>
        <v>41951.695671296293</v>
      </c>
      <c r="T1366" t="str">
        <f t="shared" si="168"/>
        <v>Nov</v>
      </c>
      <c r="U1366">
        <f t="shared" si="169"/>
        <v>2014</v>
      </c>
      <c r="V1366" s="10">
        <f t="shared" si="175"/>
        <v>42011.6956712963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70"/>
        <v>100.26666666666667</v>
      </c>
      <c r="P1367" s="5">
        <f t="shared" si="171"/>
        <v>81.739130434782609</v>
      </c>
      <c r="Q1367" t="str">
        <f t="shared" si="172"/>
        <v>music</v>
      </c>
      <c r="R1367" t="str">
        <f t="shared" si="173"/>
        <v>rock</v>
      </c>
      <c r="S1367" s="10">
        <f t="shared" si="174"/>
        <v>42049.733240740738</v>
      </c>
      <c r="T1367" t="str">
        <f t="shared" si="168"/>
        <v>Feb</v>
      </c>
      <c r="U1367">
        <f t="shared" si="169"/>
        <v>2015</v>
      </c>
      <c r="V1367" s="10">
        <f t="shared" si="175"/>
        <v>42079.691574074073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70"/>
        <v>126.48920000000001</v>
      </c>
      <c r="P1368" s="5">
        <f t="shared" si="171"/>
        <v>64.535306122448986</v>
      </c>
      <c r="Q1368" t="str">
        <f t="shared" si="172"/>
        <v>music</v>
      </c>
      <c r="R1368" t="str">
        <f t="shared" si="173"/>
        <v>rock</v>
      </c>
      <c r="S1368" s="10">
        <f t="shared" si="174"/>
        <v>41924.996099537035</v>
      </c>
      <c r="T1368" t="str">
        <f t="shared" si="168"/>
        <v>Oct</v>
      </c>
      <c r="U1368">
        <f t="shared" si="169"/>
        <v>2014</v>
      </c>
      <c r="V1368" s="10">
        <f t="shared" si="175"/>
        <v>41970.037766203706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70"/>
        <v>114.26</v>
      </c>
      <c r="P1369" s="5">
        <f t="shared" si="171"/>
        <v>63.477777777777774</v>
      </c>
      <c r="Q1369" t="str">
        <f t="shared" si="172"/>
        <v>music</v>
      </c>
      <c r="R1369" t="str">
        <f t="shared" si="173"/>
        <v>rock</v>
      </c>
      <c r="S1369" s="10">
        <f t="shared" si="174"/>
        <v>42292.002893518518</v>
      </c>
      <c r="T1369" t="str">
        <f t="shared" si="168"/>
        <v>Oct</v>
      </c>
      <c r="U1369">
        <f t="shared" si="169"/>
        <v>2015</v>
      </c>
      <c r="V1369" s="10">
        <f t="shared" si="175"/>
        <v>42322.044560185182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70"/>
        <v>110.7</v>
      </c>
      <c r="P1370" s="5">
        <f t="shared" si="171"/>
        <v>63.620689655172413</v>
      </c>
      <c r="Q1370" t="str">
        <f t="shared" si="172"/>
        <v>music</v>
      </c>
      <c r="R1370" t="str">
        <f t="shared" si="173"/>
        <v>rock</v>
      </c>
      <c r="S1370" s="10">
        <f t="shared" si="174"/>
        <v>42146.190902777773</v>
      </c>
      <c r="T1370" t="str">
        <f t="shared" si="168"/>
        <v>May</v>
      </c>
      <c r="U1370">
        <f t="shared" si="169"/>
        <v>2015</v>
      </c>
      <c r="V1370" s="10">
        <f t="shared" si="175"/>
        <v>42170.190902777773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70"/>
        <v>105.34805315203954</v>
      </c>
      <c r="P1371" s="5">
        <f t="shared" si="171"/>
        <v>83.967068965517228</v>
      </c>
      <c r="Q1371" t="str">
        <f t="shared" si="172"/>
        <v>music</v>
      </c>
      <c r="R1371" t="str">
        <f t="shared" si="173"/>
        <v>rock</v>
      </c>
      <c r="S1371" s="10">
        <f t="shared" si="174"/>
        <v>41710.594282407408</v>
      </c>
      <c r="T1371" t="str">
        <f t="shared" si="168"/>
        <v>Mar</v>
      </c>
      <c r="U1371">
        <f t="shared" si="169"/>
        <v>2014</v>
      </c>
      <c r="V1371" s="10">
        <f t="shared" si="175"/>
        <v>41740.594282407408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70"/>
        <v>103.66666666666666</v>
      </c>
      <c r="P1372" s="5">
        <f t="shared" si="171"/>
        <v>77.75</v>
      </c>
      <c r="Q1372" t="str">
        <f t="shared" si="172"/>
        <v>music</v>
      </c>
      <c r="R1372" t="str">
        <f t="shared" si="173"/>
        <v>rock</v>
      </c>
      <c r="S1372" s="10">
        <f t="shared" si="174"/>
        <v>41548.00335648148</v>
      </c>
      <c r="T1372" t="str">
        <f t="shared" si="168"/>
        <v>Oct</v>
      </c>
      <c r="U1372">
        <f t="shared" si="169"/>
        <v>2013</v>
      </c>
      <c r="V1372" s="10">
        <f t="shared" si="175"/>
        <v>41563.00335648148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70"/>
        <v>107.08672667523933</v>
      </c>
      <c r="P1373" s="5">
        <f t="shared" si="171"/>
        <v>107.07142857142857</v>
      </c>
      <c r="Q1373" t="str">
        <f t="shared" si="172"/>
        <v>music</v>
      </c>
      <c r="R1373" t="str">
        <f t="shared" si="173"/>
        <v>rock</v>
      </c>
      <c r="S1373" s="10">
        <f t="shared" si="174"/>
        <v>42101.758587962962</v>
      </c>
      <c r="T1373" t="str">
        <f t="shared" si="168"/>
        <v>Apr</v>
      </c>
      <c r="U1373">
        <f t="shared" si="169"/>
        <v>2015</v>
      </c>
      <c r="V1373" s="10">
        <f t="shared" si="175"/>
        <v>42131.758587962962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70"/>
        <v>124</v>
      </c>
      <c r="P1374" s="5">
        <f t="shared" si="171"/>
        <v>38.75</v>
      </c>
      <c r="Q1374" t="str">
        <f t="shared" si="172"/>
        <v>music</v>
      </c>
      <c r="R1374" t="str">
        <f t="shared" si="173"/>
        <v>rock</v>
      </c>
      <c r="S1374" s="10">
        <f t="shared" si="174"/>
        <v>41072.739953703705</v>
      </c>
      <c r="T1374" t="str">
        <f t="shared" si="168"/>
        <v>Jun</v>
      </c>
      <c r="U1374">
        <f t="shared" si="169"/>
        <v>2012</v>
      </c>
      <c r="V1374" s="10">
        <f t="shared" si="175"/>
        <v>41102.739953703705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70"/>
        <v>105.01</v>
      </c>
      <c r="P1375" s="5">
        <f t="shared" si="171"/>
        <v>201.94230769230768</v>
      </c>
      <c r="Q1375" t="str">
        <f t="shared" si="172"/>
        <v>music</v>
      </c>
      <c r="R1375" t="str">
        <f t="shared" si="173"/>
        <v>rock</v>
      </c>
      <c r="S1375" s="10">
        <f t="shared" si="174"/>
        <v>42704.95177083333</v>
      </c>
      <c r="T1375" t="str">
        <f t="shared" si="168"/>
        <v>Nov</v>
      </c>
      <c r="U1375">
        <f t="shared" si="169"/>
        <v>2016</v>
      </c>
      <c r="V1375" s="10">
        <f t="shared" si="175"/>
        <v>42734.95177083333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70"/>
        <v>189.46666666666667</v>
      </c>
      <c r="P1376" s="5">
        <f t="shared" si="171"/>
        <v>43.060606060606062</v>
      </c>
      <c r="Q1376" t="str">
        <f t="shared" si="172"/>
        <v>music</v>
      </c>
      <c r="R1376" t="str">
        <f t="shared" si="173"/>
        <v>rock</v>
      </c>
      <c r="S1376" s="10">
        <f t="shared" si="174"/>
        <v>42424.161898148144</v>
      </c>
      <c r="T1376" t="str">
        <f t="shared" si="168"/>
        <v>Feb</v>
      </c>
      <c r="U1376">
        <f t="shared" si="169"/>
        <v>2016</v>
      </c>
      <c r="V1376" s="10">
        <f t="shared" si="175"/>
        <v>42454.12023148148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70"/>
        <v>171.32499999999999</v>
      </c>
      <c r="P1377" s="5">
        <f t="shared" si="171"/>
        <v>62.871559633027523</v>
      </c>
      <c r="Q1377" t="str">
        <f t="shared" si="172"/>
        <v>music</v>
      </c>
      <c r="R1377" t="str">
        <f t="shared" si="173"/>
        <v>rock</v>
      </c>
      <c r="S1377" s="10">
        <f t="shared" si="174"/>
        <v>42720.066192129627</v>
      </c>
      <c r="T1377" t="str">
        <f t="shared" si="168"/>
        <v>Dec</v>
      </c>
      <c r="U1377">
        <f t="shared" si="169"/>
        <v>2016</v>
      </c>
      <c r="V1377" s="10">
        <f t="shared" si="175"/>
        <v>42750.066192129627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70"/>
        <v>252.48648648648651</v>
      </c>
      <c r="P1378" s="5">
        <f t="shared" si="171"/>
        <v>55.607142857142854</v>
      </c>
      <c r="Q1378" t="str">
        <f t="shared" si="172"/>
        <v>music</v>
      </c>
      <c r="R1378" t="str">
        <f t="shared" si="173"/>
        <v>rock</v>
      </c>
      <c r="S1378" s="10">
        <f t="shared" si="174"/>
        <v>42677.669050925921</v>
      </c>
      <c r="T1378" t="str">
        <f t="shared" si="168"/>
        <v>Nov</v>
      </c>
      <c r="U1378">
        <f t="shared" si="169"/>
        <v>2016</v>
      </c>
      <c r="V1378" s="10">
        <f t="shared" si="175"/>
        <v>42707.710717592592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70"/>
        <v>116.15384615384616</v>
      </c>
      <c r="P1379" s="5">
        <f t="shared" si="171"/>
        <v>48.70967741935484</v>
      </c>
      <c r="Q1379" t="str">
        <f t="shared" si="172"/>
        <v>music</v>
      </c>
      <c r="R1379" t="str">
        <f t="shared" si="173"/>
        <v>rock</v>
      </c>
      <c r="S1379" s="10">
        <f t="shared" si="174"/>
        <v>42747.219560185185</v>
      </c>
      <c r="T1379" t="str">
        <f t="shared" si="168"/>
        <v>Jan</v>
      </c>
      <c r="U1379">
        <f t="shared" si="169"/>
        <v>2017</v>
      </c>
      <c r="V1379" s="10">
        <f t="shared" si="175"/>
        <v>42769.174305555556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70"/>
        <v>203.35000000000002</v>
      </c>
      <c r="P1380" s="5">
        <f t="shared" si="171"/>
        <v>30.578947368421051</v>
      </c>
      <c r="Q1380" t="str">
        <f t="shared" si="172"/>
        <v>music</v>
      </c>
      <c r="R1380" t="str">
        <f t="shared" si="173"/>
        <v>rock</v>
      </c>
      <c r="S1380" s="10">
        <f t="shared" si="174"/>
        <v>42568.759374999994</v>
      </c>
      <c r="T1380" t="str">
        <f t="shared" si="168"/>
        <v>Jul</v>
      </c>
      <c r="U1380">
        <f t="shared" si="169"/>
        <v>2016</v>
      </c>
      <c r="V1380" s="10">
        <f t="shared" si="175"/>
        <v>42583.759374999994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70"/>
        <v>111.60000000000001</v>
      </c>
      <c r="P1381" s="5">
        <f t="shared" si="171"/>
        <v>73.907284768211923</v>
      </c>
      <c r="Q1381" t="str">
        <f t="shared" si="172"/>
        <v>music</v>
      </c>
      <c r="R1381" t="str">
        <f t="shared" si="173"/>
        <v>rock</v>
      </c>
      <c r="S1381" s="10">
        <f t="shared" si="174"/>
        <v>42130.491620370376</v>
      </c>
      <c r="T1381" t="str">
        <f t="shared" si="168"/>
        <v>May</v>
      </c>
      <c r="U1381">
        <f t="shared" si="169"/>
        <v>2015</v>
      </c>
      <c r="V1381" s="10">
        <f t="shared" si="175"/>
        <v>42160.491620370376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70"/>
        <v>424</v>
      </c>
      <c r="P1382" s="5">
        <f t="shared" si="171"/>
        <v>21.2</v>
      </c>
      <c r="Q1382" t="str">
        <f t="shared" si="172"/>
        <v>music</v>
      </c>
      <c r="R1382" t="str">
        <f t="shared" si="173"/>
        <v>rock</v>
      </c>
      <c r="S1382" s="10">
        <f t="shared" si="174"/>
        <v>42141.762800925921</v>
      </c>
      <c r="T1382" t="str">
        <f t="shared" si="168"/>
        <v>May</v>
      </c>
      <c r="U1382">
        <f t="shared" si="169"/>
        <v>2015</v>
      </c>
      <c r="V1382" s="10">
        <f t="shared" si="175"/>
        <v>42164.083333333328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70"/>
        <v>107.1</v>
      </c>
      <c r="P1383" s="5">
        <f t="shared" si="171"/>
        <v>73.356164383561648</v>
      </c>
      <c r="Q1383" t="str">
        <f t="shared" si="172"/>
        <v>music</v>
      </c>
      <c r="R1383" t="str">
        <f t="shared" si="173"/>
        <v>rock</v>
      </c>
      <c r="S1383" s="10">
        <f t="shared" si="174"/>
        <v>42703.214409722219</v>
      </c>
      <c r="T1383" t="str">
        <f t="shared" si="168"/>
        <v>Nov</v>
      </c>
      <c r="U1383">
        <f t="shared" si="169"/>
        <v>2016</v>
      </c>
      <c r="V1383" s="10">
        <f t="shared" si="175"/>
        <v>42733.214409722219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70"/>
        <v>104.3625</v>
      </c>
      <c r="P1384" s="5">
        <f t="shared" si="171"/>
        <v>56.412162162162161</v>
      </c>
      <c r="Q1384" t="str">
        <f t="shared" si="172"/>
        <v>music</v>
      </c>
      <c r="R1384" t="str">
        <f t="shared" si="173"/>
        <v>rock</v>
      </c>
      <c r="S1384" s="10">
        <f t="shared" si="174"/>
        <v>41370.800185185188</v>
      </c>
      <c r="T1384" t="str">
        <f t="shared" si="168"/>
        <v>Apr</v>
      </c>
      <c r="U1384">
        <f t="shared" si="169"/>
        <v>2013</v>
      </c>
      <c r="V1384" s="10">
        <f t="shared" si="175"/>
        <v>41400.800185185188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70"/>
        <v>212.40909090909091</v>
      </c>
      <c r="P1385" s="5">
        <f t="shared" si="171"/>
        <v>50.247311827956992</v>
      </c>
      <c r="Q1385" t="str">
        <f t="shared" si="172"/>
        <v>music</v>
      </c>
      <c r="R1385" t="str">
        <f t="shared" si="173"/>
        <v>rock</v>
      </c>
      <c r="S1385" s="10">
        <f t="shared" si="174"/>
        <v>42707.074976851851</v>
      </c>
      <c r="T1385" t="str">
        <f t="shared" si="168"/>
        <v>Dec</v>
      </c>
      <c r="U1385">
        <f t="shared" si="169"/>
        <v>2016</v>
      </c>
      <c r="V1385" s="10">
        <f t="shared" si="175"/>
        <v>42727.074976851851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70"/>
        <v>124.08571428571429</v>
      </c>
      <c r="P1386" s="5">
        <f t="shared" si="171"/>
        <v>68.936507936507937</v>
      </c>
      <c r="Q1386" t="str">
        <f t="shared" si="172"/>
        <v>music</v>
      </c>
      <c r="R1386" t="str">
        <f t="shared" si="173"/>
        <v>rock</v>
      </c>
      <c r="S1386" s="10">
        <f t="shared" si="174"/>
        <v>42160.735208333332</v>
      </c>
      <c r="T1386" t="str">
        <f t="shared" si="168"/>
        <v>Jun</v>
      </c>
      <c r="U1386">
        <f t="shared" si="169"/>
        <v>2015</v>
      </c>
      <c r="V1386" s="10">
        <f t="shared" si="175"/>
        <v>42190.735208333332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70"/>
        <v>110.406125</v>
      </c>
      <c r="P1387" s="5">
        <f t="shared" si="171"/>
        <v>65.914104477611943</v>
      </c>
      <c r="Q1387" t="str">
        <f t="shared" si="172"/>
        <v>music</v>
      </c>
      <c r="R1387" t="str">
        <f t="shared" si="173"/>
        <v>rock</v>
      </c>
      <c r="S1387" s="10">
        <f t="shared" si="174"/>
        <v>42433.688900462963</v>
      </c>
      <c r="T1387" t="str">
        <f t="shared" si="168"/>
        <v>Mar</v>
      </c>
      <c r="U1387">
        <f t="shared" si="169"/>
        <v>2016</v>
      </c>
      <c r="V1387" s="10">
        <f t="shared" si="175"/>
        <v>42489.507638888885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70"/>
        <v>218.75</v>
      </c>
      <c r="P1388" s="5">
        <f t="shared" si="171"/>
        <v>62.5</v>
      </c>
      <c r="Q1388" t="str">
        <f t="shared" si="172"/>
        <v>music</v>
      </c>
      <c r="R1388" t="str">
        <f t="shared" si="173"/>
        <v>rock</v>
      </c>
      <c r="S1388" s="10">
        <f t="shared" si="174"/>
        <v>42184.646863425922</v>
      </c>
      <c r="T1388" t="str">
        <f t="shared" si="168"/>
        <v>Jun</v>
      </c>
      <c r="U1388">
        <f t="shared" si="169"/>
        <v>2015</v>
      </c>
      <c r="V1388" s="10">
        <f t="shared" si="175"/>
        <v>42214.646863425922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70"/>
        <v>136.625</v>
      </c>
      <c r="P1389" s="5">
        <f t="shared" si="171"/>
        <v>70.064102564102569</v>
      </c>
      <c r="Q1389" t="str">
        <f t="shared" si="172"/>
        <v>music</v>
      </c>
      <c r="R1389" t="str">
        <f t="shared" si="173"/>
        <v>rock</v>
      </c>
      <c r="S1389" s="10">
        <f t="shared" si="174"/>
        <v>42126.92123842593</v>
      </c>
      <c r="T1389" t="str">
        <f t="shared" si="168"/>
        <v>May</v>
      </c>
      <c r="U1389">
        <f t="shared" si="169"/>
        <v>2015</v>
      </c>
      <c r="V1389" s="10">
        <f t="shared" si="175"/>
        <v>42158.1875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70"/>
        <v>134.8074</v>
      </c>
      <c r="P1390" s="5">
        <f t="shared" si="171"/>
        <v>60.181874999999998</v>
      </c>
      <c r="Q1390" t="str">
        <f t="shared" si="172"/>
        <v>music</v>
      </c>
      <c r="R1390" t="str">
        <f t="shared" si="173"/>
        <v>rock</v>
      </c>
      <c r="S1390" s="10">
        <f t="shared" si="174"/>
        <v>42634.614780092597</v>
      </c>
      <c r="T1390" t="str">
        <f t="shared" si="168"/>
        <v>Sep</v>
      </c>
      <c r="U1390">
        <f t="shared" si="169"/>
        <v>2016</v>
      </c>
      <c r="V1390" s="10">
        <f t="shared" si="175"/>
        <v>42660.676388888889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70"/>
        <v>145.4</v>
      </c>
      <c r="P1391" s="5">
        <f t="shared" si="171"/>
        <v>21.382352941176471</v>
      </c>
      <c r="Q1391" t="str">
        <f t="shared" si="172"/>
        <v>music</v>
      </c>
      <c r="R1391" t="str">
        <f t="shared" si="173"/>
        <v>rock</v>
      </c>
      <c r="S1391" s="10">
        <f t="shared" si="174"/>
        <v>42565.480983796297</v>
      </c>
      <c r="T1391" t="str">
        <f t="shared" si="168"/>
        <v>Jul</v>
      </c>
      <c r="U1391">
        <f t="shared" si="169"/>
        <v>2016</v>
      </c>
      <c r="V1391" s="10">
        <f t="shared" si="175"/>
        <v>42595.480983796297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70"/>
        <v>109.10714285714285</v>
      </c>
      <c r="P1392" s="5">
        <f t="shared" si="171"/>
        <v>160.78947368421052</v>
      </c>
      <c r="Q1392" t="str">
        <f t="shared" si="172"/>
        <v>music</v>
      </c>
      <c r="R1392" t="str">
        <f t="shared" si="173"/>
        <v>rock</v>
      </c>
      <c r="S1392" s="10">
        <f t="shared" si="174"/>
        <v>42087.803310185183</v>
      </c>
      <c r="T1392" t="str">
        <f t="shared" si="168"/>
        <v>Mar</v>
      </c>
      <c r="U1392">
        <f t="shared" si="169"/>
        <v>2015</v>
      </c>
      <c r="V1392" s="10">
        <f t="shared" si="175"/>
        <v>42121.716666666667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70"/>
        <v>110.2</v>
      </c>
      <c r="P1393" s="5">
        <f t="shared" si="171"/>
        <v>42.384615384615387</v>
      </c>
      <c r="Q1393" t="str">
        <f t="shared" si="172"/>
        <v>music</v>
      </c>
      <c r="R1393" t="str">
        <f t="shared" si="173"/>
        <v>rock</v>
      </c>
      <c r="S1393" s="10">
        <f t="shared" si="174"/>
        <v>42193.650671296295</v>
      </c>
      <c r="T1393" t="str">
        <f t="shared" si="168"/>
        <v>Jul</v>
      </c>
      <c r="U1393">
        <f t="shared" si="169"/>
        <v>2015</v>
      </c>
      <c r="V1393" s="10">
        <f t="shared" si="175"/>
        <v>42238.207638888889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70"/>
        <v>113.64000000000001</v>
      </c>
      <c r="P1394" s="5">
        <f t="shared" si="171"/>
        <v>27.317307692307693</v>
      </c>
      <c r="Q1394" t="str">
        <f t="shared" si="172"/>
        <v>music</v>
      </c>
      <c r="R1394" t="str">
        <f t="shared" si="173"/>
        <v>rock</v>
      </c>
      <c r="S1394" s="10">
        <f t="shared" si="174"/>
        <v>42401.154930555553</v>
      </c>
      <c r="T1394" t="str">
        <f t="shared" si="168"/>
        <v>Feb</v>
      </c>
      <c r="U1394">
        <f t="shared" si="169"/>
        <v>2016</v>
      </c>
      <c r="V1394" s="10">
        <f t="shared" si="175"/>
        <v>42432.154930555553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70"/>
        <v>102.35000000000001</v>
      </c>
      <c r="P1395" s="5">
        <f t="shared" si="171"/>
        <v>196.82692307692307</v>
      </c>
      <c r="Q1395" t="str">
        <f t="shared" si="172"/>
        <v>music</v>
      </c>
      <c r="R1395" t="str">
        <f t="shared" si="173"/>
        <v>rock</v>
      </c>
      <c r="S1395" s="10">
        <f t="shared" si="174"/>
        <v>42553.681979166664</v>
      </c>
      <c r="T1395" t="str">
        <f t="shared" si="168"/>
        <v>Jul</v>
      </c>
      <c r="U1395">
        <f t="shared" si="169"/>
        <v>2016</v>
      </c>
      <c r="V1395" s="10">
        <f t="shared" si="175"/>
        <v>42583.681979166664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70"/>
        <v>122.13333333333334</v>
      </c>
      <c r="P1396" s="5">
        <f t="shared" si="171"/>
        <v>53.882352941176471</v>
      </c>
      <c r="Q1396" t="str">
        <f t="shared" si="172"/>
        <v>music</v>
      </c>
      <c r="R1396" t="str">
        <f t="shared" si="173"/>
        <v>rock</v>
      </c>
      <c r="S1396" s="10">
        <f t="shared" si="174"/>
        <v>42752.144976851851</v>
      </c>
      <c r="T1396" t="str">
        <f t="shared" si="168"/>
        <v>Jan</v>
      </c>
      <c r="U1396">
        <f t="shared" si="169"/>
        <v>2017</v>
      </c>
      <c r="V1396" s="10">
        <f t="shared" si="175"/>
        <v>42795.125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70"/>
        <v>111.88571428571427</v>
      </c>
      <c r="P1397" s="5">
        <f t="shared" si="171"/>
        <v>47.756097560975611</v>
      </c>
      <c r="Q1397" t="str">
        <f t="shared" si="172"/>
        <v>music</v>
      </c>
      <c r="R1397" t="str">
        <f t="shared" si="173"/>
        <v>rock</v>
      </c>
      <c r="S1397" s="10">
        <f t="shared" si="174"/>
        <v>42719.90834490741</v>
      </c>
      <c r="T1397" t="str">
        <f t="shared" si="168"/>
        <v>Dec</v>
      </c>
      <c r="U1397">
        <f t="shared" si="169"/>
        <v>2016</v>
      </c>
      <c r="V1397" s="10">
        <f t="shared" si="175"/>
        <v>42749.90834490741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70"/>
        <v>107.3</v>
      </c>
      <c r="P1398" s="5">
        <f t="shared" si="171"/>
        <v>88.191780821917803</v>
      </c>
      <c r="Q1398" t="str">
        <f t="shared" si="172"/>
        <v>music</v>
      </c>
      <c r="R1398" t="str">
        <f t="shared" si="173"/>
        <v>rock</v>
      </c>
      <c r="S1398" s="10">
        <f t="shared" si="174"/>
        <v>42018.99863425926</v>
      </c>
      <c r="T1398" t="str">
        <f t="shared" si="168"/>
        <v>Jan</v>
      </c>
      <c r="U1398">
        <f t="shared" si="169"/>
        <v>2015</v>
      </c>
      <c r="V1398" s="10">
        <f t="shared" si="175"/>
        <v>42048.99863425926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70"/>
        <v>113.85000000000001</v>
      </c>
      <c r="P1399" s="5">
        <f t="shared" si="171"/>
        <v>72.056962025316452</v>
      </c>
      <c r="Q1399" t="str">
        <f t="shared" si="172"/>
        <v>music</v>
      </c>
      <c r="R1399" t="str">
        <f t="shared" si="173"/>
        <v>rock</v>
      </c>
      <c r="S1399" s="10">
        <f t="shared" si="174"/>
        <v>42640.917939814812</v>
      </c>
      <c r="T1399" t="str">
        <f t="shared" si="168"/>
        <v>Sep</v>
      </c>
      <c r="U1399">
        <f t="shared" si="169"/>
        <v>2016</v>
      </c>
      <c r="V1399" s="10">
        <f t="shared" si="175"/>
        <v>42670.888194444444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70"/>
        <v>109.68181818181819</v>
      </c>
      <c r="P1400" s="5">
        <f t="shared" si="171"/>
        <v>74.246153846153845</v>
      </c>
      <c r="Q1400" t="str">
        <f t="shared" si="172"/>
        <v>music</v>
      </c>
      <c r="R1400" t="str">
        <f t="shared" si="173"/>
        <v>rock</v>
      </c>
      <c r="S1400" s="10">
        <f t="shared" si="174"/>
        <v>42526.874236111107</v>
      </c>
      <c r="T1400" t="str">
        <f t="shared" si="168"/>
        <v>Jun</v>
      </c>
      <c r="U1400">
        <f t="shared" si="169"/>
        <v>2016</v>
      </c>
      <c r="V1400" s="10">
        <f t="shared" si="175"/>
        <v>42556.874236111107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70"/>
        <v>126.14444444444443</v>
      </c>
      <c r="P1401" s="5">
        <f t="shared" si="171"/>
        <v>61.701086956521742</v>
      </c>
      <c r="Q1401" t="str">
        <f t="shared" si="172"/>
        <v>music</v>
      </c>
      <c r="R1401" t="str">
        <f t="shared" si="173"/>
        <v>rock</v>
      </c>
      <c r="S1401" s="10">
        <f t="shared" si="174"/>
        <v>41889.004317129627</v>
      </c>
      <c r="T1401" t="str">
        <f t="shared" si="168"/>
        <v>Sep</v>
      </c>
      <c r="U1401">
        <f t="shared" si="169"/>
        <v>2014</v>
      </c>
      <c r="V1401" s="10">
        <f t="shared" si="175"/>
        <v>41919.004317129627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70"/>
        <v>167.42857142857144</v>
      </c>
      <c r="P1402" s="5">
        <f t="shared" si="171"/>
        <v>17.235294117647058</v>
      </c>
      <c r="Q1402" t="str">
        <f t="shared" si="172"/>
        <v>music</v>
      </c>
      <c r="R1402" t="str">
        <f t="shared" si="173"/>
        <v>rock</v>
      </c>
      <c r="S1402" s="10">
        <f t="shared" si="174"/>
        <v>42498.341122685189</v>
      </c>
      <c r="T1402" t="str">
        <f t="shared" si="168"/>
        <v>May</v>
      </c>
      <c r="U1402">
        <f t="shared" si="169"/>
        <v>2016</v>
      </c>
      <c r="V1402" s="10">
        <f t="shared" si="175"/>
        <v>42533.229166666672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70"/>
        <v>496.52000000000004</v>
      </c>
      <c r="P1403" s="5">
        <f t="shared" si="171"/>
        <v>51.720833333333331</v>
      </c>
      <c r="Q1403" t="str">
        <f t="shared" si="172"/>
        <v>music</v>
      </c>
      <c r="R1403" t="str">
        <f t="shared" si="173"/>
        <v>rock</v>
      </c>
      <c r="S1403" s="10">
        <f t="shared" si="174"/>
        <v>41399.99622685185</v>
      </c>
      <c r="T1403" t="str">
        <f t="shared" si="168"/>
        <v>May</v>
      </c>
      <c r="U1403">
        <f t="shared" si="169"/>
        <v>2013</v>
      </c>
      <c r="V1403" s="10">
        <f t="shared" si="175"/>
        <v>41420.99622685185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70"/>
        <v>109.16</v>
      </c>
      <c r="P1404" s="5">
        <f t="shared" si="171"/>
        <v>24.150442477876105</v>
      </c>
      <c r="Q1404" t="str">
        <f t="shared" si="172"/>
        <v>music</v>
      </c>
      <c r="R1404" t="str">
        <f t="shared" si="173"/>
        <v>rock</v>
      </c>
      <c r="S1404" s="10">
        <f t="shared" si="174"/>
        <v>42065.053368055553</v>
      </c>
      <c r="T1404" t="str">
        <f t="shared" si="168"/>
        <v>Mar</v>
      </c>
      <c r="U1404">
        <f t="shared" si="169"/>
        <v>2015</v>
      </c>
      <c r="V1404" s="10">
        <f t="shared" si="175"/>
        <v>42125.011701388896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70"/>
        <v>102.57499999999999</v>
      </c>
      <c r="P1405" s="5">
        <f t="shared" si="171"/>
        <v>62.166666666666664</v>
      </c>
      <c r="Q1405" t="str">
        <f t="shared" si="172"/>
        <v>music</v>
      </c>
      <c r="R1405" t="str">
        <f t="shared" si="173"/>
        <v>rock</v>
      </c>
      <c r="S1405" s="10">
        <f t="shared" si="174"/>
        <v>41451.062905092593</v>
      </c>
      <c r="T1405" t="str">
        <f t="shared" si="168"/>
        <v>Jun</v>
      </c>
      <c r="U1405">
        <f t="shared" si="169"/>
        <v>2013</v>
      </c>
      <c r="V1405" s="10">
        <f t="shared" si="175"/>
        <v>41481.062905092593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70"/>
        <v>1.6620689655172414</v>
      </c>
      <c r="P1406" s="5">
        <f t="shared" si="171"/>
        <v>48.2</v>
      </c>
      <c r="Q1406" t="str">
        <f t="shared" si="172"/>
        <v>publishing</v>
      </c>
      <c r="R1406" t="str">
        <f t="shared" si="173"/>
        <v>translations</v>
      </c>
      <c r="S1406" s="10">
        <f t="shared" si="174"/>
        <v>42032.510243055556</v>
      </c>
      <c r="T1406" t="str">
        <f t="shared" si="168"/>
        <v>Jan</v>
      </c>
      <c r="U1406">
        <f t="shared" si="169"/>
        <v>2015</v>
      </c>
      <c r="V1406" s="10">
        <f t="shared" si="175"/>
        <v>42057.510243055556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70"/>
        <v>0.42</v>
      </c>
      <c r="P1407" s="5">
        <f t="shared" si="171"/>
        <v>6.1764705882352944</v>
      </c>
      <c r="Q1407" t="str">
        <f t="shared" si="172"/>
        <v>publishing</v>
      </c>
      <c r="R1407" t="str">
        <f t="shared" si="173"/>
        <v>translations</v>
      </c>
      <c r="S1407" s="10">
        <f t="shared" si="174"/>
        <v>41941.680567129632</v>
      </c>
      <c r="T1407" t="str">
        <f t="shared" si="168"/>
        <v>Oct</v>
      </c>
      <c r="U1407">
        <f t="shared" si="169"/>
        <v>2014</v>
      </c>
      <c r="V1407" s="10">
        <f t="shared" si="175"/>
        <v>41971.722233796296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70"/>
        <v>0.125</v>
      </c>
      <c r="P1408" s="5">
        <f t="shared" si="171"/>
        <v>5</v>
      </c>
      <c r="Q1408" t="str">
        <f t="shared" si="172"/>
        <v>publishing</v>
      </c>
      <c r="R1408" t="str">
        <f t="shared" si="173"/>
        <v>translations</v>
      </c>
      <c r="S1408" s="10">
        <f t="shared" si="174"/>
        <v>42297.432951388888</v>
      </c>
      <c r="T1408" t="str">
        <f t="shared" si="168"/>
        <v>Oct</v>
      </c>
      <c r="U1408">
        <f t="shared" si="169"/>
        <v>2015</v>
      </c>
      <c r="V1408" s="10">
        <f t="shared" si="175"/>
        <v>42350.416666666672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70"/>
        <v>0.5</v>
      </c>
      <c r="P1409" s="5">
        <f t="shared" si="171"/>
        <v>7.5</v>
      </c>
      <c r="Q1409" t="str">
        <f t="shared" si="172"/>
        <v>publishing</v>
      </c>
      <c r="R1409" t="str">
        <f t="shared" si="173"/>
        <v>translations</v>
      </c>
      <c r="S1409" s="10">
        <f t="shared" si="174"/>
        <v>41838.536782407406</v>
      </c>
      <c r="T1409" t="str">
        <f t="shared" si="168"/>
        <v>Jul</v>
      </c>
      <c r="U1409">
        <f t="shared" si="169"/>
        <v>2014</v>
      </c>
      <c r="V1409" s="10">
        <f t="shared" si="175"/>
        <v>41863.536782407406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70"/>
        <v>7.1999999999999993</v>
      </c>
      <c r="P1410" s="5">
        <f t="shared" si="171"/>
        <v>12</v>
      </c>
      <c r="Q1410" t="str">
        <f t="shared" si="172"/>
        <v>publishing</v>
      </c>
      <c r="R1410" t="str">
        <f t="shared" si="173"/>
        <v>translations</v>
      </c>
      <c r="S1410" s="10">
        <f t="shared" si="174"/>
        <v>42291.872175925921</v>
      </c>
      <c r="T1410" t="str">
        <f t="shared" ref="T1410:T1473" si="176">TEXT(S1410,"mmm")</f>
        <v>Oct</v>
      </c>
      <c r="U1410">
        <f t="shared" ref="U1410:U1473" si="177">YEAR(S1410)</f>
        <v>2015</v>
      </c>
      <c r="V1410" s="10">
        <f t="shared" si="175"/>
        <v>42321.913842592592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78">(E1411/D1411)*100</f>
        <v>0</v>
      </c>
      <c r="P1411" s="5">
        <f t="shared" ref="P1411:P1474" si="179">IFERROR(E1411/L1411,0)</f>
        <v>0</v>
      </c>
      <c r="Q1411" t="str">
        <f t="shared" ref="Q1411:Q1474" si="180">LEFT(N1411,SEARCH("/",N1411,1)-1)</f>
        <v>publishing</v>
      </c>
      <c r="R1411" t="str">
        <f t="shared" ref="R1411:R1474" si="181">RIGHT(N1411,LEN(N1411)-SEARCH("/",N1411,1))</f>
        <v>translations</v>
      </c>
      <c r="S1411" s="10">
        <f t="shared" ref="S1411:S1474" si="182">(((J1411/60)/60)/24)+DATE(1970,1,1)</f>
        <v>41945.133506944447</v>
      </c>
      <c r="T1411" t="str">
        <f t="shared" si="176"/>
        <v>Nov</v>
      </c>
      <c r="U1411">
        <f t="shared" si="177"/>
        <v>2014</v>
      </c>
      <c r="V1411" s="10">
        <f t="shared" ref="V1411:V1474" si="183">(((I1411/60)/60)/24)+DATE(1970,1,1)</f>
        <v>42005.175173611111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78"/>
        <v>1.6666666666666666E-2</v>
      </c>
      <c r="P1412" s="5">
        <f t="shared" si="179"/>
        <v>1</v>
      </c>
      <c r="Q1412" t="str">
        <f t="shared" si="180"/>
        <v>publishing</v>
      </c>
      <c r="R1412" t="str">
        <f t="shared" si="181"/>
        <v>translations</v>
      </c>
      <c r="S1412" s="10">
        <f t="shared" si="182"/>
        <v>42479.318518518514</v>
      </c>
      <c r="T1412" t="str">
        <f t="shared" si="176"/>
        <v>Apr</v>
      </c>
      <c r="U1412">
        <f t="shared" si="177"/>
        <v>2016</v>
      </c>
      <c r="V1412" s="10">
        <f t="shared" si="183"/>
        <v>42524.318518518514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78"/>
        <v>0.23333333333333336</v>
      </c>
      <c r="P1413" s="5">
        <f t="shared" si="179"/>
        <v>2.3333333333333335</v>
      </c>
      <c r="Q1413" t="str">
        <f t="shared" si="180"/>
        <v>publishing</v>
      </c>
      <c r="R1413" t="str">
        <f t="shared" si="181"/>
        <v>translations</v>
      </c>
      <c r="S1413" s="10">
        <f t="shared" si="182"/>
        <v>42013.059027777781</v>
      </c>
      <c r="T1413" t="str">
        <f t="shared" si="176"/>
        <v>Jan</v>
      </c>
      <c r="U1413">
        <f t="shared" si="177"/>
        <v>2015</v>
      </c>
      <c r="V1413" s="10">
        <f t="shared" si="183"/>
        <v>42041.059027777781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78"/>
        <v>4.5714285714285712</v>
      </c>
      <c r="P1414" s="5">
        <f t="shared" si="179"/>
        <v>24.615384615384617</v>
      </c>
      <c r="Q1414" t="str">
        <f t="shared" si="180"/>
        <v>publishing</v>
      </c>
      <c r="R1414" t="str">
        <f t="shared" si="181"/>
        <v>translations</v>
      </c>
      <c r="S1414" s="10">
        <f t="shared" si="182"/>
        <v>41947.063645833332</v>
      </c>
      <c r="T1414" t="str">
        <f t="shared" si="176"/>
        <v>Nov</v>
      </c>
      <c r="U1414">
        <f t="shared" si="177"/>
        <v>2014</v>
      </c>
      <c r="V1414" s="10">
        <f t="shared" si="183"/>
        <v>41977.063645833332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78"/>
        <v>5</v>
      </c>
      <c r="P1415" s="5">
        <f t="shared" si="179"/>
        <v>100</v>
      </c>
      <c r="Q1415" t="str">
        <f t="shared" si="180"/>
        <v>publishing</v>
      </c>
      <c r="R1415" t="str">
        <f t="shared" si="181"/>
        <v>translations</v>
      </c>
      <c r="S1415" s="10">
        <f t="shared" si="182"/>
        <v>42360.437152777777</v>
      </c>
      <c r="T1415" t="str">
        <f t="shared" si="176"/>
        <v>Dec</v>
      </c>
      <c r="U1415">
        <f t="shared" si="177"/>
        <v>2015</v>
      </c>
      <c r="V1415" s="10">
        <f t="shared" si="183"/>
        <v>42420.437152777777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78"/>
        <v>0.2</v>
      </c>
      <c r="P1416" s="5">
        <f t="shared" si="179"/>
        <v>1</v>
      </c>
      <c r="Q1416" t="str">
        <f t="shared" si="180"/>
        <v>publishing</v>
      </c>
      <c r="R1416" t="str">
        <f t="shared" si="181"/>
        <v>translations</v>
      </c>
      <c r="S1416" s="10">
        <f t="shared" si="182"/>
        <v>42708.25309027778</v>
      </c>
      <c r="T1416" t="str">
        <f t="shared" si="176"/>
        <v>Dec</v>
      </c>
      <c r="U1416">
        <f t="shared" si="177"/>
        <v>2016</v>
      </c>
      <c r="V1416" s="10">
        <f t="shared" si="183"/>
        <v>42738.25309027778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78"/>
        <v>18.181818181818183</v>
      </c>
      <c r="P1417" s="5">
        <f t="shared" si="179"/>
        <v>88.888888888888886</v>
      </c>
      <c r="Q1417" t="str">
        <f t="shared" si="180"/>
        <v>publishing</v>
      </c>
      <c r="R1417" t="str">
        <f t="shared" si="181"/>
        <v>translations</v>
      </c>
      <c r="S1417" s="10">
        <f t="shared" si="182"/>
        <v>42192.675821759258</v>
      </c>
      <c r="T1417" t="str">
        <f t="shared" si="176"/>
        <v>Jul</v>
      </c>
      <c r="U1417">
        <f t="shared" si="177"/>
        <v>2015</v>
      </c>
      <c r="V1417" s="10">
        <f t="shared" si="183"/>
        <v>42232.675821759258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78"/>
        <v>0</v>
      </c>
      <c r="P1418" s="5">
        <f t="shared" si="179"/>
        <v>0</v>
      </c>
      <c r="Q1418" t="str">
        <f t="shared" si="180"/>
        <v>publishing</v>
      </c>
      <c r="R1418" t="str">
        <f t="shared" si="181"/>
        <v>translations</v>
      </c>
      <c r="S1418" s="10">
        <f t="shared" si="182"/>
        <v>42299.926145833335</v>
      </c>
      <c r="T1418" t="str">
        <f t="shared" si="176"/>
        <v>Oct</v>
      </c>
      <c r="U1418">
        <f t="shared" si="177"/>
        <v>2015</v>
      </c>
      <c r="V1418" s="10">
        <f t="shared" si="183"/>
        <v>42329.967812499999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78"/>
        <v>1.2222222222222223</v>
      </c>
      <c r="P1419" s="5">
        <f t="shared" si="179"/>
        <v>27.5</v>
      </c>
      <c r="Q1419" t="str">
        <f t="shared" si="180"/>
        <v>publishing</v>
      </c>
      <c r="R1419" t="str">
        <f t="shared" si="181"/>
        <v>translations</v>
      </c>
      <c r="S1419" s="10">
        <f t="shared" si="182"/>
        <v>42232.15016203704</v>
      </c>
      <c r="T1419" t="str">
        <f t="shared" si="176"/>
        <v>Aug</v>
      </c>
      <c r="U1419">
        <f t="shared" si="177"/>
        <v>2015</v>
      </c>
      <c r="V1419" s="10">
        <f t="shared" si="183"/>
        <v>42262.465972222228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78"/>
        <v>0.2</v>
      </c>
      <c r="P1420" s="5">
        <f t="shared" si="179"/>
        <v>6</v>
      </c>
      <c r="Q1420" t="str">
        <f t="shared" si="180"/>
        <v>publishing</v>
      </c>
      <c r="R1420" t="str">
        <f t="shared" si="181"/>
        <v>translations</v>
      </c>
      <c r="S1420" s="10">
        <f t="shared" si="182"/>
        <v>42395.456412037034</v>
      </c>
      <c r="T1420" t="str">
        <f t="shared" si="176"/>
        <v>Jan</v>
      </c>
      <c r="U1420">
        <f t="shared" si="177"/>
        <v>2016</v>
      </c>
      <c r="V1420" s="10">
        <f t="shared" si="183"/>
        <v>42425.456412037034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78"/>
        <v>7.0634920634920633</v>
      </c>
      <c r="P1421" s="5">
        <f t="shared" si="179"/>
        <v>44.5</v>
      </c>
      <c r="Q1421" t="str">
        <f t="shared" si="180"/>
        <v>publishing</v>
      </c>
      <c r="R1421" t="str">
        <f t="shared" si="181"/>
        <v>translations</v>
      </c>
      <c r="S1421" s="10">
        <f t="shared" si="182"/>
        <v>42622.456238425926</v>
      </c>
      <c r="T1421" t="str">
        <f t="shared" si="176"/>
        <v>Sep</v>
      </c>
      <c r="U1421">
        <f t="shared" si="177"/>
        <v>2016</v>
      </c>
      <c r="V1421" s="10">
        <f t="shared" si="183"/>
        <v>42652.456238425926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78"/>
        <v>2.7272727272727271</v>
      </c>
      <c r="P1422" s="5">
        <f t="shared" si="179"/>
        <v>1</v>
      </c>
      <c r="Q1422" t="str">
        <f t="shared" si="180"/>
        <v>publishing</v>
      </c>
      <c r="R1422" t="str">
        <f t="shared" si="181"/>
        <v>translations</v>
      </c>
      <c r="S1422" s="10">
        <f t="shared" si="182"/>
        <v>42524.667662037042</v>
      </c>
      <c r="T1422" t="str">
        <f t="shared" si="176"/>
        <v>Jun</v>
      </c>
      <c r="U1422">
        <f t="shared" si="177"/>
        <v>2016</v>
      </c>
      <c r="V1422" s="10">
        <f t="shared" si="183"/>
        <v>42549.667662037042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78"/>
        <v>0.1</v>
      </c>
      <c r="P1423" s="5">
        <f t="shared" si="179"/>
        <v>100</v>
      </c>
      <c r="Q1423" t="str">
        <f t="shared" si="180"/>
        <v>publishing</v>
      </c>
      <c r="R1423" t="str">
        <f t="shared" si="181"/>
        <v>translations</v>
      </c>
      <c r="S1423" s="10">
        <f t="shared" si="182"/>
        <v>42013.915613425925</v>
      </c>
      <c r="T1423" t="str">
        <f t="shared" si="176"/>
        <v>Jan</v>
      </c>
      <c r="U1423">
        <f t="shared" si="177"/>
        <v>2015</v>
      </c>
      <c r="V1423" s="10">
        <f t="shared" si="183"/>
        <v>42043.915613425925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78"/>
        <v>0.104</v>
      </c>
      <c r="P1424" s="5">
        <f t="shared" si="179"/>
        <v>13</v>
      </c>
      <c r="Q1424" t="str">
        <f t="shared" si="180"/>
        <v>publishing</v>
      </c>
      <c r="R1424" t="str">
        <f t="shared" si="181"/>
        <v>translations</v>
      </c>
      <c r="S1424" s="10">
        <f t="shared" si="182"/>
        <v>42604.239629629628</v>
      </c>
      <c r="T1424" t="str">
        <f t="shared" si="176"/>
        <v>Aug</v>
      </c>
      <c r="U1424">
        <f t="shared" si="177"/>
        <v>2016</v>
      </c>
      <c r="V1424" s="10">
        <f t="shared" si="183"/>
        <v>42634.239629629628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78"/>
        <v>0.33333333333333337</v>
      </c>
      <c r="P1425" s="5">
        <f t="shared" si="179"/>
        <v>100</v>
      </c>
      <c r="Q1425" t="str">
        <f t="shared" si="180"/>
        <v>publishing</v>
      </c>
      <c r="R1425" t="str">
        <f t="shared" si="181"/>
        <v>translations</v>
      </c>
      <c r="S1425" s="10">
        <f t="shared" si="182"/>
        <v>42340.360312500001</v>
      </c>
      <c r="T1425" t="str">
        <f t="shared" si="176"/>
        <v>Dec</v>
      </c>
      <c r="U1425">
        <f t="shared" si="177"/>
        <v>2015</v>
      </c>
      <c r="V1425" s="10">
        <f t="shared" si="183"/>
        <v>42370.360312500001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78"/>
        <v>20.36</v>
      </c>
      <c r="P1426" s="5">
        <f t="shared" si="179"/>
        <v>109.07142857142857</v>
      </c>
      <c r="Q1426" t="str">
        <f t="shared" si="180"/>
        <v>publishing</v>
      </c>
      <c r="R1426" t="str">
        <f t="shared" si="181"/>
        <v>translations</v>
      </c>
      <c r="S1426" s="10">
        <f t="shared" si="182"/>
        <v>42676.717615740738</v>
      </c>
      <c r="T1426" t="str">
        <f t="shared" si="176"/>
        <v>Nov</v>
      </c>
      <c r="U1426">
        <f t="shared" si="177"/>
        <v>2016</v>
      </c>
      <c r="V1426" s="10">
        <f t="shared" si="183"/>
        <v>42689.759282407409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78"/>
        <v>0</v>
      </c>
      <c r="P1427" s="5">
        <f t="shared" si="179"/>
        <v>0</v>
      </c>
      <c r="Q1427" t="str">
        <f t="shared" si="180"/>
        <v>publishing</v>
      </c>
      <c r="R1427" t="str">
        <f t="shared" si="181"/>
        <v>translations</v>
      </c>
      <c r="S1427" s="10">
        <f t="shared" si="182"/>
        <v>42093.131469907406</v>
      </c>
      <c r="T1427" t="str">
        <f t="shared" si="176"/>
        <v>Mar</v>
      </c>
      <c r="U1427">
        <f t="shared" si="177"/>
        <v>2015</v>
      </c>
      <c r="V1427" s="10">
        <f t="shared" si="183"/>
        <v>42123.131469907406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78"/>
        <v>0</v>
      </c>
      <c r="P1428" s="5">
        <f t="shared" si="179"/>
        <v>0</v>
      </c>
      <c r="Q1428" t="str">
        <f t="shared" si="180"/>
        <v>publishing</v>
      </c>
      <c r="R1428" t="str">
        <f t="shared" si="181"/>
        <v>translations</v>
      </c>
      <c r="S1428" s="10">
        <f t="shared" si="182"/>
        <v>42180.390277777777</v>
      </c>
      <c r="T1428" t="str">
        <f t="shared" si="176"/>
        <v>Jun</v>
      </c>
      <c r="U1428">
        <f t="shared" si="177"/>
        <v>2015</v>
      </c>
      <c r="V1428" s="10">
        <f t="shared" si="183"/>
        <v>42240.390277777777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78"/>
        <v>8.3800000000000008</v>
      </c>
      <c r="P1429" s="5">
        <f t="shared" si="179"/>
        <v>104.75</v>
      </c>
      <c r="Q1429" t="str">
        <f t="shared" si="180"/>
        <v>publishing</v>
      </c>
      <c r="R1429" t="str">
        <f t="shared" si="181"/>
        <v>translations</v>
      </c>
      <c r="S1429" s="10">
        <f t="shared" si="182"/>
        <v>42601.851678240739</v>
      </c>
      <c r="T1429" t="str">
        <f t="shared" si="176"/>
        <v>Aug</v>
      </c>
      <c r="U1429">
        <f t="shared" si="177"/>
        <v>2016</v>
      </c>
      <c r="V1429" s="10">
        <f t="shared" si="183"/>
        <v>42631.851678240739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78"/>
        <v>4.5</v>
      </c>
      <c r="P1430" s="5">
        <f t="shared" si="179"/>
        <v>15</v>
      </c>
      <c r="Q1430" t="str">
        <f t="shared" si="180"/>
        <v>publishing</v>
      </c>
      <c r="R1430" t="str">
        <f t="shared" si="181"/>
        <v>translations</v>
      </c>
      <c r="S1430" s="10">
        <f t="shared" si="182"/>
        <v>42432.379826388889</v>
      </c>
      <c r="T1430" t="str">
        <f t="shared" si="176"/>
        <v>Mar</v>
      </c>
      <c r="U1430">
        <f t="shared" si="177"/>
        <v>2016</v>
      </c>
      <c r="V1430" s="10">
        <f t="shared" si="183"/>
        <v>42462.338159722218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78"/>
        <v>0</v>
      </c>
      <c r="P1431" s="5">
        <f t="shared" si="179"/>
        <v>0</v>
      </c>
      <c r="Q1431" t="str">
        <f t="shared" si="180"/>
        <v>publishing</v>
      </c>
      <c r="R1431" t="str">
        <f t="shared" si="181"/>
        <v>translations</v>
      </c>
      <c r="S1431" s="10">
        <f t="shared" si="182"/>
        <v>42074.060671296291</v>
      </c>
      <c r="T1431" t="str">
        <f t="shared" si="176"/>
        <v>Mar</v>
      </c>
      <c r="U1431">
        <f t="shared" si="177"/>
        <v>2015</v>
      </c>
      <c r="V1431" s="10">
        <f t="shared" si="183"/>
        <v>42104.060671296291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78"/>
        <v>8.06</v>
      </c>
      <c r="P1432" s="5">
        <f t="shared" si="179"/>
        <v>80.599999999999994</v>
      </c>
      <c r="Q1432" t="str">
        <f t="shared" si="180"/>
        <v>publishing</v>
      </c>
      <c r="R1432" t="str">
        <f t="shared" si="181"/>
        <v>translations</v>
      </c>
      <c r="S1432" s="10">
        <f t="shared" si="182"/>
        <v>41961.813518518517</v>
      </c>
      <c r="T1432" t="str">
        <f t="shared" si="176"/>
        <v>Nov</v>
      </c>
      <c r="U1432">
        <f t="shared" si="177"/>
        <v>2014</v>
      </c>
      <c r="V1432" s="10">
        <f t="shared" si="183"/>
        <v>41992.813518518517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78"/>
        <v>31.94705882352941</v>
      </c>
      <c r="P1433" s="5">
        <f t="shared" si="179"/>
        <v>115.55319148936171</v>
      </c>
      <c r="Q1433" t="str">
        <f t="shared" si="180"/>
        <v>publishing</v>
      </c>
      <c r="R1433" t="str">
        <f t="shared" si="181"/>
        <v>translations</v>
      </c>
      <c r="S1433" s="10">
        <f t="shared" si="182"/>
        <v>42304.210833333331</v>
      </c>
      <c r="T1433" t="str">
        <f t="shared" si="176"/>
        <v>Oct</v>
      </c>
      <c r="U1433">
        <f t="shared" si="177"/>
        <v>2015</v>
      </c>
      <c r="V1433" s="10">
        <f t="shared" si="183"/>
        <v>42334.252500000002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78"/>
        <v>0</v>
      </c>
      <c r="P1434" s="5">
        <f t="shared" si="179"/>
        <v>0</v>
      </c>
      <c r="Q1434" t="str">
        <f t="shared" si="180"/>
        <v>publishing</v>
      </c>
      <c r="R1434" t="str">
        <f t="shared" si="181"/>
        <v>translations</v>
      </c>
      <c r="S1434" s="10">
        <f t="shared" si="182"/>
        <v>42175.780416666668</v>
      </c>
      <c r="T1434" t="str">
        <f t="shared" si="176"/>
        <v>Jun</v>
      </c>
      <c r="U1434">
        <f t="shared" si="177"/>
        <v>2015</v>
      </c>
      <c r="V1434" s="10">
        <f t="shared" si="183"/>
        <v>42205.780416666668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78"/>
        <v>6.708333333333333</v>
      </c>
      <c r="P1435" s="5">
        <f t="shared" si="179"/>
        <v>80.5</v>
      </c>
      <c r="Q1435" t="str">
        <f t="shared" si="180"/>
        <v>publishing</v>
      </c>
      <c r="R1435" t="str">
        <f t="shared" si="181"/>
        <v>translations</v>
      </c>
      <c r="S1435" s="10">
        <f t="shared" si="182"/>
        <v>42673.625868055555</v>
      </c>
      <c r="T1435" t="str">
        <f t="shared" si="176"/>
        <v>Oct</v>
      </c>
      <c r="U1435">
        <f t="shared" si="177"/>
        <v>2016</v>
      </c>
      <c r="V1435" s="10">
        <f t="shared" si="183"/>
        <v>42714.458333333328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78"/>
        <v>9.9878048780487809</v>
      </c>
      <c r="P1436" s="5">
        <f t="shared" si="179"/>
        <v>744.5454545454545</v>
      </c>
      <c r="Q1436" t="str">
        <f t="shared" si="180"/>
        <v>publishing</v>
      </c>
      <c r="R1436" t="str">
        <f t="shared" si="181"/>
        <v>translations</v>
      </c>
      <c r="S1436" s="10">
        <f t="shared" si="182"/>
        <v>42142.767106481479</v>
      </c>
      <c r="T1436" t="str">
        <f t="shared" si="176"/>
        <v>May</v>
      </c>
      <c r="U1436">
        <f t="shared" si="177"/>
        <v>2015</v>
      </c>
      <c r="V1436" s="10">
        <f t="shared" si="183"/>
        <v>42163.625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78"/>
        <v>0.1</v>
      </c>
      <c r="P1437" s="5">
        <f t="shared" si="179"/>
        <v>7.5</v>
      </c>
      <c r="Q1437" t="str">
        <f t="shared" si="180"/>
        <v>publishing</v>
      </c>
      <c r="R1437" t="str">
        <f t="shared" si="181"/>
        <v>translations</v>
      </c>
      <c r="S1437" s="10">
        <f t="shared" si="182"/>
        <v>42258.780324074076</v>
      </c>
      <c r="T1437" t="str">
        <f t="shared" si="176"/>
        <v>Sep</v>
      </c>
      <c r="U1437">
        <f t="shared" si="177"/>
        <v>2015</v>
      </c>
      <c r="V1437" s="10">
        <f t="shared" si="183"/>
        <v>42288.780324074076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78"/>
        <v>0.77</v>
      </c>
      <c r="P1438" s="5">
        <f t="shared" si="179"/>
        <v>38.5</v>
      </c>
      <c r="Q1438" t="str">
        <f t="shared" si="180"/>
        <v>publishing</v>
      </c>
      <c r="R1438" t="str">
        <f t="shared" si="181"/>
        <v>translations</v>
      </c>
      <c r="S1438" s="10">
        <f t="shared" si="182"/>
        <v>42391.35019675926</v>
      </c>
      <c r="T1438" t="str">
        <f t="shared" si="176"/>
        <v>Jan</v>
      </c>
      <c r="U1438">
        <f t="shared" si="177"/>
        <v>2016</v>
      </c>
      <c r="V1438" s="10">
        <f t="shared" si="183"/>
        <v>42421.35019675926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78"/>
        <v>26.900000000000002</v>
      </c>
      <c r="P1439" s="5">
        <f t="shared" si="179"/>
        <v>36.68181818181818</v>
      </c>
      <c r="Q1439" t="str">
        <f t="shared" si="180"/>
        <v>publishing</v>
      </c>
      <c r="R1439" t="str">
        <f t="shared" si="181"/>
        <v>translations</v>
      </c>
      <c r="S1439" s="10">
        <f t="shared" si="182"/>
        <v>41796.531701388885</v>
      </c>
      <c r="T1439" t="str">
        <f t="shared" si="176"/>
        <v>Jun</v>
      </c>
      <c r="U1439">
        <f t="shared" si="177"/>
        <v>2014</v>
      </c>
      <c r="V1439" s="10">
        <f t="shared" si="183"/>
        <v>41833.207638888889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78"/>
        <v>3</v>
      </c>
      <c r="P1440" s="5">
        <f t="shared" si="179"/>
        <v>75</v>
      </c>
      <c r="Q1440" t="str">
        <f t="shared" si="180"/>
        <v>publishing</v>
      </c>
      <c r="R1440" t="str">
        <f t="shared" si="181"/>
        <v>translations</v>
      </c>
      <c r="S1440" s="10">
        <f t="shared" si="182"/>
        <v>42457.871516203704</v>
      </c>
      <c r="T1440" t="str">
        <f t="shared" si="176"/>
        <v>Mar</v>
      </c>
      <c r="U1440">
        <f t="shared" si="177"/>
        <v>2016</v>
      </c>
      <c r="V1440" s="10">
        <f t="shared" si="183"/>
        <v>42487.579861111109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78"/>
        <v>6.6055045871559637</v>
      </c>
      <c r="P1441" s="5">
        <f t="shared" si="179"/>
        <v>30</v>
      </c>
      <c r="Q1441" t="str">
        <f t="shared" si="180"/>
        <v>publishing</v>
      </c>
      <c r="R1441" t="str">
        <f t="shared" si="181"/>
        <v>translations</v>
      </c>
      <c r="S1441" s="10">
        <f t="shared" si="182"/>
        <v>42040.829872685179</v>
      </c>
      <c r="T1441" t="str">
        <f t="shared" si="176"/>
        <v>Feb</v>
      </c>
      <c r="U1441">
        <f t="shared" si="177"/>
        <v>2015</v>
      </c>
      <c r="V1441" s="10">
        <f t="shared" si="183"/>
        <v>42070.829872685179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78"/>
        <v>7.6923076923076927E-3</v>
      </c>
      <c r="P1442" s="5">
        <f t="shared" si="179"/>
        <v>1</v>
      </c>
      <c r="Q1442" t="str">
        <f t="shared" si="180"/>
        <v>publishing</v>
      </c>
      <c r="R1442" t="str">
        <f t="shared" si="181"/>
        <v>translations</v>
      </c>
      <c r="S1442" s="10">
        <f t="shared" si="182"/>
        <v>42486.748414351852</v>
      </c>
      <c r="T1442" t="str">
        <f t="shared" si="176"/>
        <v>Apr</v>
      </c>
      <c r="U1442">
        <f t="shared" si="177"/>
        <v>2016</v>
      </c>
      <c r="V1442" s="10">
        <f t="shared" si="183"/>
        <v>42516.748414351852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78"/>
        <v>1.1222222222222222</v>
      </c>
      <c r="P1443" s="5">
        <f t="shared" si="179"/>
        <v>673.33333333333337</v>
      </c>
      <c r="Q1443" t="str">
        <f t="shared" si="180"/>
        <v>publishing</v>
      </c>
      <c r="R1443" t="str">
        <f t="shared" si="181"/>
        <v>translations</v>
      </c>
      <c r="S1443" s="10">
        <f t="shared" si="182"/>
        <v>42198.765844907408</v>
      </c>
      <c r="T1443" t="str">
        <f t="shared" si="176"/>
        <v>Jul</v>
      </c>
      <c r="U1443">
        <f t="shared" si="177"/>
        <v>2015</v>
      </c>
      <c r="V1443" s="10">
        <f t="shared" si="183"/>
        <v>42258.765844907408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78"/>
        <v>0</v>
      </c>
      <c r="P1444" s="5">
        <f t="shared" si="179"/>
        <v>0</v>
      </c>
      <c r="Q1444" t="str">
        <f t="shared" si="180"/>
        <v>publishing</v>
      </c>
      <c r="R1444" t="str">
        <f t="shared" si="181"/>
        <v>translations</v>
      </c>
      <c r="S1444" s="10">
        <f t="shared" si="182"/>
        <v>42485.64534722222</v>
      </c>
      <c r="T1444" t="str">
        <f t="shared" si="176"/>
        <v>Apr</v>
      </c>
      <c r="U1444">
        <f t="shared" si="177"/>
        <v>2016</v>
      </c>
      <c r="V1444" s="10">
        <f t="shared" si="183"/>
        <v>42515.64534722222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78"/>
        <v>0</v>
      </c>
      <c r="P1445" s="5">
        <f t="shared" si="179"/>
        <v>0</v>
      </c>
      <c r="Q1445" t="str">
        <f t="shared" si="180"/>
        <v>publishing</v>
      </c>
      <c r="R1445" t="str">
        <f t="shared" si="181"/>
        <v>translations</v>
      </c>
      <c r="S1445" s="10">
        <f t="shared" si="182"/>
        <v>42707.926030092596</v>
      </c>
      <c r="T1445" t="str">
        <f t="shared" si="176"/>
        <v>Dec</v>
      </c>
      <c r="U1445">
        <f t="shared" si="177"/>
        <v>2016</v>
      </c>
      <c r="V1445" s="10">
        <f t="shared" si="183"/>
        <v>42737.926030092596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78"/>
        <v>0</v>
      </c>
      <c r="P1446" s="5">
        <f t="shared" si="179"/>
        <v>0</v>
      </c>
      <c r="Q1446" t="str">
        <f t="shared" si="180"/>
        <v>publishing</v>
      </c>
      <c r="R1446" t="str">
        <f t="shared" si="181"/>
        <v>translations</v>
      </c>
      <c r="S1446" s="10">
        <f t="shared" si="182"/>
        <v>42199.873402777783</v>
      </c>
      <c r="T1446" t="str">
        <f t="shared" si="176"/>
        <v>Jul</v>
      </c>
      <c r="U1446">
        <f t="shared" si="177"/>
        <v>2015</v>
      </c>
      <c r="V1446" s="10">
        <f t="shared" si="183"/>
        <v>42259.873402777783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78"/>
        <v>0</v>
      </c>
      <c r="P1447" s="5">
        <f t="shared" si="179"/>
        <v>0</v>
      </c>
      <c r="Q1447" t="str">
        <f t="shared" si="180"/>
        <v>publishing</v>
      </c>
      <c r="R1447" t="str">
        <f t="shared" si="181"/>
        <v>translations</v>
      </c>
      <c r="S1447" s="10">
        <f t="shared" si="182"/>
        <v>42139.542303240742</v>
      </c>
      <c r="T1447" t="str">
        <f t="shared" si="176"/>
        <v>May</v>
      </c>
      <c r="U1447">
        <f t="shared" si="177"/>
        <v>2015</v>
      </c>
      <c r="V1447" s="10">
        <f t="shared" si="183"/>
        <v>42169.542303240742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78"/>
        <v>0</v>
      </c>
      <c r="P1448" s="5">
        <f t="shared" si="179"/>
        <v>0</v>
      </c>
      <c r="Q1448" t="str">
        <f t="shared" si="180"/>
        <v>publishing</v>
      </c>
      <c r="R1448" t="str">
        <f t="shared" si="181"/>
        <v>translations</v>
      </c>
      <c r="S1448" s="10">
        <f t="shared" si="182"/>
        <v>42461.447662037041</v>
      </c>
      <c r="T1448" t="str">
        <f t="shared" si="176"/>
        <v>Apr</v>
      </c>
      <c r="U1448">
        <f t="shared" si="177"/>
        <v>2016</v>
      </c>
      <c r="V1448" s="10">
        <f t="shared" si="183"/>
        <v>42481.447662037041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78"/>
        <v>1.4999999999999999E-2</v>
      </c>
      <c r="P1449" s="5">
        <f t="shared" si="179"/>
        <v>25</v>
      </c>
      <c r="Q1449" t="str">
        <f t="shared" si="180"/>
        <v>publishing</v>
      </c>
      <c r="R1449" t="str">
        <f t="shared" si="181"/>
        <v>translations</v>
      </c>
      <c r="S1449" s="10">
        <f t="shared" si="182"/>
        <v>42529.730717592596</v>
      </c>
      <c r="T1449" t="str">
        <f t="shared" si="176"/>
        <v>Jun</v>
      </c>
      <c r="U1449">
        <f t="shared" si="177"/>
        <v>2016</v>
      </c>
      <c r="V1449" s="10">
        <f t="shared" si="183"/>
        <v>42559.730717592596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78"/>
        <v>0</v>
      </c>
      <c r="P1450" s="5">
        <f t="shared" si="179"/>
        <v>0</v>
      </c>
      <c r="Q1450" t="str">
        <f t="shared" si="180"/>
        <v>publishing</v>
      </c>
      <c r="R1450" t="str">
        <f t="shared" si="181"/>
        <v>translations</v>
      </c>
      <c r="S1450" s="10">
        <f t="shared" si="182"/>
        <v>42115.936550925922</v>
      </c>
      <c r="T1450" t="str">
        <f t="shared" si="176"/>
        <v>Apr</v>
      </c>
      <c r="U1450">
        <f t="shared" si="177"/>
        <v>2015</v>
      </c>
      <c r="V1450" s="10">
        <f t="shared" si="183"/>
        <v>42146.225694444445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78"/>
        <v>0</v>
      </c>
      <c r="P1451" s="5">
        <f t="shared" si="179"/>
        <v>0</v>
      </c>
      <c r="Q1451" t="str">
        <f t="shared" si="180"/>
        <v>publishing</v>
      </c>
      <c r="R1451" t="str">
        <f t="shared" si="181"/>
        <v>translations</v>
      </c>
      <c r="S1451" s="10">
        <f t="shared" si="182"/>
        <v>42086.811400462961</v>
      </c>
      <c r="T1451" t="str">
        <f t="shared" si="176"/>
        <v>Mar</v>
      </c>
      <c r="U1451">
        <f t="shared" si="177"/>
        <v>2015</v>
      </c>
      <c r="V1451" s="10">
        <f t="shared" si="183"/>
        <v>42134.811400462961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78"/>
        <v>1E-3</v>
      </c>
      <c r="P1452" s="5">
        <f t="shared" si="179"/>
        <v>1</v>
      </c>
      <c r="Q1452" t="str">
        <f t="shared" si="180"/>
        <v>publishing</v>
      </c>
      <c r="R1452" t="str">
        <f t="shared" si="181"/>
        <v>translations</v>
      </c>
      <c r="S1452" s="10">
        <f t="shared" si="182"/>
        <v>42390.171261574069</v>
      </c>
      <c r="T1452" t="str">
        <f t="shared" si="176"/>
        <v>Jan</v>
      </c>
      <c r="U1452">
        <f t="shared" si="177"/>
        <v>2016</v>
      </c>
      <c r="V1452" s="10">
        <f t="shared" si="183"/>
        <v>42420.171261574069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78"/>
        <v>1.0554089709762533E-2</v>
      </c>
      <c r="P1453" s="5">
        <f t="shared" si="179"/>
        <v>1</v>
      </c>
      <c r="Q1453" t="str">
        <f t="shared" si="180"/>
        <v>publishing</v>
      </c>
      <c r="R1453" t="str">
        <f t="shared" si="181"/>
        <v>translations</v>
      </c>
      <c r="S1453" s="10">
        <f t="shared" si="182"/>
        <v>41931.959016203706</v>
      </c>
      <c r="T1453" t="str">
        <f t="shared" si="176"/>
        <v>Oct</v>
      </c>
      <c r="U1453">
        <f t="shared" si="177"/>
        <v>2014</v>
      </c>
      <c r="V1453" s="10">
        <f t="shared" si="183"/>
        <v>41962.00068287037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78"/>
        <v>0</v>
      </c>
      <c r="P1454" s="5">
        <f t="shared" si="179"/>
        <v>0</v>
      </c>
      <c r="Q1454" t="str">
        <f t="shared" si="180"/>
        <v>publishing</v>
      </c>
      <c r="R1454" t="str">
        <f t="shared" si="181"/>
        <v>translations</v>
      </c>
      <c r="S1454" s="10">
        <f t="shared" si="182"/>
        <v>41818.703275462962</v>
      </c>
      <c r="T1454" t="str">
        <f t="shared" si="176"/>
        <v>Jun</v>
      </c>
      <c r="U1454">
        <f t="shared" si="177"/>
        <v>2014</v>
      </c>
      <c r="V1454" s="10">
        <f t="shared" si="183"/>
        <v>41848.703275462962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78"/>
        <v>0</v>
      </c>
      <c r="P1455" s="5">
        <f t="shared" si="179"/>
        <v>0</v>
      </c>
      <c r="Q1455" t="str">
        <f t="shared" si="180"/>
        <v>publishing</v>
      </c>
      <c r="R1455" t="str">
        <f t="shared" si="181"/>
        <v>translations</v>
      </c>
      <c r="S1455" s="10">
        <f t="shared" si="182"/>
        <v>42795.696145833332</v>
      </c>
      <c r="T1455" t="str">
        <f t="shared" si="176"/>
        <v>Mar</v>
      </c>
      <c r="U1455">
        <f t="shared" si="177"/>
        <v>2017</v>
      </c>
      <c r="V1455" s="10">
        <f t="shared" si="183"/>
        <v>42840.654479166667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78"/>
        <v>0.85714285714285721</v>
      </c>
      <c r="P1456" s="5">
        <f t="shared" si="179"/>
        <v>15</v>
      </c>
      <c r="Q1456" t="str">
        <f t="shared" si="180"/>
        <v>publishing</v>
      </c>
      <c r="R1456" t="str">
        <f t="shared" si="181"/>
        <v>translations</v>
      </c>
      <c r="S1456" s="10">
        <f t="shared" si="182"/>
        <v>42463.866666666669</v>
      </c>
      <c r="T1456" t="str">
        <f t="shared" si="176"/>
        <v>Apr</v>
      </c>
      <c r="U1456">
        <f t="shared" si="177"/>
        <v>2016</v>
      </c>
      <c r="V1456" s="10">
        <f t="shared" si="183"/>
        <v>42484.915972222225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78"/>
        <v>10.5</v>
      </c>
      <c r="P1457" s="5">
        <f t="shared" si="179"/>
        <v>225</v>
      </c>
      <c r="Q1457" t="str">
        <f t="shared" si="180"/>
        <v>publishing</v>
      </c>
      <c r="R1457" t="str">
        <f t="shared" si="181"/>
        <v>translations</v>
      </c>
      <c r="S1457" s="10">
        <f t="shared" si="182"/>
        <v>41832.672685185185</v>
      </c>
      <c r="T1457" t="str">
        <f t="shared" si="176"/>
        <v>Jul</v>
      </c>
      <c r="U1457">
        <f t="shared" si="177"/>
        <v>2014</v>
      </c>
      <c r="V1457" s="10">
        <f t="shared" si="183"/>
        <v>41887.568749999999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78"/>
        <v>2.9000000000000004</v>
      </c>
      <c r="P1458" s="5">
        <f t="shared" si="179"/>
        <v>48.333333333333336</v>
      </c>
      <c r="Q1458" t="str">
        <f t="shared" si="180"/>
        <v>publishing</v>
      </c>
      <c r="R1458" t="str">
        <f t="shared" si="181"/>
        <v>translations</v>
      </c>
      <c r="S1458" s="10">
        <f t="shared" si="182"/>
        <v>42708.668576388889</v>
      </c>
      <c r="T1458" t="str">
        <f t="shared" si="176"/>
        <v>Dec</v>
      </c>
      <c r="U1458">
        <f t="shared" si="177"/>
        <v>2016</v>
      </c>
      <c r="V1458" s="10">
        <f t="shared" si="183"/>
        <v>42738.668576388889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78"/>
        <v>0</v>
      </c>
      <c r="P1459" s="5">
        <f t="shared" si="179"/>
        <v>0</v>
      </c>
      <c r="Q1459" t="str">
        <f t="shared" si="180"/>
        <v>publishing</v>
      </c>
      <c r="R1459" t="str">
        <f t="shared" si="181"/>
        <v>translations</v>
      </c>
      <c r="S1459" s="10">
        <f t="shared" si="182"/>
        <v>42289.89634259259</v>
      </c>
      <c r="T1459" t="str">
        <f t="shared" si="176"/>
        <v>Oct</v>
      </c>
      <c r="U1459">
        <f t="shared" si="177"/>
        <v>2015</v>
      </c>
      <c r="V1459" s="10">
        <f t="shared" si="183"/>
        <v>42319.938009259262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78"/>
        <v>0</v>
      </c>
      <c r="P1460" s="5">
        <f t="shared" si="179"/>
        <v>0</v>
      </c>
      <c r="Q1460" t="str">
        <f t="shared" si="180"/>
        <v>publishing</v>
      </c>
      <c r="R1460" t="str">
        <f t="shared" si="181"/>
        <v>translations</v>
      </c>
      <c r="S1460" s="10">
        <f t="shared" si="182"/>
        <v>41831.705555555556</v>
      </c>
      <c r="T1460" t="str">
        <f t="shared" si="176"/>
        <v>Jul</v>
      </c>
      <c r="U1460">
        <f t="shared" si="177"/>
        <v>2014</v>
      </c>
      <c r="V1460" s="10">
        <f t="shared" si="183"/>
        <v>41862.166666666664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78"/>
        <v>0</v>
      </c>
      <c r="P1461" s="5">
        <f t="shared" si="179"/>
        <v>0</v>
      </c>
      <c r="Q1461" t="str">
        <f t="shared" si="180"/>
        <v>publishing</v>
      </c>
      <c r="R1461" t="str">
        <f t="shared" si="181"/>
        <v>translations</v>
      </c>
      <c r="S1461" s="10">
        <f t="shared" si="182"/>
        <v>42312.204814814817</v>
      </c>
      <c r="T1461" t="str">
        <f t="shared" si="176"/>
        <v>Nov</v>
      </c>
      <c r="U1461">
        <f t="shared" si="177"/>
        <v>2015</v>
      </c>
      <c r="V1461" s="10">
        <f t="shared" si="183"/>
        <v>42340.725694444445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78"/>
        <v>0</v>
      </c>
      <c r="P1462" s="5">
        <f t="shared" si="179"/>
        <v>0</v>
      </c>
      <c r="Q1462" t="str">
        <f t="shared" si="180"/>
        <v>publishing</v>
      </c>
      <c r="R1462" t="str">
        <f t="shared" si="181"/>
        <v>translations</v>
      </c>
      <c r="S1462" s="10">
        <f t="shared" si="182"/>
        <v>41915.896967592591</v>
      </c>
      <c r="T1462" t="str">
        <f t="shared" si="176"/>
        <v>Oct</v>
      </c>
      <c r="U1462">
        <f t="shared" si="177"/>
        <v>2014</v>
      </c>
      <c r="V1462" s="10">
        <f t="shared" si="183"/>
        <v>41973.989583333328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78"/>
        <v>101.24459999999999</v>
      </c>
      <c r="P1463" s="5">
        <f t="shared" si="179"/>
        <v>44.66673529411765</v>
      </c>
      <c r="Q1463" t="str">
        <f t="shared" si="180"/>
        <v>publishing</v>
      </c>
      <c r="R1463" t="str">
        <f t="shared" si="181"/>
        <v>radio &amp; podcasts</v>
      </c>
      <c r="S1463" s="10">
        <f t="shared" si="182"/>
        <v>41899.645300925928</v>
      </c>
      <c r="T1463" t="str">
        <f t="shared" si="176"/>
        <v>Sep</v>
      </c>
      <c r="U1463">
        <f t="shared" si="177"/>
        <v>2014</v>
      </c>
      <c r="V1463" s="10">
        <f t="shared" si="183"/>
        <v>41933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78"/>
        <v>108.5175</v>
      </c>
      <c r="P1464" s="5">
        <f t="shared" si="179"/>
        <v>28.937999999999999</v>
      </c>
      <c r="Q1464" t="str">
        <f t="shared" si="180"/>
        <v>publishing</v>
      </c>
      <c r="R1464" t="str">
        <f t="shared" si="181"/>
        <v>radio &amp; podcasts</v>
      </c>
      <c r="S1464" s="10">
        <f t="shared" si="182"/>
        <v>41344.662858796299</v>
      </c>
      <c r="T1464" t="str">
        <f t="shared" si="176"/>
        <v>Mar</v>
      </c>
      <c r="U1464">
        <f t="shared" si="177"/>
        <v>2013</v>
      </c>
      <c r="V1464" s="10">
        <f t="shared" si="183"/>
        <v>41374.662858796299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78"/>
        <v>147.66666666666666</v>
      </c>
      <c r="P1465" s="5">
        <f t="shared" si="179"/>
        <v>35.44</v>
      </c>
      <c r="Q1465" t="str">
        <f t="shared" si="180"/>
        <v>publishing</v>
      </c>
      <c r="R1465" t="str">
        <f t="shared" si="181"/>
        <v>radio &amp; podcasts</v>
      </c>
      <c r="S1465" s="10">
        <f t="shared" si="182"/>
        <v>41326.911319444444</v>
      </c>
      <c r="T1465" t="str">
        <f t="shared" si="176"/>
        <v>Feb</v>
      </c>
      <c r="U1465">
        <f t="shared" si="177"/>
        <v>2013</v>
      </c>
      <c r="V1465" s="10">
        <f t="shared" si="183"/>
        <v>41371.869652777779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78"/>
        <v>163.19999999999999</v>
      </c>
      <c r="P1466" s="5">
        <f t="shared" si="179"/>
        <v>34.871794871794869</v>
      </c>
      <c r="Q1466" t="str">
        <f t="shared" si="180"/>
        <v>publishing</v>
      </c>
      <c r="R1466" t="str">
        <f t="shared" si="181"/>
        <v>radio &amp; podcasts</v>
      </c>
      <c r="S1466" s="10">
        <f t="shared" si="182"/>
        <v>41291.661550925928</v>
      </c>
      <c r="T1466" t="str">
        <f t="shared" si="176"/>
        <v>Jan</v>
      </c>
      <c r="U1466">
        <f t="shared" si="177"/>
        <v>2013</v>
      </c>
      <c r="V1466" s="10">
        <f t="shared" si="183"/>
        <v>41321.661550925928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78"/>
        <v>456.41449999999998</v>
      </c>
      <c r="P1467" s="5">
        <f t="shared" si="179"/>
        <v>52.622732513451197</v>
      </c>
      <c r="Q1467" t="str">
        <f t="shared" si="180"/>
        <v>publishing</v>
      </c>
      <c r="R1467" t="str">
        <f t="shared" si="181"/>
        <v>radio &amp; podcasts</v>
      </c>
      <c r="S1467" s="10">
        <f t="shared" si="182"/>
        <v>40959.734398148146</v>
      </c>
      <c r="T1467" t="str">
        <f t="shared" si="176"/>
        <v>Feb</v>
      </c>
      <c r="U1467">
        <f t="shared" si="177"/>
        <v>2012</v>
      </c>
      <c r="V1467" s="10">
        <f t="shared" si="183"/>
        <v>40990.125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78"/>
        <v>107.87731249999999</v>
      </c>
      <c r="P1468" s="5">
        <f t="shared" si="179"/>
        <v>69.598266129032254</v>
      </c>
      <c r="Q1468" t="str">
        <f t="shared" si="180"/>
        <v>publishing</v>
      </c>
      <c r="R1468" t="str">
        <f t="shared" si="181"/>
        <v>radio &amp; podcasts</v>
      </c>
      <c r="S1468" s="10">
        <f t="shared" si="182"/>
        <v>42340.172060185185</v>
      </c>
      <c r="T1468" t="str">
        <f t="shared" si="176"/>
        <v>Dec</v>
      </c>
      <c r="U1468">
        <f t="shared" si="177"/>
        <v>2015</v>
      </c>
      <c r="V1468" s="10">
        <f t="shared" si="183"/>
        <v>42381.208333333328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78"/>
        <v>115.08</v>
      </c>
      <c r="P1469" s="5">
        <f t="shared" si="179"/>
        <v>76.72</v>
      </c>
      <c r="Q1469" t="str">
        <f t="shared" si="180"/>
        <v>publishing</v>
      </c>
      <c r="R1469" t="str">
        <f t="shared" si="181"/>
        <v>radio &amp; podcasts</v>
      </c>
      <c r="S1469" s="10">
        <f t="shared" si="182"/>
        <v>40933.80190972222</v>
      </c>
      <c r="T1469" t="str">
        <f t="shared" si="176"/>
        <v>Jan</v>
      </c>
      <c r="U1469">
        <f t="shared" si="177"/>
        <v>2012</v>
      </c>
      <c r="V1469" s="10">
        <f t="shared" si="183"/>
        <v>40993.760243055556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78"/>
        <v>102.36842105263158</v>
      </c>
      <c r="P1470" s="5">
        <f t="shared" si="179"/>
        <v>33.191126279863482</v>
      </c>
      <c r="Q1470" t="str">
        <f t="shared" si="180"/>
        <v>publishing</v>
      </c>
      <c r="R1470" t="str">
        <f t="shared" si="181"/>
        <v>radio &amp; podcasts</v>
      </c>
      <c r="S1470" s="10">
        <f t="shared" si="182"/>
        <v>40646.014456018522</v>
      </c>
      <c r="T1470" t="str">
        <f t="shared" si="176"/>
        <v>Apr</v>
      </c>
      <c r="U1470">
        <f t="shared" si="177"/>
        <v>2011</v>
      </c>
      <c r="V1470" s="10">
        <f t="shared" si="183"/>
        <v>40706.014456018522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78"/>
        <v>108.42485875706214</v>
      </c>
      <c r="P1471" s="5">
        <f t="shared" si="179"/>
        <v>149.46417445482865</v>
      </c>
      <c r="Q1471" t="str">
        <f t="shared" si="180"/>
        <v>publishing</v>
      </c>
      <c r="R1471" t="str">
        <f t="shared" si="181"/>
        <v>radio &amp; podcasts</v>
      </c>
      <c r="S1471" s="10">
        <f t="shared" si="182"/>
        <v>41290.598483796297</v>
      </c>
      <c r="T1471" t="str">
        <f t="shared" si="176"/>
        <v>Jan</v>
      </c>
      <c r="U1471">
        <f t="shared" si="177"/>
        <v>2013</v>
      </c>
      <c r="V1471" s="10">
        <f t="shared" si="183"/>
        <v>41320.598483796297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78"/>
        <v>125.13333333333334</v>
      </c>
      <c r="P1472" s="5">
        <f t="shared" si="179"/>
        <v>23.172839506172838</v>
      </c>
      <c r="Q1472" t="str">
        <f t="shared" si="180"/>
        <v>publishing</v>
      </c>
      <c r="R1472" t="str">
        <f t="shared" si="181"/>
        <v>radio &amp; podcasts</v>
      </c>
      <c r="S1472" s="10">
        <f t="shared" si="182"/>
        <v>41250.827118055553</v>
      </c>
      <c r="T1472" t="str">
        <f t="shared" si="176"/>
        <v>Dec</v>
      </c>
      <c r="U1472">
        <f t="shared" si="177"/>
        <v>2012</v>
      </c>
      <c r="V1472" s="10">
        <f t="shared" si="183"/>
        <v>41271.827118055553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78"/>
        <v>103.840625</v>
      </c>
      <c r="P1473" s="5">
        <f t="shared" si="179"/>
        <v>96.877551020408163</v>
      </c>
      <c r="Q1473" t="str">
        <f t="shared" si="180"/>
        <v>publishing</v>
      </c>
      <c r="R1473" t="str">
        <f t="shared" si="181"/>
        <v>radio &amp; podcasts</v>
      </c>
      <c r="S1473" s="10">
        <f t="shared" si="182"/>
        <v>42073.957569444443</v>
      </c>
      <c r="T1473" t="str">
        <f t="shared" si="176"/>
        <v>Mar</v>
      </c>
      <c r="U1473">
        <f t="shared" si="177"/>
        <v>2015</v>
      </c>
      <c r="V1473" s="10">
        <f t="shared" si="183"/>
        <v>42103.957569444443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78"/>
        <v>138.70400000000001</v>
      </c>
      <c r="P1474" s="5">
        <f t="shared" si="179"/>
        <v>103.20238095238095</v>
      </c>
      <c r="Q1474" t="str">
        <f t="shared" si="180"/>
        <v>publishing</v>
      </c>
      <c r="R1474" t="str">
        <f t="shared" si="181"/>
        <v>radio &amp; podcasts</v>
      </c>
      <c r="S1474" s="10">
        <f t="shared" si="182"/>
        <v>41533.542858796296</v>
      </c>
      <c r="T1474" t="str">
        <f t="shared" ref="T1474:T1537" si="184">TEXT(S1474,"mmm")</f>
        <v>Sep</v>
      </c>
      <c r="U1474">
        <f t="shared" ref="U1474:U1537" si="185">YEAR(S1474)</f>
        <v>2013</v>
      </c>
      <c r="V1474" s="10">
        <f t="shared" si="183"/>
        <v>41563.542858796296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86">(E1475/D1475)*100</f>
        <v>120.51600000000001</v>
      </c>
      <c r="P1475" s="5">
        <f t="shared" ref="P1475:P1538" si="187">IFERROR(E1475/L1475,0)</f>
        <v>38.462553191489363</v>
      </c>
      <c r="Q1475" t="str">
        <f t="shared" ref="Q1475:Q1538" si="188">LEFT(N1475,SEARCH("/",N1475,1)-1)</f>
        <v>publishing</v>
      </c>
      <c r="R1475" t="str">
        <f t="shared" ref="R1475:R1538" si="189">RIGHT(N1475,LEN(N1475)-SEARCH("/",N1475,1))</f>
        <v>radio &amp; podcasts</v>
      </c>
      <c r="S1475" s="10">
        <f t="shared" ref="S1475:S1538" si="190">(((J1475/60)/60)/24)+DATE(1970,1,1)</f>
        <v>40939.979618055557</v>
      </c>
      <c r="T1475" t="str">
        <f t="shared" si="184"/>
        <v>Jan</v>
      </c>
      <c r="U1475">
        <f t="shared" si="185"/>
        <v>2012</v>
      </c>
      <c r="V1475" s="10">
        <f t="shared" ref="V1475:V1538" si="191">(((I1475/60)/60)/24)+DATE(1970,1,1)</f>
        <v>40969.979618055557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86"/>
        <v>112.26666666666667</v>
      </c>
      <c r="P1476" s="5">
        <f t="shared" si="187"/>
        <v>44.315789473684212</v>
      </c>
      <c r="Q1476" t="str">
        <f t="shared" si="188"/>
        <v>publishing</v>
      </c>
      <c r="R1476" t="str">
        <f t="shared" si="189"/>
        <v>radio &amp; podcasts</v>
      </c>
      <c r="S1476" s="10">
        <f t="shared" si="190"/>
        <v>41500.727916666663</v>
      </c>
      <c r="T1476" t="str">
        <f t="shared" si="184"/>
        <v>Aug</v>
      </c>
      <c r="U1476">
        <f t="shared" si="185"/>
        <v>2013</v>
      </c>
      <c r="V1476" s="10">
        <f t="shared" si="191"/>
        <v>41530.727916666663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86"/>
        <v>188.66966666666667</v>
      </c>
      <c r="P1477" s="5">
        <f t="shared" si="187"/>
        <v>64.173356009070289</v>
      </c>
      <c r="Q1477" t="str">
        <f t="shared" si="188"/>
        <v>publishing</v>
      </c>
      <c r="R1477" t="str">
        <f t="shared" si="189"/>
        <v>radio &amp; podcasts</v>
      </c>
      <c r="S1477" s="10">
        <f t="shared" si="190"/>
        <v>41960.722951388889</v>
      </c>
      <c r="T1477" t="str">
        <f t="shared" si="184"/>
        <v>Nov</v>
      </c>
      <c r="U1477">
        <f t="shared" si="185"/>
        <v>2014</v>
      </c>
      <c r="V1477" s="10">
        <f t="shared" si="191"/>
        <v>41993.207638888889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86"/>
        <v>661.55466666666666</v>
      </c>
      <c r="P1478" s="5">
        <f t="shared" si="187"/>
        <v>43.333275109170302</v>
      </c>
      <c r="Q1478" t="str">
        <f t="shared" si="188"/>
        <v>publishing</v>
      </c>
      <c r="R1478" t="str">
        <f t="shared" si="189"/>
        <v>radio &amp; podcasts</v>
      </c>
      <c r="S1478" s="10">
        <f t="shared" si="190"/>
        <v>40766.041921296295</v>
      </c>
      <c r="T1478" t="str">
        <f t="shared" si="184"/>
        <v>Aug</v>
      </c>
      <c r="U1478">
        <f t="shared" si="185"/>
        <v>2011</v>
      </c>
      <c r="V1478" s="10">
        <f t="shared" si="191"/>
        <v>40796.041921296295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86"/>
        <v>111.31</v>
      </c>
      <c r="P1479" s="5">
        <f t="shared" si="187"/>
        <v>90.495934959349597</v>
      </c>
      <c r="Q1479" t="str">
        <f t="shared" si="188"/>
        <v>publishing</v>
      </c>
      <c r="R1479" t="str">
        <f t="shared" si="189"/>
        <v>radio &amp; podcasts</v>
      </c>
      <c r="S1479" s="10">
        <f t="shared" si="190"/>
        <v>40840.615787037037</v>
      </c>
      <c r="T1479" t="str">
        <f t="shared" si="184"/>
        <v>Oct</v>
      </c>
      <c r="U1479">
        <f t="shared" si="185"/>
        <v>2011</v>
      </c>
      <c r="V1479" s="10">
        <f t="shared" si="191"/>
        <v>40900.125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86"/>
        <v>1181.6142199999999</v>
      </c>
      <c r="P1480" s="5">
        <f t="shared" si="187"/>
        <v>29.187190495010373</v>
      </c>
      <c r="Q1480" t="str">
        <f t="shared" si="188"/>
        <v>publishing</v>
      </c>
      <c r="R1480" t="str">
        <f t="shared" si="189"/>
        <v>radio &amp; podcasts</v>
      </c>
      <c r="S1480" s="10">
        <f t="shared" si="190"/>
        <v>41394.871678240743</v>
      </c>
      <c r="T1480" t="str">
        <f t="shared" si="184"/>
        <v>Apr</v>
      </c>
      <c r="U1480">
        <f t="shared" si="185"/>
        <v>2013</v>
      </c>
      <c r="V1480" s="10">
        <f t="shared" si="191"/>
        <v>41408.871678240743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86"/>
        <v>137.375</v>
      </c>
      <c r="P1481" s="5">
        <f t="shared" si="187"/>
        <v>30.95774647887324</v>
      </c>
      <c r="Q1481" t="str">
        <f t="shared" si="188"/>
        <v>publishing</v>
      </c>
      <c r="R1481" t="str">
        <f t="shared" si="189"/>
        <v>radio &amp; podcasts</v>
      </c>
      <c r="S1481" s="10">
        <f t="shared" si="190"/>
        <v>41754.745243055557</v>
      </c>
      <c r="T1481" t="str">
        <f t="shared" si="184"/>
        <v>Apr</v>
      </c>
      <c r="U1481">
        <f t="shared" si="185"/>
        <v>2014</v>
      </c>
      <c r="V1481" s="10">
        <f t="shared" si="191"/>
        <v>41769.165972222225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86"/>
        <v>117.04040000000001</v>
      </c>
      <c r="P1482" s="5">
        <f t="shared" si="187"/>
        <v>92.157795275590544</v>
      </c>
      <c r="Q1482" t="str">
        <f t="shared" si="188"/>
        <v>publishing</v>
      </c>
      <c r="R1482" t="str">
        <f t="shared" si="189"/>
        <v>radio &amp; podcasts</v>
      </c>
      <c r="S1482" s="10">
        <f t="shared" si="190"/>
        <v>41464.934016203704</v>
      </c>
      <c r="T1482" t="str">
        <f t="shared" si="184"/>
        <v>Jul</v>
      </c>
      <c r="U1482">
        <f t="shared" si="185"/>
        <v>2013</v>
      </c>
      <c r="V1482" s="10">
        <f t="shared" si="191"/>
        <v>41481.708333333336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86"/>
        <v>2.1</v>
      </c>
      <c r="P1483" s="5">
        <f t="shared" si="187"/>
        <v>17.5</v>
      </c>
      <c r="Q1483" t="str">
        <f t="shared" si="188"/>
        <v>publishing</v>
      </c>
      <c r="R1483" t="str">
        <f t="shared" si="189"/>
        <v>fiction</v>
      </c>
      <c r="S1483" s="10">
        <f t="shared" si="190"/>
        <v>41550.922974537039</v>
      </c>
      <c r="T1483" t="str">
        <f t="shared" si="184"/>
        <v>Oct</v>
      </c>
      <c r="U1483">
        <f t="shared" si="185"/>
        <v>2013</v>
      </c>
      <c r="V1483" s="10">
        <f t="shared" si="191"/>
        <v>41580.922974537039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86"/>
        <v>0.1</v>
      </c>
      <c r="P1484" s="5">
        <f t="shared" si="187"/>
        <v>5</v>
      </c>
      <c r="Q1484" t="str">
        <f t="shared" si="188"/>
        <v>publishing</v>
      </c>
      <c r="R1484" t="str">
        <f t="shared" si="189"/>
        <v>fiction</v>
      </c>
      <c r="S1484" s="10">
        <f t="shared" si="190"/>
        <v>41136.85805555556</v>
      </c>
      <c r="T1484" t="str">
        <f t="shared" si="184"/>
        <v>Aug</v>
      </c>
      <c r="U1484">
        <f t="shared" si="185"/>
        <v>2012</v>
      </c>
      <c r="V1484" s="10">
        <f t="shared" si="191"/>
        <v>41159.32708333333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86"/>
        <v>0.7142857142857143</v>
      </c>
      <c r="P1485" s="5">
        <f t="shared" si="187"/>
        <v>25</v>
      </c>
      <c r="Q1485" t="str">
        <f t="shared" si="188"/>
        <v>publishing</v>
      </c>
      <c r="R1485" t="str">
        <f t="shared" si="189"/>
        <v>fiction</v>
      </c>
      <c r="S1485" s="10">
        <f t="shared" si="190"/>
        <v>42548.192997685182</v>
      </c>
      <c r="T1485" t="str">
        <f t="shared" si="184"/>
        <v>Jun</v>
      </c>
      <c r="U1485">
        <f t="shared" si="185"/>
        <v>2016</v>
      </c>
      <c r="V1485" s="10">
        <f t="shared" si="191"/>
        <v>42573.192997685182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86"/>
        <v>0</v>
      </c>
      <c r="P1486" s="5">
        <f t="shared" si="187"/>
        <v>0</v>
      </c>
      <c r="Q1486" t="str">
        <f t="shared" si="188"/>
        <v>publishing</v>
      </c>
      <c r="R1486" t="str">
        <f t="shared" si="189"/>
        <v>fiction</v>
      </c>
      <c r="S1486" s="10">
        <f t="shared" si="190"/>
        <v>41053.200960648144</v>
      </c>
      <c r="T1486" t="str">
        <f t="shared" si="184"/>
        <v>May</v>
      </c>
      <c r="U1486">
        <f t="shared" si="185"/>
        <v>2012</v>
      </c>
      <c r="V1486" s="10">
        <f t="shared" si="191"/>
        <v>41111.618750000001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86"/>
        <v>2.2388059701492535</v>
      </c>
      <c r="P1487" s="5">
        <f t="shared" si="187"/>
        <v>50</v>
      </c>
      <c r="Q1487" t="str">
        <f t="shared" si="188"/>
        <v>publishing</v>
      </c>
      <c r="R1487" t="str">
        <f t="shared" si="189"/>
        <v>fiction</v>
      </c>
      <c r="S1487" s="10">
        <f t="shared" si="190"/>
        <v>42130.795983796299</v>
      </c>
      <c r="T1487" t="str">
        <f t="shared" si="184"/>
        <v>May</v>
      </c>
      <c r="U1487">
        <f t="shared" si="185"/>
        <v>2015</v>
      </c>
      <c r="V1487" s="10">
        <f t="shared" si="191"/>
        <v>42175.795983796299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86"/>
        <v>0.24</v>
      </c>
      <c r="P1488" s="5">
        <f t="shared" si="187"/>
        <v>16</v>
      </c>
      <c r="Q1488" t="str">
        <f t="shared" si="188"/>
        <v>publishing</v>
      </c>
      <c r="R1488" t="str">
        <f t="shared" si="189"/>
        <v>fiction</v>
      </c>
      <c r="S1488" s="10">
        <f t="shared" si="190"/>
        <v>42032.168530092589</v>
      </c>
      <c r="T1488" t="str">
        <f t="shared" si="184"/>
        <v>Jan</v>
      </c>
      <c r="U1488">
        <f t="shared" si="185"/>
        <v>2015</v>
      </c>
      <c r="V1488" s="10">
        <f t="shared" si="191"/>
        <v>42062.168530092589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86"/>
        <v>0</v>
      </c>
      <c r="P1489" s="5">
        <f t="shared" si="187"/>
        <v>0</v>
      </c>
      <c r="Q1489" t="str">
        <f t="shared" si="188"/>
        <v>publishing</v>
      </c>
      <c r="R1489" t="str">
        <f t="shared" si="189"/>
        <v>fiction</v>
      </c>
      <c r="S1489" s="10">
        <f t="shared" si="190"/>
        <v>42554.917488425926</v>
      </c>
      <c r="T1489" t="str">
        <f t="shared" si="184"/>
        <v>Jul</v>
      </c>
      <c r="U1489">
        <f t="shared" si="185"/>
        <v>2016</v>
      </c>
      <c r="V1489" s="10">
        <f t="shared" si="191"/>
        <v>42584.917488425926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86"/>
        <v>2.4</v>
      </c>
      <c r="P1490" s="5">
        <f t="shared" si="187"/>
        <v>60</v>
      </c>
      <c r="Q1490" t="str">
        <f t="shared" si="188"/>
        <v>publishing</v>
      </c>
      <c r="R1490" t="str">
        <f t="shared" si="189"/>
        <v>fiction</v>
      </c>
      <c r="S1490" s="10">
        <f t="shared" si="190"/>
        <v>41614.563194444447</v>
      </c>
      <c r="T1490" t="str">
        <f t="shared" si="184"/>
        <v>Dec</v>
      </c>
      <c r="U1490">
        <f t="shared" si="185"/>
        <v>2013</v>
      </c>
      <c r="V1490" s="10">
        <f t="shared" si="191"/>
        <v>41644.563194444447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86"/>
        <v>0</v>
      </c>
      <c r="P1491" s="5">
        <f t="shared" si="187"/>
        <v>0</v>
      </c>
      <c r="Q1491" t="str">
        <f t="shared" si="188"/>
        <v>publishing</v>
      </c>
      <c r="R1491" t="str">
        <f t="shared" si="189"/>
        <v>fiction</v>
      </c>
      <c r="S1491" s="10">
        <f t="shared" si="190"/>
        <v>41198.611712962964</v>
      </c>
      <c r="T1491" t="str">
        <f t="shared" si="184"/>
        <v>Oct</v>
      </c>
      <c r="U1491">
        <f t="shared" si="185"/>
        <v>2012</v>
      </c>
      <c r="V1491" s="10">
        <f t="shared" si="191"/>
        <v>41228.653379629628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86"/>
        <v>30.862068965517242</v>
      </c>
      <c r="P1492" s="5">
        <f t="shared" si="187"/>
        <v>47.10526315789474</v>
      </c>
      <c r="Q1492" t="str">
        <f t="shared" si="188"/>
        <v>publishing</v>
      </c>
      <c r="R1492" t="str">
        <f t="shared" si="189"/>
        <v>fiction</v>
      </c>
      <c r="S1492" s="10">
        <f t="shared" si="190"/>
        <v>41520.561041666668</v>
      </c>
      <c r="T1492" t="str">
        <f t="shared" si="184"/>
        <v>Sep</v>
      </c>
      <c r="U1492">
        <f t="shared" si="185"/>
        <v>2013</v>
      </c>
      <c r="V1492" s="10">
        <f t="shared" si="191"/>
        <v>41549.561041666668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86"/>
        <v>8.3333333333333321</v>
      </c>
      <c r="P1493" s="5">
        <f t="shared" si="187"/>
        <v>100</v>
      </c>
      <c r="Q1493" t="str">
        <f t="shared" si="188"/>
        <v>publishing</v>
      </c>
      <c r="R1493" t="str">
        <f t="shared" si="189"/>
        <v>fiction</v>
      </c>
      <c r="S1493" s="10">
        <f t="shared" si="190"/>
        <v>41991.713460648149</v>
      </c>
      <c r="T1493" t="str">
        <f t="shared" si="184"/>
        <v>Dec</v>
      </c>
      <c r="U1493">
        <f t="shared" si="185"/>
        <v>2014</v>
      </c>
      <c r="V1493" s="10">
        <f t="shared" si="191"/>
        <v>42050.651388888888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86"/>
        <v>0.75</v>
      </c>
      <c r="P1494" s="5">
        <f t="shared" si="187"/>
        <v>15</v>
      </c>
      <c r="Q1494" t="str">
        <f t="shared" si="188"/>
        <v>publishing</v>
      </c>
      <c r="R1494" t="str">
        <f t="shared" si="189"/>
        <v>fiction</v>
      </c>
      <c r="S1494" s="10">
        <f t="shared" si="190"/>
        <v>40682.884791666671</v>
      </c>
      <c r="T1494" t="str">
        <f t="shared" si="184"/>
        <v>May</v>
      </c>
      <c r="U1494">
        <f t="shared" si="185"/>
        <v>2011</v>
      </c>
      <c r="V1494" s="10">
        <f t="shared" si="191"/>
        <v>40712.884791666671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86"/>
        <v>0</v>
      </c>
      <c r="P1495" s="5">
        <f t="shared" si="187"/>
        <v>0</v>
      </c>
      <c r="Q1495" t="str">
        <f t="shared" si="188"/>
        <v>publishing</v>
      </c>
      <c r="R1495" t="str">
        <f t="shared" si="189"/>
        <v>fiction</v>
      </c>
      <c r="S1495" s="10">
        <f t="shared" si="190"/>
        <v>41411.866608796299</v>
      </c>
      <c r="T1495" t="str">
        <f t="shared" si="184"/>
        <v>May</v>
      </c>
      <c r="U1495">
        <f t="shared" si="185"/>
        <v>2013</v>
      </c>
      <c r="V1495" s="10">
        <f t="shared" si="191"/>
        <v>41441.866608796299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86"/>
        <v>8.9</v>
      </c>
      <c r="P1496" s="5">
        <f t="shared" si="187"/>
        <v>40.454545454545453</v>
      </c>
      <c r="Q1496" t="str">
        <f t="shared" si="188"/>
        <v>publishing</v>
      </c>
      <c r="R1496" t="str">
        <f t="shared" si="189"/>
        <v>fiction</v>
      </c>
      <c r="S1496" s="10">
        <f t="shared" si="190"/>
        <v>42067.722372685181</v>
      </c>
      <c r="T1496" t="str">
        <f t="shared" si="184"/>
        <v>Mar</v>
      </c>
      <c r="U1496">
        <f t="shared" si="185"/>
        <v>2015</v>
      </c>
      <c r="V1496" s="10">
        <f t="shared" si="191"/>
        <v>42097.651388888888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86"/>
        <v>0</v>
      </c>
      <c r="P1497" s="5">
        <f t="shared" si="187"/>
        <v>0</v>
      </c>
      <c r="Q1497" t="str">
        <f t="shared" si="188"/>
        <v>publishing</v>
      </c>
      <c r="R1497" t="str">
        <f t="shared" si="189"/>
        <v>fiction</v>
      </c>
      <c r="S1497" s="10">
        <f t="shared" si="190"/>
        <v>40752.789710648147</v>
      </c>
      <c r="T1497" t="str">
        <f t="shared" si="184"/>
        <v>Jul</v>
      </c>
      <c r="U1497">
        <f t="shared" si="185"/>
        <v>2011</v>
      </c>
      <c r="V1497" s="10">
        <f t="shared" si="191"/>
        <v>40782.789710648147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86"/>
        <v>0</v>
      </c>
      <c r="P1498" s="5">
        <f t="shared" si="187"/>
        <v>0</v>
      </c>
      <c r="Q1498" t="str">
        <f t="shared" si="188"/>
        <v>publishing</v>
      </c>
      <c r="R1498" t="str">
        <f t="shared" si="189"/>
        <v>fiction</v>
      </c>
      <c r="S1498" s="10">
        <f t="shared" si="190"/>
        <v>41838.475219907406</v>
      </c>
      <c r="T1498" t="str">
        <f t="shared" si="184"/>
        <v>Jul</v>
      </c>
      <c r="U1498">
        <f t="shared" si="185"/>
        <v>2014</v>
      </c>
      <c r="V1498" s="10">
        <f t="shared" si="191"/>
        <v>41898.475219907406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86"/>
        <v>6.6666666666666671E-3</v>
      </c>
      <c r="P1499" s="5">
        <f t="shared" si="187"/>
        <v>1</v>
      </c>
      <c r="Q1499" t="str">
        <f t="shared" si="188"/>
        <v>publishing</v>
      </c>
      <c r="R1499" t="str">
        <f t="shared" si="189"/>
        <v>fiction</v>
      </c>
      <c r="S1499" s="10">
        <f t="shared" si="190"/>
        <v>41444.64261574074</v>
      </c>
      <c r="T1499" t="str">
        <f t="shared" si="184"/>
        <v>Jun</v>
      </c>
      <c r="U1499">
        <f t="shared" si="185"/>
        <v>2013</v>
      </c>
      <c r="V1499" s="10">
        <f t="shared" si="191"/>
        <v>41486.821527777778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86"/>
        <v>1.9</v>
      </c>
      <c r="P1500" s="5">
        <f t="shared" si="187"/>
        <v>19</v>
      </c>
      <c r="Q1500" t="str">
        <f t="shared" si="188"/>
        <v>publishing</v>
      </c>
      <c r="R1500" t="str">
        <f t="shared" si="189"/>
        <v>fiction</v>
      </c>
      <c r="S1500" s="10">
        <f t="shared" si="190"/>
        <v>41840.983541666668</v>
      </c>
      <c r="T1500" t="str">
        <f t="shared" si="184"/>
        <v>Jul</v>
      </c>
      <c r="U1500">
        <f t="shared" si="185"/>
        <v>2014</v>
      </c>
      <c r="V1500" s="10">
        <f t="shared" si="191"/>
        <v>41885.983541666668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86"/>
        <v>0.25</v>
      </c>
      <c r="P1501" s="5">
        <f t="shared" si="187"/>
        <v>5</v>
      </c>
      <c r="Q1501" t="str">
        <f t="shared" si="188"/>
        <v>publishing</v>
      </c>
      <c r="R1501" t="str">
        <f t="shared" si="189"/>
        <v>fiction</v>
      </c>
      <c r="S1501" s="10">
        <f t="shared" si="190"/>
        <v>42527.007326388892</v>
      </c>
      <c r="T1501" t="str">
        <f t="shared" si="184"/>
        <v>Jun</v>
      </c>
      <c r="U1501">
        <f t="shared" si="185"/>
        <v>2016</v>
      </c>
      <c r="V1501" s="10">
        <f t="shared" si="191"/>
        <v>42587.007326388892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86"/>
        <v>25.035714285714285</v>
      </c>
      <c r="P1502" s="5">
        <f t="shared" si="187"/>
        <v>46.733333333333334</v>
      </c>
      <c r="Q1502" t="str">
        <f t="shared" si="188"/>
        <v>publishing</v>
      </c>
      <c r="R1502" t="str">
        <f t="shared" si="189"/>
        <v>fiction</v>
      </c>
      <c r="S1502" s="10">
        <f t="shared" si="190"/>
        <v>41365.904594907406</v>
      </c>
      <c r="T1502" t="str">
        <f t="shared" si="184"/>
        <v>Apr</v>
      </c>
      <c r="U1502">
        <f t="shared" si="185"/>
        <v>2013</v>
      </c>
      <c r="V1502" s="10">
        <f t="shared" si="191"/>
        <v>41395.904594907406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86"/>
        <v>166.33076923076925</v>
      </c>
      <c r="P1503" s="5">
        <f t="shared" si="187"/>
        <v>97.731073446327684</v>
      </c>
      <c r="Q1503" t="str">
        <f t="shared" si="188"/>
        <v>photography</v>
      </c>
      <c r="R1503" t="str">
        <f t="shared" si="189"/>
        <v>photobooks</v>
      </c>
      <c r="S1503" s="10">
        <f t="shared" si="190"/>
        <v>42163.583599537036</v>
      </c>
      <c r="T1503" t="str">
        <f t="shared" si="184"/>
        <v>Jun</v>
      </c>
      <c r="U1503">
        <f t="shared" si="185"/>
        <v>2015</v>
      </c>
      <c r="V1503" s="10">
        <f t="shared" si="191"/>
        <v>42193.583599537036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86"/>
        <v>101.44545454545455</v>
      </c>
      <c r="P1504" s="5">
        <f t="shared" si="187"/>
        <v>67.835866261398181</v>
      </c>
      <c r="Q1504" t="str">
        <f t="shared" si="188"/>
        <v>photography</v>
      </c>
      <c r="R1504" t="str">
        <f t="shared" si="189"/>
        <v>photobooks</v>
      </c>
      <c r="S1504" s="10">
        <f t="shared" si="190"/>
        <v>42426.542592592596</v>
      </c>
      <c r="T1504" t="str">
        <f t="shared" si="184"/>
        <v>Feb</v>
      </c>
      <c r="U1504">
        <f t="shared" si="185"/>
        <v>2016</v>
      </c>
      <c r="V1504" s="10">
        <f t="shared" si="191"/>
        <v>42454.916666666672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86"/>
        <v>107.89146666666667</v>
      </c>
      <c r="P1505" s="5">
        <f t="shared" si="187"/>
        <v>56.98492957746479</v>
      </c>
      <c r="Q1505" t="str">
        <f t="shared" si="188"/>
        <v>photography</v>
      </c>
      <c r="R1505" t="str">
        <f t="shared" si="189"/>
        <v>photobooks</v>
      </c>
      <c r="S1505" s="10">
        <f t="shared" si="190"/>
        <v>42606.347233796296</v>
      </c>
      <c r="T1505" t="str">
        <f t="shared" si="184"/>
        <v>Aug</v>
      </c>
      <c r="U1505">
        <f t="shared" si="185"/>
        <v>2016</v>
      </c>
      <c r="V1505" s="10">
        <f t="shared" si="191"/>
        <v>42666.347233796296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86"/>
        <v>277.93846153846158</v>
      </c>
      <c r="P1506" s="5">
        <f t="shared" si="187"/>
        <v>67.159851301115239</v>
      </c>
      <c r="Q1506" t="str">
        <f t="shared" si="188"/>
        <v>photography</v>
      </c>
      <c r="R1506" t="str">
        <f t="shared" si="189"/>
        <v>photobooks</v>
      </c>
      <c r="S1506" s="10">
        <f t="shared" si="190"/>
        <v>41772.657685185186</v>
      </c>
      <c r="T1506" t="str">
        <f t="shared" si="184"/>
        <v>May</v>
      </c>
      <c r="U1506">
        <f t="shared" si="185"/>
        <v>2014</v>
      </c>
      <c r="V1506" s="10">
        <f t="shared" si="191"/>
        <v>41800.356249999997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86"/>
        <v>103.58125</v>
      </c>
      <c r="P1507" s="5">
        <f t="shared" si="187"/>
        <v>48.037681159420288</v>
      </c>
      <c r="Q1507" t="str">
        <f t="shared" si="188"/>
        <v>photography</v>
      </c>
      <c r="R1507" t="str">
        <f t="shared" si="189"/>
        <v>photobooks</v>
      </c>
      <c r="S1507" s="10">
        <f t="shared" si="190"/>
        <v>42414.44332175926</v>
      </c>
      <c r="T1507" t="str">
        <f t="shared" si="184"/>
        <v>Feb</v>
      </c>
      <c r="U1507">
        <f t="shared" si="185"/>
        <v>2016</v>
      </c>
      <c r="V1507" s="10">
        <f t="shared" si="191"/>
        <v>42451.834027777775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86"/>
        <v>111.4</v>
      </c>
      <c r="P1508" s="5">
        <f t="shared" si="187"/>
        <v>38.860465116279073</v>
      </c>
      <c r="Q1508" t="str">
        <f t="shared" si="188"/>
        <v>photography</v>
      </c>
      <c r="R1508" t="str">
        <f t="shared" si="189"/>
        <v>photobooks</v>
      </c>
      <c r="S1508" s="10">
        <f t="shared" si="190"/>
        <v>41814.785925925928</v>
      </c>
      <c r="T1508" t="str">
        <f t="shared" si="184"/>
        <v>Jun</v>
      </c>
      <c r="U1508">
        <f t="shared" si="185"/>
        <v>2014</v>
      </c>
      <c r="V1508" s="10">
        <f t="shared" si="191"/>
        <v>41844.785925925928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86"/>
        <v>215</v>
      </c>
      <c r="P1509" s="5">
        <f t="shared" si="187"/>
        <v>78.181818181818187</v>
      </c>
      <c r="Q1509" t="str">
        <f t="shared" si="188"/>
        <v>photography</v>
      </c>
      <c r="R1509" t="str">
        <f t="shared" si="189"/>
        <v>photobooks</v>
      </c>
      <c r="S1509" s="10">
        <f t="shared" si="190"/>
        <v>40254.450335648151</v>
      </c>
      <c r="T1509" t="str">
        <f t="shared" si="184"/>
        <v>Mar</v>
      </c>
      <c r="U1509">
        <f t="shared" si="185"/>
        <v>2010</v>
      </c>
      <c r="V1509" s="10">
        <f t="shared" si="191"/>
        <v>40313.340277777781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86"/>
        <v>110.76216216216217</v>
      </c>
      <c r="P1510" s="5">
        <f t="shared" si="187"/>
        <v>97.113744075829388</v>
      </c>
      <c r="Q1510" t="str">
        <f t="shared" si="188"/>
        <v>photography</v>
      </c>
      <c r="R1510" t="str">
        <f t="shared" si="189"/>
        <v>photobooks</v>
      </c>
      <c r="S1510" s="10">
        <f t="shared" si="190"/>
        <v>41786.614363425928</v>
      </c>
      <c r="T1510" t="str">
        <f t="shared" si="184"/>
        <v>May</v>
      </c>
      <c r="U1510">
        <f t="shared" si="185"/>
        <v>2014</v>
      </c>
      <c r="V1510" s="10">
        <f t="shared" si="191"/>
        <v>41817.614363425928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86"/>
        <v>123.64125714285714</v>
      </c>
      <c r="P1511" s="5">
        <f t="shared" si="187"/>
        <v>110.39397959183674</v>
      </c>
      <c r="Q1511" t="str">
        <f t="shared" si="188"/>
        <v>photography</v>
      </c>
      <c r="R1511" t="str">
        <f t="shared" si="189"/>
        <v>photobooks</v>
      </c>
      <c r="S1511" s="10">
        <f t="shared" si="190"/>
        <v>42751.533391203702</v>
      </c>
      <c r="T1511" t="str">
        <f t="shared" si="184"/>
        <v>Jan</v>
      </c>
      <c r="U1511">
        <f t="shared" si="185"/>
        <v>2017</v>
      </c>
      <c r="V1511" s="10">
        <f t="shared" si="191"/>
        <v>42780.957638888889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86"/>
        <v>101.03500000000001</v>
      </c>
      <c r="P1512" s="5">
        <f t="shared" si="187"/>
        <v>39.91506172839506</v>
      </c>
      <c r="Q1512" t="str">
        <f t="shared" si="188"/>
        <v>photography</v>
      </c>
      <c r="R1512" t="str">
        <f t="shared" si="189"/>
        <v>photobooks</v>
      </c>
      <c r="S1512" s="10">
        <f t="shared" si="190"/>
        <v>41809.385162037033</v>
      </c>
      <c r="T1512" t="str">
        <f t="shared" si="184"/>
        <v>Jun</v>
      </c>
      <c r="U1512">
        <f t="shared" si="185"/>
        <v>2014</v>
      </c>
      <c r="V1512" s="10">
        <f t="shared" si="191"/>
        <v>41839.385162037033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86"/>
        <v>111.79285714285714</v>
      </c>
      <c r="P1513" s="5">
        <f t="shared" si="187"/>
        <v>75.975728155339809</v>
      </c>
      <c r="Q1513" t="str">
        <f t="shared" si="188"/>
        <v>photography</v>
      </c>
      <c r="R1513" t="str">
        <f t="shared" si="189"/>
        <v>photobooks</v>
      </c>
      <c r="S1513" s="10">
        <f t="shared" si="190"/>
        <v>42296.583379629628</v>
      </c>
      <c r="T1513" t="str">
        <f t="shared" si="184"/>
        <v>Oct</v>
      </c>
      <c r="U1513">
        <f t="shared" si="185"/>
        <v>2015</v>
      </c>
      <c r="V1513" s="10">
        <f t="shared" si="191"/>
        <v>42326.625046296293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86"/>
        <v>558.7714285714286</v>
      </c>
      <c r="P1514" s="5">
        <f t="shared" si="187"/>
        <v>58.379104477611939</v>
      </c>
      <c r="Q1514" t="str">
        <f t="shared" si="188"/>
        <v>photography</v>
      </c>
      <c r="R1514" t="str">
        <f t="shared" si="189"/>
        <v>photobooks</v>
      </c>
      <c r="S1514" s="10">
        <f t="shared" si="190"/>
        <v>42741.684479166666</v>
      </c>
      <c r="T1514" t="str">
        <f t="shared" si="184"/>
        <v>Jan</v>
      </c>
      <c r="U1514">
        <f t="shared" si="185"/>
        <v>2017</v>
      </c>
      <c r="V1514" s="10">
        <f t="shared" si="191"/>
        <v>42771.684479166666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86"/>
        <v>150.01875000000001</v>
      </c>
      <c r="P1515" s="5">
        <f t="shared" si="187"/>
        <v>55.82093023255814</v>
      </c>
      <c r="Q1515" t="str">
        <f t="shared" si="188"/>
        <v>photography</v>
      </c>
      <c r="R1515" t="str">
        <f t="shared" si="189"/>
        <v>photobooks</v>
      </c>
      <c r="S1515" s="10">
        <f t="shared" si="190"/>
        <v>41806.637337962966</v>
      </c>
      <c r="T1515" t="str">
        <f t="shared" si="184"/>
        <v>Jun</v>
      </c>
      <c r="U1515">
        <f t="shared" si="185"/>
        <v>2014</v>
      </c>
      <c r="V1515" s="10">
        <f t="shared" si="191"/>
        <v>41836.637337962966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86"/>
        <v>106.476</v>
      </c>
      <c r="P1516" s="5">
        <f t="shared" si="187"/>
        <v>151.24431818181819</v>
      </c>
      <c r="Q1516" t="str">
        <f t="shared" si="188"/>
        <v>photography</v>
      </c>
      <c r="R1516" t="str">
        <f t="shared" si="189"/>
        <v>photobooks</v>
      </c>
      <c r="S1516" s="10">
        <f t="shared" si="190"/>
        <v>42234.597685185188</v>
      </c>
      <c r="T1516" t="str">
        <f t="shared" si="184"/>
        <v>Aug</v>
      </c>
      <c r="U1516">
        <f t="shared" si="185"/>
        <v>2015</v>
      </c>
      <c r="V1516" s="10">
        <f t="shared" si="191"/>
        <v>42274.597685185188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86"/>
        <v>157.18899999999999</v>
      </c>
      <c r="P1517" s="5">
        <f t="shared" si="187"/>
        <v>849.67027027027029</v>
      </c>
      <c r="Q1517" t="str">
        <f t="shared" si="188"/>
        <v>photography</v>
      </c>
      <c r="R1517" t="str">
        <f t="shared" si="189"/>
        <v>photobooks</v>
      </c>
      <c r="S1517" s="10">
        <f t="shared" si="190"/>
        <v>42415.253437499996</v>
      </c>
      <c r="T1517" t="str">
        <f t="shared" si="184"/>
        <v>Feb</v>
      </c>
      <c r="U1517">
        <f t="shared" si="185"/>
        <v>2016</v>
      </c>
      <c r="V1517" s="10">
        <f t="shared" si="191"/>
        <v>42445.211770833332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86"/>
        <v>108.65882352941176</v>
      </c>
      <c r="P1518" s="5">
        <f t="shared" si="187"/>
        <v>159.24137931034483</v>
      </c>
      <c r="Q1518" t="str">
        <f t="shared" si="188"/>
        <v>photography</v>
      </c>
      <c r="R1518" t="str">
        <f t="shared" si="189"/>
        <v>photobooks</v>
      </c>
      <c r="S1518" s="10">
        <f t="shared" si="190"/>
        <v>42619.466342592597</v>
      </c>
      <c r="T1518" t="str">
        <f t="shared" si="184"/>
        <v>Sep</v>
      </c>
      <c r="U1518">
        <f t="shared" si="185"/>
        <v>2016</v>
      </c>
      <c r="V1518" s="10">
        <f t="shared" si="191"/>
        <v>42649.583333333328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86"/>
        <v>161.97999999999999</v>
      </c>
      <c r="P1519" s="5">
        <f t="shared" si="187"/>
        <v>39.507317073170732</v>
      </c>
      <c r="Q1519" t="str">
        <f t="shared" si="188"/>
        <v>photography</v>
      </c>
      <c r="R1519" t="str">
        <f t="shared" si="189"/>
        <v>photobooks</v>
      </c>
      <c r="S1519" s="10">
        <f t="shared" si="190"/>
        <v>41948.56658564815</v>
      </c>
      <c r="T1519" t="str">
        <f t="shared" si="184"/>
        <v>Nov</v>
      </c>
      <c r="U1519">
        <f t="shared" si="185"/>
        <v>2014</v>
      </c>
      <c r="V1519" s="10">
        <f t="shared" si="191"/>
        <v>41979.25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86"/>
        <v>205.36666666666665</v>
      </c>
      <c r="P1520" s="5">
        <f t="shared" si="187"/>
        <v>130.52966101694915</v>
      </c>
      <c r="Q1520" t="str">
        <f t="shared" si="188"/>
        <v>photography</v>
      </c>
      <c r="R1520" t="str">
        <f t="shared" si="189"/>
        <v>photobooks</v>
      </c>
      <c r="S1520" s="10">
        <f t="shared" si="190"/>
        <v>41760.8200462963</v>
      </c>
      <c r="T1520" t="str">
        <f t="shared" si="184"/>
        <v>May</v>
      </c>
      <c r="U1520">
        <f t="shared" si="185"/>
        <v>2014</v>
      </c>
      <c r="V1520" s="10">
        <f t="shared" si="191"/>
        <v>41790.8200462963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86"/>
        <v>103.36388888888889</v>
      </c>
      <c r="P1521" s="5">
        <f t="shared" si="187"/>
        <v>64.156896551724131</v>
      </c>
      <c r="Q1521" t="str">
        <f t="shared" si="188"/>
        <v>photography</v>
      </c>
      <c r="R1521" t="str">
        <f t="shared" si="189"/>
        <v>photobooks</v>
      </c>
      <c r="S1521" s="10">
        <f t="shared" si="190"/>
        <v>41782.741701388892</v>
      </c>
      <c r="T1521" t="str">
        <f t="shared" si="184"/>
        <v>May</v>
      </c>
      <c r="U1521">
        <f t="shared" si="185"/>
        <v>2014</v>
      </c>
      <c r="V1521" s="10">
        <f t="shared" si="191"/>
        <v>41810.915972222225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86"/>
        <v>103.47222222222223</v>
      </c>
      <c r="P1522" s="5">
        <f t="shared" si="187"/>
        <v>111.52694610778443</v>
      </c>
      <c r="Q1522" t="str">
        <f t="shared" si="188"/>
        <v>photography</v>
      </c>
      <c r="R1522" t="str">
        <f t="shared" si="189"/>
        <v>photobooks</v>
      </c>
      <c r="S1522" s="10">
        <f t="shared" si="190"/>
        <v>41955.857789351852</v>
      </c>
      <c r="T1522" t="str">
        <f t="shared" si="184"/>
        <v>Nov</v>
      </c>
      <c r="U1522">
        <f t="shared" si="185"/>
        <v>2014</v>
      </c>
      <c r="V1522" s="10">
        <f t="shared" si="191"/>
        <v>41992.166666666672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86"/>
        <v>106.81333333333333</v>
      </c>
      <c r="P1523" s="5">
        <f t="shared" si="187"/>
        <v>170.44680851063831</v>
      </c>
      <c r="Q1523" t="str">
        <f t="shared" si="188"/>
        <v>photography</v>
      </c>
      <c r="R1523" t="str">
        <f t="shared" si="189"/>
        <v>photobooks</v>
      </c>
      <c r="S1523" s="10">
        <f t="shared" si="190"/>
        <v>42493.167719907404</v>
      </c>
      <c r="T1523" t="str">
        <f t="shared" si="184"/>
        <v>May</v>
      </c>
      <c r="U1523">
        <f t="shared" si="185"/>
        <v>2016</v>
      </c>
      <c r="V1523" s="10">
        <f t="shared" si="191"/>
        <v>42528.167719907404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86"/>
        <v>138.96574712643678</v>
      </c>
      <c r="P1524" s="5">
        <f t="shared" si="187"/>
        <v>133.7391592920354</v>
      </c>
      <c r="Q1524" t="str">
        <f t="shared" si="188"/>
        <v>photography</v>
      </c>
      <c r="R1524" t="str">
        <f t="shared" si="189"/>
        <v>photobooks</v>
      </c>
      <c r="S1524" s="10">
        <f t="shared" si="190"/>
        <v>41899.830312500002</v>
      </c>
      <c r="T1524" t="str">
        <f t="shared" si="184"/>
        <v>Sep</v>
      </c>
      <c r="U1524">
        <f t="shared" si="185"/>
        <v>2014</v>
      </c>
      <c r="V1524" s="10">
        <f t="shared" si="191"/>
        <v>41929.830312500002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86"/>
        <v>124.84324324324325</v>
      </c>
      <c r="P1525" s="5">
        <f t="shared" si="187"/>
        <v>95.834024896265561</v>
      </c>
      <c r="Q1525" t="str">
        <f t="shared" si="188"/>
        <v>photography</v>
      </c>
      <c r="R1525" t="str">
        <f t="shared" si="189"/>
        <v>photobooks</v>
      </c>
      <c r="S1525" s="10">
        <f t="shared" si="190"/>
        <v>41964.751342592594</v>
      </c>
      <c r="T1525" t="str">
        <f t="shared" si="184"/>
        <v>Nov</v>
      </c>
      <c r="U1525">
        <f t="shared" si="185"/>
        <v>2014</v>
      </c>
      <c r="V1525" s="10">
        <f t="shared" si="191"/>
        <v>41996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86"/>
        <v>206.99999999999997</v>
      </c>
      <c r="P1526" s="5">
        <f t="shared" si="187"/>
        <v>221.78571428571428</v>
      </c>
      <c r="Q1526" t="str">
        <f t="shared" si="188"/>
        <v>photography</v>
      </c>
      <c r="R1526" t="str">
        <f t="shared" si="189"/>
        <v>photobooks</v>
      </c>
      <c r="S1526" s="10">
        <f t="shared" si="190"/>
        <v>42756.501041666663</v>
      </c>
      <c r="T1526" t="str">
        <f t="shared" si="184"/>
        <v>Jan</v>
      </c>
      <c r="U1526">
        <f t="shared" si="185"/>
        <v>2017</v>
      </c>
      <c r="V1526" s="10">
        <f t="shared" si="191"/>
        <v>42786.501041666663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86"/>
        <v>174.00576923076923</v>
      </c>
      <c r="P1527" s="5">
        <f t="shared" si="187"/>
        <v>32.315357142857138</v>
      </c>
      <c r="Q1527" t="str">
        <f t="shared" si="188"/>
        <v>photography</v>
      </c>
      <c r="R1527" t="str">
        <f t="shared" si="189"/>
        <v>photobooks</v>
      </c>
      <c r="S1527" s="10">
        <f t="shared" si="190"/>
        <v>42570.702986111108</v>
      </c>
      <c r="T1527" t="str">
        <f t="shared" si="184"/>
        <v>Jul</v>
      </c>
      <c r="U1527">
        <f t="shared" si="185"/>
        <v>2016</v>
      </c>
      <c r="V1527" s="10">
        <f t="shared" si="191"/>
        <v>42600.702986111108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86"/>
        <v>120.32608695652173</v>
      </c>
      <c r="P1528" s="5">
        <f t="shared" si="187"/>
        <v>98.839285714285708</v>
      </c>
      <c r="Q1528" t="str">
        <f t="shared" si="188"/>
        <v>photography</v>
      </c>
      <c r="R1528" t="str">
        <f t="shared" si="189"/>
        <v>photobooks</v>
      </c>
      <c r="S1528" s="10">
        <f t="shared" si="190"/>
        <v>42339.276006944448</v>
      </c>
      <c r="T1528" t="str">
        <f t="shared" si="184"/>
        <v>Dec</v>
      </c>
      <c r="U1528">
        <f t="shared" si="185"/>
        <v>2015</v>
      </c>
      <c r="V1528" s="10">
        <f t="shared" si="191"/>
        <v>42388.276006944448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86"/>
        <v>110.44428571428573</v>
      </c>
      <c r="P1529" s="5">
        <f t="shared" si="187"/>
        <v>55.222142857142863</v>
      </c>
      <c r="Q1529" t="str">
        <f t="shared" si="188"/>
        <v>photography</v>
      </c>
      <c r="R1529" t="str">
        <f t="shared" si="189"/>
        <v>photobooks</v>
      </c>
      <c r="S1529" s="10">
        <f t="shared" si="190"/>
        <v>42780.600532407407</v>
      </c>
      <c r="T1529" t="str">
        <f t="shared" si="184"/>
        <v>Feb</v>
      </c>
      <c r="U1529">
        <f t="shared" si="185"/>
        <v>2017</v>
      </c>
      <c r="V1529" s="10">
        <f t="shared" si="191"/>
        <v>42808.558865740735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86"/>
        <v>281.56666666666666</v>
      </c>
      <c r="P1530" s="5">
        <f t="shared" si="187"/>
        <v>52.793750000000003</v>
      </c>
      <c r="Q1530" t="str">
        <f t="shared" si="188"/>
        <v>photography</v>
      </c>
      <c r="R1530" t="str">
        <f t="shared" si="189"/>
        <v>photobooks</v>
      </c>
      <c r="S1530" s="10">
        <f t="shared" si="190"/>
        <v>42736.732893518521</v>
      </c>
      <c r="T1530" t="str">
        <f t="shared" si="184"/>
        <v>Jan</v>
      </c>
      <c r="U1530">
        <f t="shared" si="185"/>
        <v>2017</v>
      </c>
      <c r="V1530" s="10">
        <f t="shared" si="191"/>
        <v>42767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86"/>
        <v>100.67894736842105</v>
      </c>
      <c r="P1531" s="5">
        <f t="shared" si="187"/>
        <v>135.66666666666666</v>
      </c>
      <c r="Q1531" t="str">
        <f t="shared" si="188"/>
        <v>photography</v>
      </c>
      <c r="R1531" t="str">
        <f t="shared" si="189"/>
        <v>photobooks</v>
      </c>
      <c r="S1531" s="10">
        <f t="shared" si="190"/>
        <v>42052.628703703704</v>
      </c>
      <c r="T1531" t="str">
        <f t="shared" si="184"/>
        <v>Feb</v>
      </c>
      <c r="U1531">
        <f t="shared" si="185"/>
        <v>2015</v>
      </c>
      <c r="V1531" s="10">
        <f t="shared" si="191"/>
        <v>42082.587037037039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86"/>
        <v>134.82571428571427</v>
      </c>
      <c r="P1532" s="5">
        <f t="shared" si="187"/>
        <v>53.991990846681922</v>
      </c>
      <c r="Q1532" t="str">
        <f t="shared" si="188"/>
        <v>photography</v>
      </c>
      <c r="R1532" t="str">
        <f t="shared" si="189"/>
        <v>photobooks</v>
      </c>
      <c r="S1532" s="10">
        <f t="shared" si="190"/>
        <v>42275.767303240747</v>
      </c>
      <c r="T1532" t="str">
        <f t="shared" si="184"/>
        <v>Sep</v>
      </c>
      <c r="U1532">
        <f t="shared" si="185"/>
        <v>2015</v>
      </c>
      <c r="V1532" s="10">
        <f t="shared" si="191"/>
        <v>42300.767303240747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86"/>
        <v>175.95744680851064</v>
      </c>
      <c r="P1533" s="5">
        <f t="shared" si="187"/>
        <v>56.643835616438359</v>
      </c>
      <c r="Q1533" t="str">
        <f t="shared" si="188"/>
        <v>photography</v>
      </c>
      <c r="R1533" t="str">
        <f t="shared" si="189"/>
        <v>photobooks</v>
      </c>
      <c r="S1533" s="10">
        <f t="shared" si="190"/>
        <v>41941.802384259259</v>
      </c>
      <c r="T1533" t="str">
        <f t="shared" si="184"/>
        <v>Oct</v>
      </c>
      <c r="U1533">
        <f t="shared" si="185"/>
        <v>2014</v>
      </c>
      <c r="V1533" s="10">
        <f t="shared" si="191"/>
        <v>41974.125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86"/>
        <v>484.02000000000004</v>
      </c>
      <c r="P1534" s="5">
        <f t="shared" si="187"/>
        <v>82.316326530612244</v>
      </c>
      <c r="Q1534" t="str">
        <f t="shared" si="188"/>
        <v>photography</v>
      </c>
      <c r="R1534" t="str">
        <f t="shared" si="189"/>
        <v>photobooks</v>
      </c>
      <c r="S1534" s="10">
        <f t="shared" si="190"/>
        <v>42391.475289351853</v>
      </c>
      <c r="T1534" t="str">
        <f t="shared" si="184"/>
        <v>Jan</v>
      </c>
      <c r="U1534">
        <f t="shared" si="185"/>
        <v>2016</v>
      </c>
      <c r="V1534" s="10">
        <f t="shared" si="191"/>
        <v>42415.625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86"/>
        <v>145.14000000000001</v>
      </c>
      <c r="P1535" s="5">
        <f t="shared" si="187"/>
        <v>88.26081081081081</v>
      </c>
      <c r="Q1535" t="str">
        <f t="shared" si="188"/>
        <v>photography</v>
      </c>
      <c r="R1535" t="str">
        <f t="shared" si="189"/>
        <v>photobooks</v>
      </c>
      <c r="S1535" s="10">
        <f t="shared" si="190"/>
        <v>42443.00204861111</v>
      </c>
      <c r="T1535" t="str">
        <f t="shared" si="184"/>
        <v>Mar</v>
      </c>
      <c r="U1535">
        <f t="shared" si="185"/>
        <v>2016</v>
      </c>
      <c r="V1535" s="10">
        <f t="shared" si="191"/>
        <v>42492.165972222225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86"/>
        <v>417.73333333333335</v>
      </c>
      <c r="P1536" s="5">
        <f t="shared" si="187"/>
        <v>84.905149051490511</v>
      </c>
      <c r="Q1536" t="str">
        <f t="shared" si="188"/>
        <v>photography</v>
      </c>
      <c r="R1536" t="str">
        <f t="shared" si="189"/>
        <v>photobooks</v>
      </c>
      <c r="S1536" s="10">
        <f t="shared" si="190"/>
        <v>42221.67432870371</v>
      </c>
      <c r="T1536" t="str">
        <f t="shared" si="184"/>
        <v>Aug</v>
      </c>
      <c r="U1536">
        <f t="shared" si="185"/>
        <v>2015</v>
      </c>
      <c r="V1536" s="10">
        <f t="shared" si="191"/>
        <v>42251.67432870371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86"/>
        <v>132.42499999999998</v>
      </c>
      <c r="P1537" s="5">
        <f t="shared" si="187"/>
        <v>48.154545454545456</v>
      </c>
      <c r="Q1537" t="str">
        <f t="shared" si="188"/>
        <v>photography</v>
      </c>
      <c r="R1537" t="str">
        <f t="shared" si="189"/>
        <v>photobooks</v>
      </c>
      <c r="S1537" s="10">
        <f t="shared" si="190"/>
        <v>42484.829062500001</v>
      </c>
      <c r="T1537" t="str">
        <f t="shared" si="184"/>
        <v>Apr</v>
      </c>
      <c r="U1537">
        <f t="shared" si="185"/>
        <v>2016</v>
      </c>
      <c r="V1537" s="10">
        <f t="shared" si="191"/>
        <v>42513.916666666672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86"/>
        <v>250.30841666666666</v>
      </c>
      <c r="P1538" s="5">
        <f t="shared" si="187"/>
        <v>66.015406593406595</v>
      </c>
      <c r="Q1538" t="str">
        <f t="shared" si="188"/>
        <v>photography</v>
      </c>
      <c r="R1538" t="str">
        <f t="shared" si="189"/>
        <v>photobooks</v>
      </c>
      <c r="S1538" s="10">
        <f t="shared" si="190"/>
        <v>42213.802199074074</v>
      </c>
      <c r="T1538" t="str">
        <f t="shared" ref="T1538:T1601" si="192">TEXT(S1538,"mmm")</f>
        <v>Jul</v>
      </c>
      <c r="U1538">
        <f t="shared" ref="U1538:U1601" si="193">YEAR(S1538)</f>
        <v>2015</v>
      </c>
      <c r="V1538" s="10">
        <f t="shared" si="191"/>
        <v>42243.802199074074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94">(E1539/D1539)*100</f>
        <v>179.9</v>
      </c>
      <c r="P1539" s="5">
        <f t="shared" ref="P1539:P1602" si="195">IFERROR(E1539/L1539,0)</f>
        <v>96.375</v>
      </c>
      <c r="Q1539" t="str">
        <f t="shared" ref="Q1539:Q1602" si="196">LEFT(N1539,SEARCH("/",N1539,1)-1)</f>
        <v>photography</v>
      </c>
      <c r="R1539" t="str">
        <f t="shared" ref="R1539:R1602" si="197">RIGHT(N1539,LEN(N1539)-SEARCH("/",N1539,1))</f>
        <v>photobooks</v>
      </c>
      <c r="S1539" s="10">
        <f t="shared" ref="S1539:S1602" si="198">(((J1539/60)/60)/24)+DATE(1970,1,1)</f>
        <v>42552.315127314811</v>
      </c>
      <c r="T1539" t="str">
        <f t="shared" si="192"/>
        <v>Jul</v>
      </c>
      <c r="U1539">
        <f t="shared" si="193"/>
        <v>2016</v>
      </c>
      <c r="V1539" s="10">
        <f t="shared" ref="V1539:V1602" si="199">(((I1539/60)/60)/24)+DATE(1970,1,1)</f>
        <v>42588.75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94"/>
        <v>102.62857142857142</v>
      </c>
      <c r="P1540" s="5">
        <f t="shared" si="195"/>
        <v>156.17391304347825</v>
      </c>
      <c r="Q1540" t="str">
        <f t="shared" si="196"/>
        <v>photography</v>
      </c>
      <c r="R1540" t="str">
        <f t="shared" si="197"/>
        <v>photobooks</v>
      </c>
      <c r="S1540" s="10">
        <f t="shared" si="198"/>
        <v>41981.782060185185</v>
      </c>
      <c r="T1540" t="str">
        <f t="shared" si="192"/>
        <v>Dec</v>
      </c>
      <c r="U1540">
        <f t="shared" si="193"/>
        <v>2014</v>
      </c>
      <c r="V1540" s="10">
        <f t="shared" si="199"/>
        <v>42026.782060185185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94"/>
        <v>135.98609999999999</v>
      </c>
      <c r="P1541" s="5">
        <f t="shared" si="195"/>
        <v>95.764859154929582</v>
      </c>
      <c r="Q1541" t="str">
        <f t="shared" si="196"/>
        <v>photography</v>
      </c>
      <c r="R1541" t="str">
        <f t="shared" si="197"/>
        <v>photobooks</v>
      </c>
      <c r="S1541" s="10">
        <f t="shared" si="198"/>
        <v>42705.919201388882</v>
      </c>
      <c r="T1541" t="str">
        <f t="shared" si="192"/>
        <v>Dec</v>
      </c>
      <c r="U1541">
        <f t="shared" si="193"/>
        <v>2016</v>
      </c>
      <c r="V1541" s="10">
        <f t="shared" si="199"/>
        <v>42738.919201388882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94"/>
        <v>117.86666666666667</v>
      </c>
      <c r="P1542" s="5">
        <f t="shared" si="195"/>
        <v>180.40816326530611</v>
      </c>
      <c r="Q1542" t="str">
        <f t="shared" si="196"/>
        <v>photography</v>
      </c>
      <c r="R1542" t="str">
        <f t="shared" si="197"/>
        <v>photobooks</v>
      </c>
      <c r="S1542" s="10">
        <f t="shared" si="198"/>
        <v>41939.00712962963</v>
      </c>
      <c r="T1542" t="str">
        <f t="shared" si="192"/>
        <v>Oct</v>
      </c>
      <c r="U1542">
        <f t="shared" si="193"/>
        <v>2014</v>
      </c>
      <c r="V1542" s="10">
        <f t="shared" si="199"/>
        <v>41969.052083333328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94"/>
        <v>3.3333333333333333E-2</v>
      </c>
      <c r="P1543" s="5">
        <f t="shared" si="195"/>
        <v>3</v>
      </c>
      <c r="Q1543" t="str">
        <f t="shared" si="196"/>
        <v>photography</v>
      </c>
      <c r="R1543" t="str">
        <f t="shared" si="197"/>
        <v>nature</v>
      </c>
      <c r="S1543" s="10">
        <f t="shared" si="198"/>
        <v>41974.712245370371</v>
      </c>
      <c r="T1543" t="str">
        <f t="shared" si="192"/>
        <v>Dec</v>
      </c>
      <c r="U1543">
        <f t="shared" si="193"/>
        <v>2014</v>
      </c>
      <c r="V1543" s="10">
        <f t="shared" si="199"/>
        <v>42004.712245370371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94"/>
        <v>4</v>
      </c>
      <c r="P1544" s="5">
        <f t="shared" si="195"/>
        <v>20</v>
      </c>
      <c r="Q1544" t="str">
        <f t="shared" si="196"/>
        <v>photography</v>
      </c>
      <c r="R1544" t="str">
        <f t="shared" si="197"/>
        <v>nature</v>
      </c>
      <c r="S1544" s="10">
        <f t="shared" si="198"/>
        <v>42170.996527777781</v>
      </c>
      <c r="T1544" t="str">
        <f t="shared" si="192"/>
        <v>Jun</v>
      </c>
      <c r="U1544">
        <f t="shared" si="193"/>
        <v>2015</v>
      </c>
      <c r="V1544" s="10">
        <f t="shared" si="199"/>
        <v>42185.996527777781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94"/>
        <v>0.44444444444444442</v>
      </c>
      <c r="P1545" s="5">
        <f t="shared" si="195"/>
        <v>10</v>
      </c>
      <c r="Q1545" t="str">
        <f t="shared" si="196"/>
        <v>photography</v>
      </c>
      <c r="R1545" t="str">
        <f t="shared" si="197"/>
        <v>nature</v>
      </c>
      <c r="S1545" s="10">
        <f t="shared" si="198"/>
        <v>41935.509652777779</v>
      </c>
      <c r="T1545" t="str">
        <f t="shared" si="192"/>
        <v>Oct</v>
      </c>
      <c r="U1545">
        <f t="shared" si="193"/>
        <v>2014</v>
      </c>
      <c r="V1545" s="10">
        <f t="shared" si="199"/>
        <v>41965.551319444443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94"/>
        <v>0</v>
      </c>
      <c r="P1546" s="5">
        <f t="shared" si="195"/>
        <v>0</v>
      </c>
      <c r="Q1546" t="str">
        <f t="shared" si="196"/>
        <v>photography</v>
      </c>
      <c r="R1546" t="str">
        <f t="shared" si="197"/>
        <v>nature</v>
      </c>
      <c r="S1546" s="10">
        <f t="shared" si="198"/>
        <v>42053.051203703704</v>
      </c>
      <c r="T1546" t="str">
        <f t="shared" si="192"/>
        <v>Feb</v>
      </c>
      <c r="U1546">
        <f t="shared" si="193"/>
        <v>2015</v>
      </c>
      <c r="V1546" s="10">
        <f t="shared" si="199"/>
        <v>42095.012499999997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94"/>
        <v>3.3333333333333333E-2</v>
      </c>
      <c r="P1547" s="5">
        <f t="shared" si="195"/>
        <v>1</v>
      </c>
      <c r="Q1547" t="str">
        <f t="shared" si="196"/>
        <v>photography</v>
      </c>
      <c r="R1547" t="str">
        <f t="shared" si="197"/>
        <v>nature</v>
      </c>
      <c r="S1547" s="10">
        <f t="shared" si="198"/>
        <v>42031.884652777779</v>
      </c>
      <c r="T1547" t="str">
        <f t="shared" si="192"/>
        <v>Jan</v>
      </c>
      <c r="U1547">
        <f t="shared" si="193"/>
        <v>2015</v>
      </c>
      <c r="V1547" s="10">
        <f t="shared" si="199"/>
        <v>42065.886111111111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94"/>
        <v>28.9</v>
      </c>
      <c r="P1548" s="5">
        <f t="shared" si="195"/>
        <v>26.272727272727273</v>
      </c>
      <c r="Q1548" t="str">
        <f t="shared" si="196"/>
        <v>photography</v>
      </c>
      <c r="R1548" t="str">
        <f t="shared" si="197"/>
        <v>nature</v>
      </c>
      <c r="S1548" s="10">
        <f t="shared" si="198"/>
        <v>41839.212951388887</v>
      </c>
      <c r="T1548" t="str">
        <f t="shared" si="192"/>
        <v>Jul</v>
      </c>
      <c r="U1548">
        <f t="shared" si="193"/>
        <v>2014</v>
      </c>
      <c r="V1548" s="10">
        <f t="shared" si="199"/>
        <v>41899.212951388887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94"/>
        <v>0</v>
      </c>
      <c r="P1549" s="5">
        <f t="shared" si="195"/>
        <v>0</v>
      </c>
      <c r="Q1549" t="str">
        <f t="shared" si="196"/>
        <v>photography</v>
      </c>
      <c r="R1549" t="str">
        <f t="shared" si="197"/>
        <v>nature</v>
      </c>
      <c r="S1549" s="10">
        <f t="shared" si="198"/>
        <v>42782.426875000005</v>
      </c>
      <c r="T1549" t="str">
        <f t="shared" si="192"/>
        <v>Feb</v>
      </c>
      <c r="U1549">
        <f t="shared" si="193"/>
        <v>2017</v>
      </c>
      <c r="V1549" s="10">
        <f t="shared" si="199"/>
        <v>42789.426875000005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94"/>
        <v>8.5714285714285712</v>
      </c>
      <c r="P1550" s="5">
        <f t="shared" si="195"/>
        <v>60</v>
      </c>
      <c r="Q1550" t="str">
        <f t="shared" si="196"/>
        <v>photography</v>
      </c>
      <c r="R1550" t="str">
        <f t="shared" si="197"/>
        <v>nature</v>
      </c>
      <c r="S1550" s="10">
        <f t="shared" si="198"/>
        <v>42286.88217592593</v>
      </c>
      <c r="T1550" t="str">
        <f t="shared" si="192"/>
        <v>Oct</v>
      </c>
      <c r="U1550">
        <f t="shared" si="193"/>
        <v>2015</v>
      </c>
      <c r="V1550" s="10">
        <f t="shared" si="199"/>
        <v>42316.923842592587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94"/>
        <v>34</v>
      </c>
      <c r="P1551" s="5">
        <f t="shared" si="195"/>
        <v>28.333333333333332</v>
      </c>
      <c r="Q1551" t="str">
        <f t="shared" si="196"/>
        <v>photography</v>
      </c>
      <c r="R1551" t="str">
        <f t="shared" si="197"/>
        <v>nature</v>
      </c>
      <c r="S1551" s="10">
        <f t="shared" si="198"/>
        <v>42281.136099537034</v>
      </c>
      <c r="T1551" t="str">
        <f t="shared" si="192"/>
        <v>Oct</v>
      </c>
      <c r="U1551">
        <f t="shared" si="193"/>
        <v>2015</v>
      </c>
      <c r="V1551" s="10">
        <f t="shared" si="199"/>
        <v>42311.177766203706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94"/>
        <v>13.466666666666665</v>
      </c>
      <c r="P1552" s="5">
        <f t="shared" si="195"/>
        <v>14.428571428571429</v>
      </c>
      <c r="Q1552" t="str">
        <f t="shared" si="196"/>
        <v>photography</v>
      </c>
      <c r="R1552" t="str">
        <f t="shared" si="197"/>
        <v>nature</v>
      </c>
      <c r="S1552" s="10">
        <f t="shared" si="198"/>
        <v>42472.449467592596</v>
      </c>
      <c r="T1552" t="str">
        <f t="shared" si="192"/>
        <v>Apr</v>
      </c>
      <c r="U1552">
        <f t="shared" si="193"/>
        <v>2016</v>
      </c>
      <c r="V1552" s="10">
        <f t="shared" si="199"/>
        <v>42502.449467592596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94"/>
        <v>0</v>
      </c>
      <c r="P1553" s="5">
        <f t="shared" si="195"/>
        <v>0</v>
      </c>
      <c r="Q1553" t="str">
        <f t="shared" si="196"/>
        <v>photography</v>
      </c>
      <c r="R1553" t="str">
        <f t="shared" si="197"/>
        <v>nature</v>
      </c>
      <c r="S1553" s="10">
        <f t="shared" si="198"/>
        <v>42121.824525462958</v>
      </c>
      <c r="T1553" t="str">
        <f t="shared" si="192"/>
        <v>Apr</v>
      </c>
      <c r="U1553">
        <f t="shared" si="193"/>
        <v>2015</v>
      </c>
      <c r="V1553" s="10">
        <f t="shared" si="199"/>
        <v>42151.824525462958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94"/>
        <v>49.186046511627907</v>
      </c>
      <c r="P1554" s="5">
        <f t="shared" si="195"/>
        <v>132.1875</v>
      </c>
      <c r="Q1554" t="str">
        <f t="shared" si="196"/>
        <v>photography</v>
      </c>
      <c r="R1554" t="str">
        <f t="shared" si="197"/>
        <v>nature</v>
      </c>
      <c r="S1554" s="10">
        <f t="shared" si="198"/>
        <v>41892.688750000001</v>
      </c>
      <c r="T1554" t="str">
        <f t="shared" si="192"/>
        <v>Sep</v>
      </c>
      <c r="U1554">
        <f t="shared" si="193"/>
        <v>2014</v>
      </c>
      <c r="V1554" s="10">
        <f t="shared" si="199"/>
        <v>41913.165972222225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94"/>
        <v>0</v>
      </c>
      <c r="P1555" s="5">
        <f t="shared" si="195"/>
        <v>0</v>
      </c>
      <c r="Q1555" t="str">
        <f t="shared" si="196"/>
        <v>photography</v>
      </c>
      <c r="R1555" t="str">
        <f t="shared" si="197"/>
        <v>nature</v>
      </c>
      <c r="S1555" s="10">
        <f t="shared" si="198"/>
        <v>42219.282951388886</v>
      </c>
      <c r="T1555" t="str">
        <f t="shared" si="192"/>
        <v>Aug</v>
      </c>
      <c r="U1555">
        <f t="shared" si="193"/>
        <v>2015</v>
      </c>
      <c r="V1555" s="10">
        <f t="shared" si="199"/>
        <v>42249.282951388886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94"/>
        <v>0</v>
      </c>
      <c r="P1556" s="5">
        <f t="shared" si="195"/>
        <v>0</v>
      </c>
      <c r="Q1556" t="str">
        <f t="shared" si="196"/>
        <v>photography</v>
      </c>
      <c r="R1556" t="str">
        <f t="shared" si="197"/>
        <v>nature</v>
      </c>
      <c r="S1556" s="10">
        <f t="shared" si="198"/>
        <v>42188.252199074079</v>
      </c>
      <c r="T1556" t="str">
        <f t="shared" si="192"/>
        <v>Jul</v>
      </c>
      <c r="U1556">
        <f t="shared" si="193"/>
        <v>2015</v>
      </c>
      <c r="V1556" s="10">
        <f t="shared" si="199"/>
        <v>42218.252199074079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94"/>
        <v>0</v>
      </c>
      <c r="P1557" s="5">
        <f t="shared" si="195"/>
        <v>0</v>
      </c>
      <c r="Q1557" t="str">
        <f t="shared" si="196"/>
        <v>photography</v>
      </c>
      <c r="R1557" t="str">
        <f t="shared" si="197"/>
        <v>nature</v>
      </c>
      <c r="S1557" s="10">
        <f t="shared" si="198"/>
        <v>42241.613796296297</v>
      </c>
      <c r="T1557" t="str">
        <f t="shared" si="192"/>
        <v>Aug</v>
      </c>
      <c r="U1557">
        <f t="shared" si="193"/>
        <v>2015</v>
      </c>
      <c r="V1557" s="10">
        <f t="shared" si="199"/>
        <v>42264.708333333328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94"/>
        <v>45.133333333333333</v>
      </c>
      <c r="P1558" s="5">
        <f t="shared" si="195"/>
        <v>56.416666666666664</v>
      </c>
      <c r="Q1558" t="str">
        <f t="shared" si="196"/>
        <v>photography</v>
      </c>
      <c r="R1558" t="str">
        <f t="shared" si="197"/>
        <v>nature</v>
      </c>
      <c r="S1558" s="10">
        <f t="shared" si="198"/>
        <v>42525.153055555551</v>
      </c>
      <c r="T1558" t="str">
        <f t="shared" si="192"/>
        <v>Jun</v>
      </c>
      <c r="U1558">
        <f t="shared" si="193"/>
        <v>2016</v>
      </c>
      <c r="V1558" s="10">
        <f t="shared" si="199"/>
        <v>42555.153055555551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94"/>
        <v>4</v>
      </c>
      <c r="P1559" s="5">
        <f t="shared" si="195"/>
        <v>100</v>
      </c>
      <c r="Q1559" t="str">
        <f t="shared" si="196"/>
        <v>photography</v>
      </c>
      <c r="R1559" t="str">
        <f t="shared" si="197"/>
        <v>nature</v>
      </c>
      <c r="S1559" s="10">
        <f t="shared" si="198"/>
        <v>41871.65315972222</v>
      </c>
      <c r="T1559" t="str">
        <f t="shared" si="192"/>
        <v>Aug</v>
      </c>
      <c r="U1559">
        <f t="shared" si="193"/>
        <v>2014</v>
      </c>
      <c r="V1559" s="10">
        <f t="shared" si="199"/>
        <v>41902.65315972222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94"/>
        <v>4.666666666666667</v>
      </c>
      <c r="P1560" s="5">
        <f t="shared" si="195"/>
        <v>11.666666666666666</v>
      </c>
      <c r="Q1560" t="str">
        <f t="shared" si="196"/>
        <v>photography</v>
      </c>
      <c r="R1560" t="str">
        <f t="shared" si="197"/>
        <v>nature</v>
      </c>
      <c r="S1560" s="10">
        <f t="shared" si="198"/>
        <v>42185.397673611107</v>
      </c>
      <c r="T1560" t="str">
        <f t="shared" si="192"/>
        <v>Jun</v>
      </c>
      <c r="U1560">
        <f t="shared" si="193"/>
        <v>2015</v>
      </c>
      <c r="V1560" s="10">
        <f t="shared" si="199"/>
        <v>42244.508333333331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94"/>
        <v>0.33333333333333337</v>
      </c>
      <c r="P1561" s="5">
        <f t="shared" si="195"/>
        <v>50</v>
      </c>
      <c r="Q1561" t="str">
        <f t="shared" si="196"/>
        <v>photography</v>
      </c>
      <c r="R1561" t="str">
        <f t="shared" si="197"/>
        <v>nature</v>
      </c>
      <c r="S1561" s="10">
        <f t="shared" si="198"/>
        <v>42108.05322916666</v>
      </c>
      <c r="T1561" t="str">
        <f t="shared" si="192"/>
        <v>Apr</v>
      </c>
      <c r="U1561">
        <f t="shared" si="193"/>
        <v>2015</v>
      </c>
      <c r="V1561" s="10">
        <f t="shared" si="199"/>
        <v>42123.05322916666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94"/>
        <v>3.7600000000000002</v>
      </c>
      <c r="P1562" s="5">
        <f t="shared" si="195"/>
        <v>23.5</v>
      </c>
      <c r="Q1562" t="str">
        <f t="shared" si="196"/>
        <v>photography</v>
      </c>
      <c r="R1562" t="str">
        <f t="shared" si="197"/>
        <v>nature</v>
      </c>
      <c r="S1562" s="10">
        <f t="shared" si="198"/>
        <v>41936.020752314813</v>
      </c>
      <c r="T1562" t="str">
        <f t="shared" si="192"/>
        <v>Oct</v>
      </c>
      <c r="U1562">
        <f t="shared" si="193"/>
        <v>2014</v>
      </c>
      <c r="V1562" s="10">
        <f t="shared" si="199"/>
        <v>41956.062418981484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94"/>
        <v>0.67</v>
      </c>
      <c r="P1563" s="5">
        <f t="shared" si="195"/>
        <v>67</v>
      </c>
      <c r="Q1563" t="str">
        <f t="shared" si="196"/>
        <v>publishing</v>
      </c>
      <c r="R1563" t="str">
        <f t="shared" si="197"/>
        <v>art books</v>
      </c>
      <c r="S1563" s="10">
        <f t="shared" si="198"/>
        <v>41555.041701388887</v>
      </c>
      <c r="T1563" t="str">
        <f t="shared" si="192"/>
        <v>Oct</v>
      </c>
      <c r="U1563">
        <f t="shared" si="193"/>
        <v>2013</v>
      </c>
      <c r="V1563" s="10">
        <f t="shared" si="199"/>
        <v>41585.083368055559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94"/>
        <v>0</v>
      </c>
      <c r="P1564" s="5">
        <f t="shared" si="195"/>
        <v>0</v>
      </c>
      <c r="Q1564" t="str">
        <f t="shared" si="196"/>
        <v>publishing</v>
      </c>
      <c r="R1564" t="str">
        <f t="shared" si="197"/>
        <v>art books</v>
      </c>
      <c r="S1564" s="10">
        <f t="shared" si="198"/>
        <v>40079.566157407404</v>
      </c>
      <c r="T1564" t="str">
        <f t="shared" si="192"/>
        <v>Sep</v>
      </c>
      <c r="U1564">
        <f t="shared" si="193"/>
        <v>2009</v>
      </c>
      <c r="V1564" s="10">
        <f t="shared" si="199"/>
        <v>40149.034722222219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94"/>
        <v>1.4166666666666665</v>
      </c>
      <c r="P1565" s="5">
        <f t="shared" si="195"/>
        <v>42.5</v>
      </c>
      <c r="Q1565" t="str">
        <f t="shared" si="196"/>
        <v>publishing</v>
      </c>
      <c r="R1565" t="str">
        <f t="shared" si="197"/>
        <v>art books</v>
      </c>
      <c r="S1565" s="10">
        <f t="shared" si="198"/>
        <v>41652.742488425924</v>
      </c>
      <c r="T1565" t="str">
        <f t="shared" si="192"/>
        <v>Jan</v>
      </c>
      <c r="U1565">
        <f t="shared" si="193"/>
        <v>2014</v>
      </c>
      <c r="V1565" s="10">
        <f t="shared" si="199"/>
        <v>41712.700821759259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94"/>
        <v>0.1</v>
      </c>
      <c r="P1566" s="5">
        <f t="shared" si="195"/>
        <v>10</v>
      </c>
      <c r="Q1566" t="str">
        <f t="shared" si="196"/>
        <v>publishing</v>
      </c>
      <c r="R1566" t="str">
        <f t="shared" si="197"/>
        <v>art books</v>
      </c>
      <c r="S1566" s="10">
        <f t="shared" si="198"/>
        <v>42121.367002314815</v>
      </c>
      <c r="T1566" t="str">
        <f t="shared" si="192"/>
        <v>Apr</v>
      </c>
      <c r="U1566">
        <f t="shared" si="193"/>
        <v>2015</v>
      </c>
      <c r="V1566" s="10">
        <f t="shared" si="199"/>
        <v>42152.836805555555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94"/>
        <v>2.5</v>
      </c>
      <c r="P1567" s="5">
        <f t="shared" si="195"/>
        <v>100</v>
      </c>
      <c r="Q1567" t="str">
        <f t="shared" si="196"/>
        <v>publishing</v>
      </c>
      <c r="R1567" t="str">
        <f t="shared" si="197"/>
        <v>art books</v>
      </c>
      <c r="S1567" s="10">
        <f t="shared" si="198"/>
        <v>40672.729872685188</v>
      </c>
      <c r="T1567" t="str">
        <f t="shared" si="192"/>
        <v>May</v>
      </c>
      <c r="U1567">
        <f t="shared" si="193"/>
        <v>2011</v>
      </c>
      <c r="V1567" s="10">
        <f t="shared" si="199"/>
        <v>40702.729872685188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94"/>
        <v>21.25</v>
      </c>
      <c r="P1568" s="5">
        <f t="shared" si="195"/>
        <v>108.05084745762711</v>
      </c>
      <c r="Q1568" t="str">
        <f t="shared" si="196"/>
        <v>publishing</v>
      </c>
      <c r="R1568" t="str">
        <f t="shared" si="197"/>
        <v>art books</v>
      </c>
      <c r="S1568" s="10">
        <f t="shared" si="198"/>
        <v>42549.916712962964</v>
      </c>
      <c r="T1568" t="str">
        <f t="shared" si="192"/>
        <v>Jun</v>
      </c>
      <c r="U1568">
        <f t="shared" si="193"/>
        <v>2016</v>
      </c>
      <c r="V1568" s="10">
        <f t="shared" si="199"/>
        <v>42578.916666666672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94"/>
        <v>4.117647058823529</v>
      </c>
      <c r="P1569" s="5">
        <f t="shared" si="195"/>
        <v>26.923076923076923</v>
      </c>
      <c r="Q1569" t="str">
        <f t="shared" si="196"/>
        <v>publishing</v>
      </c>
      <c r="R1569" t="str">
        <f t="shared" si="197"/>
        <v>art books</v>
      </c>
      <c r="S1569" s="10">
        <f t="shared" si="198"/>
        <v>41671.936863425923</v>
      </c>
      <c r="T1569" t="str">
        <f t="shared" si="192"/>
        <v>Feb</v>
      </c>
      <c r="U1569">
        <f t="shared" si="193"/>
        <v>2014</v>
      </c>
      <c r="V1569" s="10">
        <f t="shared" si="199"/>
        <v>41687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94"/>
        <v>13.639999999999999</v>
      </c>
      <c r="P1570" s="5">
        <f t="shared" si="195"/>
        <v>155</v>
      </c>
      <c r="Q1570" t="str">
        <f t="shared" si="196"/>
        <v>publishing</v>
      </c>
      <c r="R1570" t="str">
        <f t="shared" si="197"/>
        <v>art books</v>
      </c>
      <c r="S1570" s="10">
        <f t="shared" si="198"/>
        <v>41962.062326388885</v>
      </c>
      <c r="T1570" t="str">
        <f t="shared" si="192"/>
        <v>Nov</v>
      </c>
      <c r="U1570">
        <f t="shared" si="193"/>
        <v>2014</v>
      </c>
      <c r="V1570" s="10">
        <f t="shared" si="199"/>
        <v>41997.062326388885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94"/>
        <v>0</v>
      </c>
      <c r="P1571" s="5">
        <f t="shared" si="195"/>
        <v>0</v>
      </c>
      <c r="Q1571" t="str">
        <f t="shared" si="196"/>
        <v>publishing</v>
      </c>
      <c r="R1571" t="str">
        <f t="shared" si="197"/>
        <v>art books</v>
      </c>
      <c r="S1571" s="10">
        <f t="shared" si="198"/>
        <v>41389.679560185185</v>
      </c>
      <c r="T1571" t="str">
        <f t="shared" si="192"/>
        <v>Apr</v>
      </c>
      <c r="U1571">
        <f t="shared" si="193"/>
        <v>2013</v>
      </c>
      <c r="V1571" s="10">
        <f t="shared" si="199"/>
        <v>41419.679560185185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94"/>
        <v>41.4</v>
      </c>
      <c r="P1572" s="5">
        <f t="shared" si="195"/>
        <v>47.769230769230766</v>
      </c>
      <c r="Q1572" t="str">
        <f t="shared" si="196"/>
        <v>publishing</v>
      </c>
      <c r="R1572" t="str">
        <f t="shared" si="197"/>
        <v>art books</v>
      </c>
      <c r="S1572" s="10">
        <f t="shared" si="198"/>
        <v>42438.813449074078</v>
      </c>
      <c r="T1572" t="str">
        <f t="shared" si="192"/>
        <v>Mar</v>
      </c>
      <c r="U1572">
        <f t="shared" si="193"/>
        <v>2016</v>
      </c>
      <c r="V1572" s="10">
        <f t="shared" si="199"/>
        <v>42468.771782407406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94"/>
        <v>0.66115702479338845</v>
      </c>
      <c r="P1573" s="5">
        <f t="shared" si="195"/>
        <v>20</v>
      </c>
      <c r="Q1573" t="str">
        <f t="shared" si="196"/>
        <v>publishing</v>
      </c>
      <c r="R1573" t="str">
        <f t="shared" si="197"/>
        <v>art books</v>
      </c>
      <c r="S1573" s="10">
        <f t="shared" si="198"/>
        <v>42144.769479166673</v>
      </c>
      <c r="T1573" t="str">
        <f t="shared" si="192"/>
        <v>May</v>
      </c>
      <c r="U1573">
        <f t="shared" si="193"/>
        <v>2015</v>
      </c>
      <c r="V1573" s="10">
        <f t="shared" si="199"/>
        <v>42174.769479166673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94"/>
        <v>5</v>
      </c>
      <c r="P1574" s="5">
        <f t="shared" si="195"/>
        <v>41.666666666666664</v>
      </c>
      <c r="Q1574" t="str">
        <f t="shared" si="196"/>
        <v>publishing</v>
      </c>
      <c r="R1574" t="str">
        <f t="shared" si="197"/>
        <v>art books</v>
      </c>
      <c r="S1574" s="10">
        <f t="shared" si="198"/>
        <v>42404.033090277779</v>
      </c>
      <c r="T1574" t="str">
        <f t="shared" si="192"/>
        <v>Feb</v>
      </c>
      <c r="U1574">
        <f t="shared" si="193"/>
        <v>2016</v>
      </c>
      <c r="V1574" s="10">
        <f t="shared" si="199"/>
        <v>42428.999305555553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94"/>
        <v>2.4777777777777779</v>
      </c>
      <c r="P1575" s="5">
        <f t="shared" si="195"/>
        <v>74.333333333333329</v>
      </c>
      <c r="Q1575" t="str">
        <f t="shared" si="196"/>
        <v>publishing</v>
      </c>
      <c r="R1575" t="str">
        <f t="shared" si="197"/>
        <v>art books</v>
      </c>
      <c r="S1575" s="10">
        <f t="shared" si="198"/>
        <v>42786.000023148154</v>
      </c>
      <c r="T1575" t="str">
        <f t="shared" si="192"/>
        <v>Feb</v>
      </c>
      <c r="U1575">
        <f t="shared" si="193"/>
        <v>2017</v>
      </c>
      <c r="V1575" s="10">
        <f t="shared" si="199"/>
        <v>42826.165972222225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94"/>
        <v>5.0599999999999996</v>
      </c>
      <c r="P1576" s="5">
        <f t="shared" si="195"/>
        <v>84.333333333333329</v>
      </c>
      <c r="Q1576" t="str">
        <f t="shared" si="196"/>
        <v>publishing</v>
      </c>
      <c r="R1576" t="str">
        <f t="shared" si="197"/>
        <v>art books</v>
      </c>
      <c r="S1576" s="10">
        <f t="shared" si="198"/>
        <v>42017.927418981482</v>
      </c>
      <c r="T1576" t="str">
        <f t="shared" si="192"/>
        <v>Jan</v>
      </c>
      <c r="U1576">
        <f t="shared" si="193"/>
        <v>2015</v>
      </c>
      <c r="V1576" s="10">
        <f t="shared" si="199"/>
        <v>42052.927418981482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94"/>
        <v>22.91</v>
      </c>
      <c r="P1577" s="5">
        <f t="shared" si="195"/>
        <v>65.457142857142856</v>
      </c>
      <c r="Q1577" t="str">
        <f t="shared" si="196"/>
        <v>publishing</v>
      </c>
      <c r="R1577" t="str">
        <f t="shared" si="197"/>
        <v>art books</v>
      </c>
      <c r="S1577" s="10">
        <f t="shared" si="198"/>
        <v>41799.524259259262</v>
      </c>
      <c r="T1577" t="str">
        <f t="shared" si="192"/>
        <v>Jun</v>
      </c>
      <c r="U1577">
        <f t="shared" si="193"/>
        <v>2014</v>
      </c>
      <c r="V1577" s="10">
        <f t="shared" si="199"/>
        <v>41829.524259259262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94"/>
        <v>13</v>
      </c>
      <c r="P1578" s="5">
        <f t="shared" si="195"/>
        <v>65</v>
      </c>
      <c r="Q1578" t="str">
        <f t="shared" si="196"/>
        <v>publishing</v>
      </c>
      <c r="R1578" t="str">
        <f t="shared" si="197"/>
        <v>art books</v>
      </c>
      <c r="S1578" s="10">
        <f t="shared" si="198"/>
        <v>42140.879259259258</v>
      </c>
      <c r="T1578" t="str">
        <f t="shared" si="192"/>
        <v>May</v>
      </c>
      <c r="U1578">
        <f t="shared" si="193"/>
        <v>2015</v>
      </c>
      <c r="V1578" s="10">
        <f t="shared" si="199"/>
        <v>42185.879259259258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94"/>
        <v>0.54999999999999993</v>
      </c>
      <c r="P1579" s="5">
        <f t="shared" si="195"/>
        <v>27.5</v>
      </c>
      <c r="Q1579" t="str">
        <f t="shared" si="196"/>
        <v>publishing</v>
      </c>
      <c r="R1579" t="str">
        <f t="shared" si="197"/>
        <v>art books</v>
      </c>
      <c r="S1579" s="10">
        <f t="shared" si="198"/>
        <v>41054.847777777781</v>
      </c>
      <c r="T1579" t="str">
        <f t="shared" si="192"/>
        <v>May</v>
      </c>
      <c r="U1579">
        <f t="shared" si="193"/>
        <v>2012</v>
      </c>
      <c r="V1579" s="10">
        <f t="shared" si="199"/>
        <v>41114.847777777781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94"/>
        <v>10.806536636794938</v>
      </c>
      <c r="P1580" s="5">
        <f t="shared" si="195"/>
        <v>51.25</v>
      </c>
      <c r="Q1580" t="str">
        <f t="shared" si="196"/>
        <v>publishing</v>
      </c>
      <c r="R1580" t="str">
        <f t="shared" si="197"/>
        <v>art books</v>
      </c>
      <c r="S1580" s="10">
        <f t="shared" si="198"/>
        <v>40399.065868055557</v>
      </c>
      <c r="T1580" t="str">
        <f t="shared" si="192"/>
        <v>Aug</v>
      </c>
      <c r="U1580">
        <f t="shared" si="193"/>
        <v>2010</v>
      </c>
      <c r="V1580" s="10">
        <f t="shared" si="199"/>
        <v>40423.083333333336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94"/>
        <v>0.84008400840084008</v>
      </c>
      <c r="P1581" s="5">
        <f t="shared" si="195"/>
        <v>14</v>
      </c>
      <c r="Q1581" t="str">
        <f t="shared" si="196"/>
        <v>publishing</v>
      </c>
      <c r="R1581" t="str">
        <f t="shared" si="197"/>
        <v>art books</v>
      </c>
      <c r="S1581" s="10">
        <f t="shared" si="198"/>
        <v>41481.996423611112</v>
      </c>
      <c r="T1581" t="str">
        <f t="shared" si="192"/>
        <v>Jul</v>
      </c>
      <c r="U1581">
        <f t="shared" si="193"/>
        <v>2013</v>
      </c>
      <c r="V1581" s="10">
        <f t="shared" si="199"/>
        <v>41514.996423611112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94"/>
        <v>0</v>
      </c>
      <c r="P1582" s="5">
        <f t="shared" si="195"/>
        <v>0</v>
      </c>
      <c r="Q1582" t="str">
        <f t="shared" si="196"/>
        <v>publishing</v>
      </c>
      <c r="R1582" t="str">
        <f t="shared" si="197"/>
        <v>art books</v>
      </c>
      <c r="S1582" s="10">
        <f t="shared" si="198"/>
        <v>40990.050069444449</v>
      </c>
      <c r="T1582" t="str">
        <f t="shared" si="192"/>
        <v>Mar</v>
      </c>
      <c r="U1582">
        <f t="shared" si="193"/>
        <v>2012</v>
      </c>
      <c r="V1582" s="10">
        <f t="shared" si="199"/>
        <v>41050.050069444449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94"/>
        <v>0.5</v>
      </c>
      <c r="P1583" s="5">
        <f t="shared" si="195"/>
        <v>5</v>
      </c>
      <c r="Q1583" t="str">
        <f t="shared" si="196"/>
        <v>photography</v>
      </c>
      <c r="R1583" t="str">
        <f t="shared" si="197"/>
        <v>places</v>
      </c>
      <c r="S1583" s="10">
        <f t="shared" si="198"/>
        <v>42325.448958333334</v>
      </c>
      <c r="T1583" t="str">
        <f t="shared" si="192"/>
        <v>Nov</v>
      </c>
      <c r="U1583">
        <f t="shared" si="193"/>
        <v>2015</v>
      </c>
      <c r="V1583" s="10">
        <f t="shared" si="199"/>
        <v>42357.448958333334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94"/>
        <v>9.3000000000000007</v>
      </c>
      <c r="P1584" s="5">
        <f t="shared" si="195"/>
        <v>31</v>
      </c>
      <c r="Q1584" t="str">
        <f t="shared" si="196"/>
        <v>photography</v>
      </c>
      <c r="R1584" t="str">
        <f t="shared" si="197"/>
        <v>places</v>
      </c>
      <c r="S1584" s="10">
        <f t="shared" si="198"/>
        <v>42246.789965277778</v>
      </c>
      <c r="T1584" t="str">
        <f t="shared" si="192"/>
        <v>Aug</v>
      </c>
      <c r="U1584">
        <f t="shared" si="193"/>
        <v>2015</v>
      </c>
      <c r="V1584" s="10">
        <f t="shared" si="199"/>
        <v>42303.888888888891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94"/>
        <v>7.4999999999999997E-2</v>
      </c>
      <c r="P1585" s="5">
        <f t="shared" si="195"/>
        <v>15</v>
      </c>
      <c r="Q1585" t="str">
        <f t="shared" si="196"/>
        <v>photography</v>
      </c>
      <c r="R1585" t="str">
        <f t="shared" si="197"/>
        <v>places</v>
      </c>
      <c r="S1585" s="10">
        <f t="shared" si="198"/>
        <v>41877.904988425929</v>
      </c>
      <c r="T1585" t="str">
        <f t="shared" si="192"/>
        <v>Aug</v>
      </c>
      <c r="U1585">
        <f t="shared" si="193"/>
        <v>2014</v>
      </c>
      <c r="V1585" s="10">
        <f t="shared" si="199"/>
        <v>41907.904988425929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94"/>
        <v>0</v>
      </c>
      <c r="P1586" s="5">
        <f t="shared" si="195"/>
        <v>0</v>
      </c>
      <c r="Q1586" t="str">
        <f t="shared" si="196"/>
        <v>photography</v>
      </c>
      <c r="R1586" t="str">
        <f t="shared" si="197"/>
        <v>places</v>
      </c>
      <c r="S1586" s="10">
        <f t="shared" si="198"/>
        <v>41779.649317129632</v>
      </c>
      <c r="T1586" t="str">
        <f t="shared" si="192"/>
        <v>May</v>
      </c>
      <c r="U1586">
        <f t="shared" si="193"/>
        <v>2014</v>
      </c>
      <c r="V1586" s="10">
        <f t="shared" si="199"/>
        <v>41789.649317129632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94"/>
        <v>79</v>
      </c>
      <c r="P1587" s="5">
        <f t="shared" si="195"/>
        <v>131.66666666666666</v>
      </c>
      <c r="Q1587" t="str">
        <f t="shared" si="196"/>
        <v>photography</v>
      </c>
      <c r="R1587" t="str">
        <f t="shared" si="197"/>
        <v>places</v>
      </c>
      <c r="S1587" s="10">
        <f t="shared" si="198"/>
        <v>42707.895462962959</v>
      </c>
      <c r="T1587" t="str">
        <f t="shared" si="192"/>
        <v>Dec</v>
      </c>
      <c r="U1587">
        <f t="shared" si="193"/>
        <v>2016</v>
      </c>
      <c r="V1587" s="10">
        <f t="shared" si="199"/>
        <v>42729.458333333328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94"/>
        <v>0</v>
      </c>
      <c r="P1588" s="5">
        <f t="shared" si="195"/>
        <v>0</v>
      </c>
      <c r="Q1588" t="str">
        <f t="shared" si="196"/>
        <v>photography</v>
      </c>
      <c r="R1588" t="str">
        <f t="shared" si="197"/>
        <v>places</v>
      </c>
      <c r="S1588" s="10">
        <f t="shared" si="198"/>
        <v>42069.104421296302</v>
      </c>
      <c r="T1588" t="str">
        <f t="shared" si="192"/>
        <v>Mar</v>
      </c>
      <c r="U1588">
        <f t="shared" si="193"/>
        <v>2015</v>
      </c>
      <c r="V1588" s="10">
        <f t="shared" si="199"/>
        <v>42099.062754629631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94"/>
        <v>1.3333333333333334E-2</v>
      </c>
      <c r="P1589" s="5">
        <f t="shared" si="195"/>
        <v>1</v>
      </c>
      <c r="Q1589" t="str">
        <f t="shared" si="196"/>
        <v>photography</v>
      </c>
      <c r="R1589" t="str">
        <f t="shared" si="197"/>
        <v>places</v>
      </c>
      <c r="S1589" s="10">
        <f t="shared" si="198"/>
        <v>41956.950983796298</v>
      </c>
      <c r="T1589" t="str">
        <f t="shared" si="192"/>
        <v>Nov</v>
      </c>
      <c r="U1589">
        <f t="shared" si="193"/>
        <v>2014</v>
      </c>
      <c r="V1589" s="10">
        <f t="shared" si="199"/>
        <v>41986.950983796298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94"/>
        <v>0</v>
      </c>
      <c r="P1590" s="5">
        <f t="shared" si="195"/>
        <v>0</v>
      </c>
      <c r="Q1590" t="str">
        <f t="shared" si="196"/>
        <v>photography</v>
      </c>
      <c r="R1590" t="str">
        <f t="shared" si="197"/>
        <v>places</v>
      </c>
      <c r="S1590" s="10">
        <f t="shared" si="198"/>
        <v>42005.24998842593</v>
      </c>
      <c r="T1590" t="str">
        <f t="shared" si="192"/>
        <v>Jan</v>
      </c>
      <c r="U1590">
        <f t="shared" si="193"/>
        <v>2015</v>
      </c>
      <c r="V1590" s="10">
        <f t="shared" si="199"/>
        <v>42035.841666666667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94"/>
        <v>0</v>
      </c>
      <c r="P1591" s="5">
        <f t="shared" si="195"/>
        <v>0</v>
      </c>
      <c r="Q1591" t="str">
        <f t="shared" si="196"/>
        <v>photography</v>
      </c>
      <c r="R1591" t="str">
        <f t="shared" si="197"/>
        <v>places</v>
      </c>
      <c r="S1591" s="10">
        <f t="shared" si="198"/>
        <v>42256.984791666662</v>
      </c>
      <c r="T1591" t="str">
        <f t="shared" si="192"/>
        <v>Sep</v>
      </c>
      <c r="U1591">
        <f t="shared" si="193"/>
        <v>2015</v>
      </c>
      <c r="V1591" s="10">
        <f t="shared" si="199"/>
        <v>42286.984791666662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94"/>
        <v>1.7000000000000002</v>
      </c>
      <c r="P1592" s="5">
        <f t="shared" si="195"/>
        <v>510</v>
      </c>
      <c r="Q1592" t="str">
        <f t="shared" si="196"/>
        <v>photography</v>
      </c>
      <c r="R1592" t="str">
        <f t="shared" si="197"/>
        <v>places</v>
      </c>
      <c r="S1592" s="10">
        <f t="shared" si="198"/>
        <v>42240.857222222221</v>
      </c>
      <c r="T1592" t="str">
        <f t="shared" si="192"/>
        <v>Aug</v>
      </c>
      <c r="U1592">
        <f t="shared" si="193"/>
        <v>2015</v>
      </c>
      <c r="V1592" s="10">
        <f t="shared" si="199"/>
        <v>42270.857222222221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94"/>
        <v>29.228571428571428</v>
      </c>
      <c r="P1593" s="5">
        <f t="shared" si="195"/>
        <v>44.478260869565219</v>
      </c>
      <c r="Q1593" t="str">
        <f t="shared" si="196"/>
        <v>photography</v>
      </c>
      <c r="R1593" t="str">
        <f t="shared" si="197"/>
        <v>places</v>
      </c>
      <c r="S1593" s="10">
        <f t="shared" si="198"/>
        <v>42433.726168981477</v>
      </c>
      <c r="T1593" t="str">
        <f t="shared" si="192"/>
        <v>Mar</v>
      </c>
      <c r="U1593">
        <f t="shared" si="193"/>
        <v>2016</v>
      </c>
      <c r="V1593" s="10">
        <f t="shared" si="199"/>
        <v>42463.68450231482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94"/>
        <v>0</v>
      </c>
      <c r="P1594" s="5">
        <f t="shared" si="195"/>
        <v>0</v>
      </c>
      <c r="Q1594" t="str">
        <f t="shared" si="196"/>
        <v>photography</v>
      </c>
      <c r="R1594" t="str">
        <f t="shared" si="197"/>
        <v>places</v>
      </c>
      <c r="S1594" s="10">
        <f t="shared" si="198"/>
        <v>42046.072743055556</v>
      </c>
      <c r="T1594" t="str">
        <f t="shared" si="192"/>
        <v>Feb</v>
      </c>
      <c r="U1594">
        <f t="shared" si="193"/>
        <v>2015</v>
      </c>
      <c r="V1594" s="10">
        <f t="shared" si="199"/>
        <v>42091.031076388885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94"/>
        <v>1.3636363636363637E-2</v>
      </c>
      <c r="P1595" s="5">
        <f t="shared" si="195"/>
        <v>1</v>
      </c>
      <c r="Q1595" t="str">
        <f t="shared" si="196"/>
        <v>photography</v>
      </c>
      <c r="R1595" t="str">
        <f t="shared" si="197"/>
        <v>places</v>
      </c>
      <c r="S1595" s="10">
        <f t="shared" si="198"/>
        <v>42033.845543981486</v>
      </c>
      <c r="T1595" t="str">
        <f t="shared" si="192"/>
        <v>Jan</v>
      </c>
      <c r="U1595">
        <f t="shared" si="193"/>
        <v>2015</v>
      </c>
      <c r="V1595" s="10">
        <f t="shared" si="199"/>
        <v>42063.845543981486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94"/>
        <v>20.5</v>
      </c>
      <c r="P1596" s="5">
        <f t="shared" si="195"/>
        <v>20.5</v>
      </c>
      <c r="Q1596" t="str">
        <f t="shared" si="196"/>
        <v>photography</v>
      </c>
      <c r="R1596" t="str">
        <f t="shared" si="197"/>
        <v>places</v>
      </c>
      <c r="S1596" s="10">
        <f t="shared" si="198"/>
        <v>42445.712754629625</v>
      </c>
      <c r="T1596" t="str">
        <f t="shared" si="192"/>
        <v>Mar</v>
      </c>
      <c r="U1596">
        <f t="shared" si="193"/>
        <v>2016</v>
      </c>
      <c r="V1596" s="10">
        <f t="shared" si="199"/>
        <v>42505.681249999994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94"/>
        <v>0.27999999999999997</v>
      </c>
      <c r="P1597" s="5">
        <f t="shared" si="195"/>
        <v>40</v>
      </c>
      <c r="Q1597" t="str">
        <f t="shared" si="196"/>
        <v>photography</v>
      </c>
      <c r="R1597" t="str">
        <f t="shared" si="197"/>
        <v>places</v>
      </c>
      <c r="S1597" s="10">
        <f t="shared" si="198"/>
        <v>41780.050092592595</v>
      </c>
      <c r="T1597" t="str">
        <f t="shared" si="192"/>
        <v>May</v>
      </c>
      <c r="U1597">
        <f t="shared" si="193"/>
        <v>2014</v>
      </c>
      <c r="V1597" s="10">
        <f t="shared" si="199"/>
        <v>41808.842361111114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94"/>
        <v>2.3076923076923079</v>
      </c>
      <c r="P1598" s="5">
        <f t="shared" si="195"/>
        <v>25</v>
      </c>
      <c r="Q1598" t="str">
        <f t="shared" si="196"/>
        <v>photography</v>
      </c>
      <c r="R1598" t="str">
        <f t="shared" si="197"/>
        <v>places</v>
      </c>
      <c r="S1598" s="10">
        <f t="shared" si="198"/>
        <v>41941.430196759262</v>
      </c>
      <c r="T1598" t="str">
        <f t="shared" si="192"/>
        <v>Oct</v>
      </c>
      <c r="U1598">
        <f t="shared" si="193"/>
        <v>2014</v>
      </c>
      <c r="V1598" s="10">
        <f t="shared" si="199"/>
        <v>41986.471863425926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94"/>
        <v>0</v>
      </c>
      <c r="P1599" s="5">
        <f t="shared" si="195"/>
        <v>0</v>
      </c>
      <c r="Q1599" t="str">
        <f t="shared" si="196"/>
        <v>photography</v>
      </c>
      <c r="R1599" t="str">
        <f t="shared" si="197"/>
        <v>places</v>
      </c>
      <c r="S1599" s="10">
        <f t="shared" si="198"/>
        <v>42603.354131944448</v>
      </c>
      <c r="T1599" t="str">
        <f t="shared" si="192"/>
        <v>Aug</v>
      </c>
      <c r="U1599">
        <f t="shared" si="193"/>
        <v>2016</v>
      </c>
      <c r="V1599" s="10">
        <f t="shared" si="199"/>
        <v>42633.354131944448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94"/>
        <v>0.125</v>
      </c>
      <c r="P1600" s="5">
        <f t="shared" si="195"/>
        <v>1</v>
      </c>
      <c r="Q1600" t="str">
        <f t="shared" si="196"/>
        <v>photography</v>
      </c>
      <c r="R1600" t="str">
        <f t="shared" si="197"/>
        <v>places</v>
      </c>
      <c r="S1600" s="10">
        <f t="shared" si="198"/>
        <v>42151.667337962965</v>
      </c>
      <c r="T1600" t="str">
        <f t="shared" si="192"/>
        <v>May</v>
      </c>
      <c r="U1600">
        <f t="shared" si="193"/>
        <v>2015</v>
      </c>
      <c r="V1600" s="10">
        <f t="shared" si="199"/>
        <v>42211.667337962965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94"/>
        <v>0</v>
      </c>
      <c r="P1601" s="5">
        <f t="shared" si="195"/>
        <v>0</v>
      </c>
      <c r="Q1601" t="str">
        <f t="shared" si="196"/>
        <v>photography</v>
      </c>
      <c r="R1601" t="str">
        <f t="shared" si="197"/>
        <v>places</v>
      </c>
      <c r="S1601" s="10">
        <f t="shared" si="198"/>
        <v>42438.53907407407</v>
      </c>
      <c r="T1601" t="str">
        <f t="shared" si="192"/>
        <v>Mar</v>
      </c>
      <c r="U1601">
        <f t="shared" si="193"/>
        <v>2016</v>
      </c>
      <c r="V1601" s="10">
        <f t="shared" si="199"/>
        <v>42468.497407407413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94"/>
        <v>7.3400000000000007</v>
      </c>
      <c r="P1602" s="5">
        <f t="shared" si="195"/>
        <v>40.777777777777779</v>
      </c>
      <c r="Q1602" t="str">
        <f t="shared" si="196"/>
        <v>photography</v>
      </c>
      <c r="R1602" t="str">
        <f t="shared" si="197"/>
        <v>places</v>
      </c>
      <c r="S1602" s="10">
        <f t="shared" si="198"/>
        <v>41791.057314814818</v>
      </c>
      <c r="T1602" t="str">
        <f t="shared" ref="T1602:T1665" si="200">TEXT(S1602,"mmm")</f>
        <v>Jun</v>
      </c>
      <c r="U1602">
        <f t="shared" ref="U1602:U1665" si="201">YEAR(S1602)</f>
        <v>2014</v>
      </c>
      <c r="V1602" s="10">
        <f t="shared" si="199"/>
        <v>41835.21597222222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202">(E1603/D1603)*100</f>
        <v>108.2492</v>
      </c>
      <c r="P1603" s="5">
        <f t="shared" ref="P1603:P1666" si="203">IFERROR(E1603/L1603,0)</f>
        <v>48.325535714285714</v>
      </c>
      <c r="Q1603" t="str">
        <f t="shared" ref="Q1603:Q1666" si="204">LEFT(N1603,SEARCH("/",N1603,1)-1)</f>
        <v>music</v>
      </c>
      <c r="R1603" t="str">
        <f t="shared" ref="R1603:R1666" si="205">RIGHT(N1603,LEN(N1603)-SEARCH("/",N1603,1))</f>
        <v>rock</v>
      </c>
      <c r="S1603" s="10">
        <f t="shared" ref="S1603:S1666" si="206">(((J1603/60)/60)/24)+DATE(1970,1,1)</f>
        <v>40638.092974537038</v>
      </c>
      <c r="T1603" t="str">
        <f t="shared" si="200"/>
        <v>Apr</v>
      </c>
      <c r="U1603">
        <f t="shared" si="201"/>
        <v>2011</v>
      </c>
      <c r="V1603" s="10">
        <f t="shared" ref="V1603:V1666" si="207">(((I1603/60)/60)/24)+DATE(1970,1,1)</f>
        <v>40668.092974537038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202"/>
        <v>100.16666666666667</v>
      </c>
      <c r="P1604" s="5">
        <f t="shared" si="203"/>
        <v>46.953125</v>
      </c>
      <c r="Q1604" t="str">
        <f t="shared" si="204"/>
        <v>music</v>
      </c>
      <c r="R1604" t="str">
        <f t="shared" si="205"/>
        <v>rock</v>
      </c>
      <c r="S1604" s="10">
        <f t="shared" si="206"/>
        <v>40788.297650462962</v>
      </c>
      <c r="T1604" t="str">
        <f t="shared" si="200"/>
        <v>Sep</v>
      </c>
      <c r="U1604">
        <f t="shared" si="201"/>
        <v>2011</v>
      </c>
      <c r="V1604" s="10">
        <f t="shared" si="207"/>
        <v>40830.958333333336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202"/>
        <v>100.03299999999999</v>
      </c>
      <c r="P1605" s="5">
        <f t="shared" si="203"/>
        <v>66.688666666666663</v>
      </c>
      <c r="Q1605" t="str">
        <f t="shared" si="204"/>
        <v>music</v>
      </c>
      <c r="R1605" t="str">
        <f t="shared" si="205"/>
        <v>rock</v>
      </c>
      <c r="S1605" s="10">
        <f t="shared" si="206"/>
        <v>40876.169664351852</v>
      </c>
      <c r="T1605" t="str">
        <f t="shared" si="200"/>
        <v>Nov</v>
      </c>
      <c r="U1605">
        <f t="shared" si="201"/>
        <v>2011</v>
      </c>
      <c r="V1605" s="10">
        <f t="shared" si="207"/>
        <v>40936.169664351852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202"/>
        <v>122.10714285714286</v>
      </c>
      <c r="P1606" s="5">
        <f t="shared" si="203"/>
        <v>48.842857142857142</v>
      </c>
      <c r="Q1606" t="str">
        <f t="shared" si="204"/>
        <v>music</v>
      </c>
      <c r="R1606" t="str">
        <f t="shared" si="205"/>
        <v>rock</v>
      </c>
      <c r="S1606" s="10">
        <f t="shared" si="206"/>
        <v>40945.845312500001</v>
      </c>
      <c r="T1606" t="str">
        <f t="shared" si="200"/>
        <v>Feb</v>
      </c>
      <c r="U1606">
        <f t="shared" si="201"/>
        <v>2012</v>
      </c>
      <c r="V1606" s="10">
        <f t="shared" si="207"/>
        <v>40985.80364583333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202"/>
        <v>100.69333333333334</v>
      </c>
      <c r="P1607" s="5">
        <f t="shared" si="203"/>
        <v>137.30909090909091</v>
      </c>
      <c r="Q1607" t="str">
        <f t="shared" si="204"/>
        <v>music</v>
      </c>
      <c r="R1607" t="str">
        <f t="shared" si="205"/>
        <v>rock</v>
      </c>
      <c r="S1607" s="10">
        <f t="shared" si="206"/>
        <v>40747.012881944444</v>
      </c>
      <c r="T1607" t="str">
        <f t="shared" si="200"/>
        <v>Jul</v>
      </c>
      <c r="U1607">
        <f t="shared" si="201"/>
        <v>2011</v>
      </c>
      <c r="V1607" s="10">
        <f t="shared" si="207"/>
        <v>40756.291666666664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202"/>
        <v>101.004125</v>
      </c>
      <c r="P1608" s="5">
        <f t="shared" si="203"/>
        <v>87.829673913043479</v>
      </c>
      <c r="Q1608" t="str">
        <f t="shared" si="204"/>
        <v>music</v>
      </c>
      <c r="R1608" t="str">
        <f t="shared" si="205"/>
        <v>rock</v>
      </c>
      <c r="S1608" s="10">
        <f t="shared" si="206"/>
        <v>40536.111550925925</v>
      </c>
      <c r="T1608" t="str">
        <f t="shared" si="200"/>
        <v>Dec</v>
      </c>
      <c r="U1608">
        <f t="shared" si="201"/>
        <v>2010</v>
      </c>
      <c r="V1608" s="10">
        <f t="shared" si="207"/>
        <v>40626.069884259261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202"/>
        <v>145.11000000000001</v>
      </c>
      <c r="P1609" s="5">
        <f t="shared" si="203"/>
        <v>70.785365853658533</v>
      </c>
      <c r="Q1609" t="str">
        <f t="shared" si="204"/>
        <v>music</v>
      </c>
      <c r="R1609" t="str">
        <f t="shared" si="205"/>
        <v>rock</v>
      </c>
      <c r="S1609" s="10">
        <f t="shared" si="206"/>
        <v>41053.80846064815</v>
      </c>
      <c r="T1609" t="str">
        <f t="shared" si="200"/>
        <v>May</v>
      </c>
      <c r="U1609">
        <f t="shared" si="201"/>
        <v>2012</v>
      </c>
      <c r="V1609" s="10">
        <f t="shared" si="207"/>
        <v>41074.80846064815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202"/>
        <v>101.25</v>
      </c>
      <c r="P1610" s="5">
        <f t="shared" si="203"/>
        <v>52.826086956521742</v>
      </c>
      <c r="Q1610" t="str">
        <f t="shared" si="204"/>
        <v>music</v>
      </c>
      <c r="R1610" t="str">
        <f t="shared" si="205"/>
        <v>rock</v>
      </c>
      <c r="S1610" s="10">
        <f t="shared" si="206"/>
        <v>41607.83085648148</v>
      </c>
      <c r="T1610" t="str">
        <f t="shared" si="200"/>
        <v>Nov</v>
      </c>
      <c r="U1610">
        <f t="shared" si="201"/>
        <v>2013</v>
      </c>
      <c r="V1610" s="10">
        <f t="shared" si="207"/>
        <v>41640.226388888892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202"/>
        <v>118.33333333333333</v>
      </c>
      <c r="P1611" s="5">
        <f t="shared" si="203"/>
        <v>443.75</v>
      </c>
      <c r="Q1611" t="str">
        <f t="shared" si="204"/>
        <v>music</v>
      </c>
      <c r="R1611" t="str">
        <f t="shared" si="205"/>
        <v>rock</v>
      </c>
      <c r="S1611" s="10">
        <f t="shared" si="206"/>
        <v>40796.001261574071</v>
      </c>
      <c r="T1611" t="str">
        <f t="shared" si="200"/>
        <v>Sep</v>
      </c>
      <c r="U1611">
        <f t="shared" si="201"/>
        <v>2011</v>
      </c>
      <c r="V1611" s="10">
        <f t="shared" si="207"/>
        <v>40849.333333333336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202"/>
        <v>271.85000000000002</v>
      </c>
      <c r="P1612" s="5">
        <f t="shared" si="203"/>
        <v>48.544642857142854</v>
      </c>
      <c r="Q1612" t="str">
        <f t="shared" si="204"/>
        <v>music</v>
      </c>
      <c r="R1612" t="str">
        <f t="shared" si="205"/>
        <v>rock</v>
      </c>
      <c r="S1612" s="10">
        <f t="shared" si="206"/>
        <v>41228.924884259257</v>
      </c>
      <c r="T1612" t="str">
        <f t="shared" si="200"/>
        <v>Nov</v>
      </c>
      <c r="U1612">
        <f t="shared" si="201"/>
        <v>2012</v>
      </c>
      <c r="V1612" s="10">
        <f t="shared" si="207"/>
        <v>41258.924884259257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202"/>
        <v>125.125</v>
      </c>
      <c r="P1613" s="5">
        <f t="shared" si="203"/>
        <v>37.074074074074076</v>
      </c>
      <c r="Q1613" t="str">
        <f t="shared" si="204"/>
        <v>music</v>
      </c>
      <c r="R1613" t="str">
        <f t="shared" si="205"/>
        <v>rock</v>
      </c>
      <c r="S1613" s="10">
        <f t="shared" si="206"/>
        <v>41409.00037037037</v>
      </c>
      <c r="T1613" t="str">
        <f t="shared" si="200"/>
        <v>May</v>
      </c>
      <c r="U1613">
        <f t="shared" si="201"/>
        <v>2013</v>
      </c>
      <c r="V1613" s="10">
        <f t="shared" si="207"/>
        <v>41430.00037037037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202"/>
        <v>110.00000000000001</v>
      </c>
      <c r="P1614" s="5">
        <f t="shared" si="203"/>
        <v>50</v>
      </c>
      <c r="Q1614" t="str">
        <f t="shared" si="204"/>
        <v>music</v>
      </c>
      <c r="R1614" t="str">
        <f t="shared" si="205"/>
        <v>rock</v>
      </c>
      <c r="S1614" s="10">
        <f t="shared" si="206"/>
        <v>41246.874814814815</v>
      </c>
      <c r="T1614" t="str">
        <f t="shared" si="200"/>
        <v>Dec</v>
      </c>
      <c r="U1614">
        <f t="shared" si="201"/>
        <v>2012</v>
      </c>
      <c r="V1614" s="10">
        <f t="shared" si="207"/>
        <v>41276.874814814815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202"/>
        <v>101.49999999999999</v>
      </c>
      <c r="P1615" s="5">
        <f t="shared" si="203"/>
        <v>39.03846153846154</v>
      </c>
      <c r="Q1615" t="str">
        <f t="shared" si="204"/>
        <v>music</v>
      </c>
      <c r="R1615" t="str">
        <f t="shared" si="205"/>
        <v>rock</v>
      </c>
      <c r="S1615" s="10">
        <f t="shared" si="206"/>
        <v>41082.069467592592</v>
      </c>
      <c r="T1615" t="str">
        <f t="shared" si="200"/>
        <v>Jun</v>
      </c>
      <c r="U1615">
        <f t="shared" si="201"/>
        <v>2012</v>
      </c>
      <c r="V1615" s="10">
        <f t="shared" si="207"/>
        <v>41112.069467592592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202"/>
        <v>102.69999999999999</v>
      </c>
      <c r="P1616" s="5">
        <f t="shared" si="203"/>
        <v>66.688311688311686</v>
      </c>
      <c r="Q1616" t="str">
        <f t="shared" si="204"/>
        <v>music</v>
      </c>
      <c r="R1616" t="str">
        <f t="shared" si="205"/>
        <v>rock</v>
      </c>
      <c r="S1616" s="10">
        <f t="shared" si="206"/>
        <v>41794.981122685182</v>
      </c>
      <c r="T1616" t="str">
        <f t="shared" si="200"/>
        <v>Jun</v>
      </c>
      <c r="U1616">
        <f t="shared" si="201"/>
        <v>2014</v>
      </c>
      <c r="V1616" s="10">
        <f t="shared" si="207"/>
        <v>41854.708333333336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202"/>
        <v>114.12500000000001</v>
      </c>
      <c r="P1617" s="5">
        <f t="shared" si="203"/>
        <v>67.132352941176464</v>
      </c>
      <c r="Q1617" t="str">
        <f t="shared" si="204"/>
        <v>music</v>
      </c>
      <c r="R1617" t="str">
        <f t="shared" si="205"/>
        <v>rock</v>
      </c>
      <c r="S1617" s="10">
        <f t="shared" si="206"/>
        <v>40845.050879629627</v>
      </c>
      <c r="T1617" t="str">
        <f t="shared" si="200"/>
        <v>Oct</v>
      </c>
      <c r="U1617">
        <f t="shared" si="201"/>
        <v>2011</v>
      </c>
      <c r="V1617" s="10">
        <f t="shared" si="207"/>
        <v>40890.092546296299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202"/>
        <v>104.2</v>
      </c>
      <c r="P1618" s="5">
        <f t="shared" si="203"/>
        <v>66.369426751592357</v>
      </c>
      <c r="Q1618" t="str">
        <f t="shared" si="204"/>
        <v>music</v>
      </c>
      <c r="R1618" t="str">
        <f t="shared" si="205"/>
        <v>rock</v>
      </c>
      <c r="S1618" s="10">
        <f t="shared" si="206"/>
        <v>41194.715520833335</v>
      </c>
      <c r="T1618" t="str">
        <f t="shared" si="200"/>
        <v>Oct</v>
      </c>
      <c r="U1618">
        <f t="shared" si="201"/>
        <v>2012</v>
      </c>
      <c r="V1618" s="10">
        <f t="shared" si="207"/>
        <v>41235.916666666664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202"/>
        <v>145.85714285714286</v>
      </c>
      <c r="P1619" s="5">
        <f t="shared" si="203"/>
        <v>64.620253164556956</v>
      </c>
      <c r="Q1619" t="str">
        <f t="shared" si="204"/>
        <v>music</v>
      </c>
      <c r="R1619" t="str">
        <f t="shared" si="205"/>
        <v>rock</v>
      </c>
      <c r="S1619" s="10">
        <f t="shared" si="206"/>
        <v>41546.664212962962</v>
      </c>
      <c r="T1619" t="str">
        <f t="shared" si="200"/>
        <v>Sep</v>
      </c>
      <c r="U1619">
        <f t="shared" si="201"/>
        <v>2013</v>
      </c>
      <c r="V1619" s="10">
        <f t="shared" si="207"/>
        <v>41579.791666666664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202"/>
        <v>105.06666666666666</v>
      </c>
      <c r="P1620" s="5">
        <f t="shared" si="203"/>
        <v>58.370370370370374</v>
      </c>
      <c r="Q1620" t="str">
        <f t="shared" si="204"/>
        <v>music</v>
      </c>
      <c r="R1620" t="str">
        <f t="shared" si="205"/>
        <v>rock</v>
      </c>
      <c r="S1620" s="10">
        <f t="shared" si="206"/>
        <v>41301.654340277775</v>
      </c>
      <c r="T1620" t="str">
        <f t="shared" si="200"/>
        <v>Jan</v>
      </c>
      <c r="U1620">
        <f t="shared" si="201"/>
        <v>2013</v>
      </c>
      <c r="V1620" s="10">
        <f t="shared" si="207"/>
        <v>41341.654340277775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202"/>
        <v>133.33333333333331</v>
      </c>
      <c r="P1621" s="5">
        <f t="shared" si="203"/>
        <v>86.956521739130437</v>
      </c>
      <c r="Q1621" t="str">
        <f t="shared" si="204"/>
        <v>music</v>
      </c>
      <c r="R1621" t="str">
        <f t="shared" si="205"/>
        <v>rock</v>
      </c>
      <c r="S1621" s="10">
        <f t="shared" si="206"/>
        <v>41876.18618055556</v>
      </c>
      <c r="T1621" t="str">
        <f t="shared" si="200"/>
        <v>Aug</v>
      </c>
      <c r="U1621">
        <f t="shared" si="201"/>
        <v>2014</v>
      </c>
      <c r="V1621" s="10">
        <f t="shared" si="207"/>
        <v>41897.18618055556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202"/>
        <v>112.99999999999999</v>
      </c>
      <c r="P1622" s="5">
        <f t="shared" si="203"/>
        <v>66.470588235294116</v>
      </c>
      <c r="Q1622" t="str">
        <f t="shared" si="204"/>
        <v>music</v>
      </c>
      <c r="R1622" t="str">
        <f t="shared" si="205"/>
        <v>rock</v>
      </c>
      <c r="S1622" s="10">
        <f t="shared" si="206"/>
        <v>41321.339583333334</v>
      </c>
      <c r="T1622" t="str">
        <f t="shared" si="200"/>
        <v>Feb</v>
      </c>
      <c r="U1622">
        <f t="shared" si="201"/>
        <v>2013</v>
      </c>
      <c r="V1622" s="10">
        <f t="shared" si="207"/>
        <v>41328.339583333334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202"/>
        <v>121.2</v>
      </c>
      <c r="P1623" s="5">
        <f t="shared" si="203"/>
        <v>163.78378378378378</v>
      </c>
      <c r="Q1623" t="str">
        <f t="shared" si="204"/>
        <v>music</v>
      </c>
      <c r="R1623" t="str">
        <f t="shared" si="205"/>
        <v>rock</v>
      </c>
      <c r="S1623" s="10">
        <f t="shared" si="206"/>
        <v>41003.60665509259</v>
      </c>
      <c r="T1623" t="str">
        <f t="shared" si="200"/>
        <v>Apr</v>
      </c>
      <c r="U1623">
        <f t="shared" si="201"/>
        <v>2012</v>
      </c>
      <c r="V1623" s="10">
        <f t="shared" si="207"/>
        <v>41057.165972222225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202"/>
        <v>101.72463768115942</v>
      </c>
      <c r="P1624" s="5">
        <f t="shared" si="203"/>
        <v>107.98461538461538</v>
      </c>
      <c r="Q1624" t="str">
        <f t="shared" si="204"/>
        <v>music</v>
      </c>
      <c r="R1624" t="str">
        <f t="shared" si="205"/>
        <v>rock</v>
      </c>
      <c r="S1624" s="10">
        <f t="shared" si="206"/>
        <v>41950.29483796296</v>
      </c>
      <c r="T1624" t="str">
        <f t="shared" si="200"/>
        <v>Nov</v>
      </c>
      <c r="U1624">
        <f t="shared" si="201"/>
        <v>2014</v>
      </c>
      <c r="V1624" s="10">
        <f t="shared" si="207"/>
        <v>41990.332638888889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202"/>
        <v>101.06666666666666</v>
      </c>
      <c r="P1625" s="5">
        <f t="shared" si="203"/>
        <v>42.111111111111114</v>
      </c>
      <c r="Q1625" t="str">
        <f t="shared" si="204"/>
        <v>music</v>
      </c>
      <c r="R1625" t="str">
        <f t="shared" si="205"/>
        <v>rock</v>
      </c>
      <c r="S1625" s="10">
        <f t="shared" si="206"/>
        <v>41453.688530092593</v>
      </c>
      <c r="T1625" t="str">
        <f t="shared" si="200"/>
        <v>Jun</v>
      </c>
      <c r="U1625">
        <f t="shared" si="201"/>
        <v>2013</v>
      </c>
      <c r="V1625" s="10">
        <f t="shared" si="207"/>
        <v>41513.688530092593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202"/>
        <v>118</v>
      </c>
      <c r="P1626" s="5">
        <f t="shared" si="203"/>
        <v>47.2</v>
      </c>
      <c r="Q1626" t="str">
        <f t="shared" si="204"/>
        <v>music</v>
      </c>
      <c r="R1626" t="str">
        <f t="shared" si="205"/>
        <v>rock</v>
      </c>
      <c r="S1626" s="10">
        <f t="shared" si="206"/>
        <v>41243.367303240739</v>
      </c>
      <c r="T1626" t="str">
        <f t="shared" si="200"/>
        <v>Nov</v>
      </c>
      <c r="U1626">
        <f t="shared" si="201"/>
        <v>2012</v>
      </c>
      <c r="V1626" s="10">
        <f t="shared" si="207"/>
        <v>41283.367303240739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202"/>
        <v>155.33333333333331</v>
      </c>
      <c r="P1627" s="5">
        <f t="shared" si="203"/>
        <v>112.01923076923077</v>
      </c>
      <c r="Q1627" t="str">
        <f t="shared" si="204"/>
        <v>music</v>
      </c>
      <c r="R1627" t="str">
        <f t="shared" si="205"/>
        <v>rock</v>
      </c>
      <c r="S1627" s="10">
        <f t="shared" si="206"/>
        <v>41135.699687500004</v>
      </c>
      <c r="T1627" t="str">
        <f t="shared" si="200"/>
        <v>Aug</v>
      </c>
      <c r="U1627">
        <f t="shared" si="201"/>
        <v>2012</v>
      </c>
      <c r="V1627" s="10">
        <f t="shared" si="207"/>
        <v>41163.699687500004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202"/>
        <v>101.18750000000001</v>
      </c>
      <c r="P1628" s="5">
        <f t="shared" si="203"/>
        <v>74.953703703703709</v>
      </c>
      <c r="Q1628" t="str">
        <f t="shared" si="204"/>
        <v>music</v>
      </c>
      <c r="R1628" t="str">
        <f t="shared" si="205"/>
        <v>rock</v>
      </c>
      <c r="S1628" s="10">
        <f t="shared" si="206"/>
        <v>41579.847997685189</v>
      </c>
      <c r="T1628" t="str">
        <f t="shared" si="200"/>
        <v>Nov</v>
      </c>
      <c r="U1628">
        <f t="shared" si="201"/>
        <v>2013</v>
      </c>
      <c r="V1628" s="10">
        <f t="shared" si="207"/>
        <v>41609.889664351853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202"/>
        <v>117</v>
      </c>
      <c r="P1629" s="5">
        <f t="shared" si="203"/>
        <v>61.578947368421055</v>
      </c>
      <c r="Q1629" t="str">
        <f t="shared" si="204"/>
        <v>music</v>
      </c>
      <c r="R1629" t="str">
        <f t="shared" si="205"/>
        <v>rock</v>
      </c>
      <c r="S1629" s="10">
        <f t="shared" si="206"/>
        <v>41205.707048611112</v>
      </c>
      <c r="T1629" t="str">
        <f t="shared" si="200"/>
        <v>Oct</v>
      </c>
      <c r="U1629">
        <f t="shared" si="201"/>
        <v>2012</v>
      </c>
      <c r="V1629" s="10">
        <f t="shared" si="207"/>
        <v>41239.207638888889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202"/>
        <v>100.925</v>
      </c>
      <c r="P1630" s="5">
        <f t="shared" si="203"/>
        <v>45.875</v>
      </c>
      <c r="Q1630" t="str">
        <f t="shared" si="204"/>
        <v>music</v>
      </c>
      <c r="R1630" t="str">
        <f t="shared" si="205"/>
        <v>rock</v>
      </c>
      <c r="S1630" s="10">
        <f t="shared" si="206"/>
        <v>41774.737060185187</v>
      </c>
      <c r="T1630" t="str">
        <f t="shared" si="200"/>
        <v>May</v>
      </c>
      <c r="U1630">
        <f t="shared" si="201"/>
        <v>2014</v>
      </c>
      <c r="V1630" s="10">
        <f t="shared" si="207"/>
        <v>41807.737060185187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202"/>
        <v>103.66666666666666</v>
      </c>
      <c r="P1631" s="5">
        <f t="shared" si="203"/>
        <v>75.853658536585371</v>
      </c>
      <c r="Q1631" t="str">
        <f t="shared" si="204"/>
        <v>music</v>
      </c>
      <c r="R1631" t="str">
        <f t="shared" si="205"/>
        <v>rock</v>
      </c>
      <c r="S1631" s="10">
        <f t="shared" si="206"/>
        <v>41645.867280092592</v>
      </c>
      <c r="T1631" t="str">
        <f t="shared" si="200"/>
        <v>Jan</v>
      </c>
      <c r="U1631">
        <f t="shared" si="201"/>
        <v>2014</v>
      </c>
      <c r="V1631" s="10">
        <f t="shared" si="207"/>
        <v>41690.867280092592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202"/>
        <v>265.25</v>
      </c>
      <c r="P1632" s="5">
        <f t="shared" si="203"/>
        <v>84.206349206349202</v>
      </c>
      <c r="Q1632" t="str">
        <f t="shared" si="204"/>
        <v>music</v>
      </c>
      <c r="R1632" t="str">
        <f t="shared" si="205"/>
        <v>rock</v>
      </c>
      <c r="S1632" s="10">
        <f t="shared" si="206"/>
        <v>40939.837673611109</v>
      </c>
      <c r="T1632" t="str">
        <f t="shared" si="200"/>
        <v>Jan</v>
      </c>
      <c r="U1632">
        <f t="shared" si="201"/>
        <v>2012</v>
      </c>
      <c r="V1632" s="10">
        <f t="shared" si="207"/>
        <v>40970.290972222225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202"/>
        <v>155.91</v>
      </c>
      <c r="P1633" s="5">
        <f t="shared" si="203"/>
        <v>117.22556390977444</v>
      </c>
      <c r="Q1633" t="str">
        <f t="shared" si="204"/>
        <v>music</v>
      </c>
      <c r="R1633" t="str">
        <f t="shared" si="205"/>
        <v>rock</v>
      </c>
      <c r="S1633" s="10">
        <f t="shared" si="206"/>
        <v>41164.859502314815</v>
      </c>
      <c r="T1633" t="str">
        <f t="shared" si="200"/>
        <v>Sep</v>
      </c>
      <c r="U1633">
        <f t="shared" si="201"/>
        <v>2012</v>
      </c>
      <c r="V1633" s="10">
        <f t="shared" si="207"/>
        <v>41194.859502314815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202"/>
        <v>101.62500000000001</v>
      </c>
      <c r="P1634" s="5">
        <f t="shared" si="203"/>
        <v>86.489361702127653</v>
      </c>
      <c r="Q1634" t="str">
        <f t="shared" si="204"/>
        <v>music</v>
      </c>
      <c r="R1634" t="str">
        <f t="shared" si="205"/>
        <v>rock</v>
      </c>
      <c r="S1634" s="10">
        <f t="shared" si="206"/>
        <v>40750.340902777774</v>
      </c>
      <c r="T1634" t="str">
        <f t="shared" si="200"/>
        <v>Jul</v>
      </c>
      <c r="U1634">
        <f t="shared" si="201"/>
        <v>2011</v>
      </c>
      <c r="V1634" s="10">
        <f t="shared" si="207"/>
        <v>40810.340902777774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202"/>
        <v>100</v>
      </c>
      <c r="P1635" s="5">
        <f t="shared" si="203"/>
        <v>172.41379310344828</v>
      </c>
      <c r="Q1635" t="str">
        <f t="shared" si="204"/>
        <v>music</v>
      </c>
      <c r="R1635" t="str">
        <f t="shared" si="205"/>
        <v>rock</v>
      </c>
      <c r="S1635" s="10">
        <f t="shared" si="206"/>
        <v>40896.883750000001</v>
      </c>
      <c r="T1635" t="str">
        <f t="shared" si="200"/>
        <v>Dec</v>
      </c>
      <c r="U1635">
        <f t="shared" si="201"/>
        <v>2011</v>
      </c>
      <c r="V1635" s="10">
        <f t="shared" si="207"/>
        <v>40924.208333333336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202"/>
        <v>100.49999999999999</v>
      </c>
      <c r="P1636" s="5">
        <f t="shared" si="203"/>
        <v>62.8125</v>
      </c>
      <c r="Q1636" t="str">
        <f t="shared" si="204"/>
        <v>music</v>
      </c>
      <c r="R1636" t="str">
        <f t="shared" si="205"/>
        <v>rock</v>
      </c>
      <c r="S1636" s="10">
        <f t="shared" si="206"/>
        <v>40658.189826388887</v>
      </c>
      <c r="T1636" t="str">
        <f t="shared" si="200"/>
        <v>Apr</v>
      </c>
      <c r="U1636">
        <f t="shared" si="201"/>
        <v>2011</v>
      </c>
      <c r="V1636" s="10">
        <f t="shared" si="207"/>
        <v>40696.249305555553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202"/>
        <v>125.29999999999998</v>
      </c>
      <c r="P1637" s="5">
        <f t="shared" si="203"/>
        <v>67.729729729729726</v>
      </c>
      <c r="Q1637" t="str">
        <f t="shared" si="204"/>
        <v>music</v>
      </c>
      <c r="R1637" t="str">
        <f t="shared" si="205"/>
        <v>rock</v>
      </c>
      <c r="S1637" s="10">
        <f t="shared" si="206"/>
        <v>42502.868761574078</v>
      </c>
      <c r="T1637" t="str">
        <f t="shared" si="200"/>
        <v>May</v>
      </c>
      <c r="U1637">
        <f t="shared" si="201"/>
        <v>2016</v>
      </c>
      <c r="V1637" s="10">
        <f t="shared" si="207"/>
        <v>42562.868761574078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202"/>
        <v>103.55555555555556</v>
      </c>
      <c r="P1638" s="5">
        <f t="shared" si="203"/>
        <v>53.5632183908046</v>
      </c>
      <c r="Q1638" t="str">
        <f t="shared" si="204"/>
        <v>music</v>
      </c>
      <c r="R1638" t="str">
        <f t="shared" si="205"/>
        <v>rock</v>
      </c>
      <c r="S1638" s="10">
        <f t="shared" si="206"/>
        <v>40663.08666666667</v>
      </c>
      <c r="T1638" t="str">
        <f t="shared" si="200"/>
        <v>Apr</v>
      </c>
      <c r="U1638">
        <f t="shared" si="201"/>
        <v>2011</v>
      </c>
      <c r="V1638" s="10">
        <f t="shared" si="207"/>
        <v>40706.166666666664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202"/>
        <v>103.8</v>
      </c>
      <c r="P1639" s="5">
        <f t="shared" si="203"/>
        <v>34.6</v>
      </c>
      <c r="Q1639" t="str">
        <f t="shared" si="204"/>
        <v>music</v>
      </c>
      <c r="R1639" t="str">
        <f t="shared" si="205"/>
        <v>rock</v>
      </c>
      <c r="S1639" s="10">
        <f t="shared" si="206"/>
        <v>40122.751620370371</v>
      </c>
      <c r="T1639" t="str">
        <f t="shared" si="200"/>
        <v>Nov</v>
      </c>
      <c r="U1639">
        <f t="shared" si="201"/>
        <v>2009</v>
      </c>
      <c r="V1639" s="10">
        <f t="shared" si="207"/>
        <v>40178.98541666667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202"/>
        <v>105</v>
      </c>
      <c r="P1640" s="5">
        <f t="shared" si="203"/>
        <v>38.888888888888886</v>
      </c>
      <c r="Q1640" t="str">
        <f t="shared" si="204"/>
        <v>music</v>
      </c>
      <c r="R1640" t="str">
        <f t="shared" si="205"/>
        <v>rock</v>
      </c>
      <c r="S1640" s="10">
        <f t="shared" si="206"/>
        <v>41288.68712962963</v>
      </c>
      <c r="T1640" t="str">
        <f t="shared" si="200"/>
        <v>Jan</v>
      </c>
      <c r="U1640">
        <f t="shared" si="201"/>
        <v>2013</v>
      </c>
      <c r="V1640" s="10">
        <f t="shared" si="207"/>
        <v>41333.892361111109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202"/>
        <v>100</v>
      </c>
      <c r="P1641" s="5">
        <f t="shared" si="203"/>
        <v>94.736842105263165</v>
      </c>
      <c r="Q1641" t="str">
        <f t="shared" si="204"/>
        <v>music</v>
      </c>
      <c r="R1641" t="str">
        <f t="shared" si="205"/>
        <v>rock</v>
      </c>
      <c r="S1641" s="10">
        <f t="shared" si="206"/>
        <v>40941.652372685188</v>
      </c>
      <c r="T1641" t="str">
        <f t="shared" si="200"/>
        <v>Feb</v>
      </c>
      <c r="U1641">
        <f t="shared" si="201"/>
        <v>2012</v>
      </c>
      <c r="V1641" s="10">
        <f t="shared" si="207"/>
        <v>40971.652372685188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202"/>
        <v>169.86</v>
      </c>
      <c r="P1642" s="5">
        <f t="shared" si="203"/>
        <v>39.967058823529413</v>
      </c>
      <c r="Q1642" t="str">
        <f t="shared" si="204"/>
        <v>music</v>
      </c>
      <c r="R1642" t="str">
        <f t="shared" si="205"/>
        <v>rock</v>
      </c>
      <c r="S1642" s="10">
        <f t="shared" si="206"/>
        <v>40379.23096064815</v>
      </c>
      <c r="T1642" t="str">
        <f t="shared" si="200"/>
        <v>Jul</v>
      </c>
      <c r="U1642">
        <f t="shared" si="201"/>
        <v>2010</v>
      </c>
      <c r="V1642" s="10">
        <f t="shared" si="207"/>
        <v>40393.082638888889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202"/>
        <v>101.4</v>
      </c>
      <c r="P1643" s="5">
        <f t="shared" si="203"/>
        <v>97.5</v>
      </c>
      <c r="Q1643" t="str">
        <f t="shared" si="204"/>
        <v>music</v>
      </c>
      <c r="R1643" t="str">
        <f t="shared" si="205"/>
        <v>pop</v>
      </c>
      <c r="S1643" s="10">
        <f t="shared" si="206"/>
        <v>41962.596574074079</v>
      </c>
      <c r="T1643" t="str">
        <f t="shared" si="200"/>
        <v>Nov</v>
      </c>
      <c r="U1643">
        <f t="shared" si="201"/>
        <v>2014</v>
      </c>
      <c r="V1643" s="10">
        <f t="shared" si="207"/>
        <v>41992.596574074079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202"/>
        <v>100</v>
      </c>
      <c r="P1644" s="5">
        <f t="shared" si="203"/>
        <v>42.857142857142854</v>
      </c>
      <c r="Q1644" t="str">
        <f t="shared" si="204"/>
        <v>music</v>
      </c>
      <c r="R1644" t="str">
        <f t="shared" si="205"/>
        <v>pop</v>
      </c>
      <c r="S1644" s="10">
        <f t="shared" si="206"/>
        <v>40688.024618055555</v>
      </c>
      <c r="T1644" t="str">
        <f t="shared" si="200"/>
        <v>May</v>
      </c>
      <c r="U1644">
        <f t="shared" si="201"/>
        <v>2011</v>
      </c>
      <c r="V1644" s="10">
        <f t="shared" si="207"/>
        <v>40708.024618055555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202"/>
        <v>124.70000000000002</v>
      </c>
      <c r="P1645" s="5">
        <f t="shared" si="203"/>
        <v>168.51351351351352</v>
      </c>
      <c r="Q1645" t="str">
        <f t="shared" si="204"/>
        <v>music</v>
      </c>
      <c r="R1645" t="str">
        <f t="shared" si="205"/>
        <v>pop</v>
      </c>
      <c r="S1645" s="10">
        <f t="shared" si="206"/>
        <v>41146.824212962965</v>
      </c>
      <c r="T1645" t="str">
        <f t="shared" si="200"/>
        <v>Aug</v>
      </c>
      <c r="U1645">
        <f t="shared" si="201"/>
        <v>2012</v>
      </c>
      <c r="V1645" s="10">
        <f t="shared" si="207"/>
        <v>41176.824212962965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202"/>
        <v>109.5</v>
      </c>
      <c r="P1646" s="5">
        <f t="shared" si="203"/>
        <v>85.546875</v>
      </c>
      <c r="Q1646" t="str">
        <f t="shared" si="204"/>
        <v>music</v>
      </c>
      <c r="R1646" t="str">
        <f t="shared" si="205"/>
        <v>pop</v>
      </c>
      <c r="S1646" s="10">
        <f t="shared" si="206"/>
        <v>41175.05972222222</v>
      </c>
      <c r="T1646" t="str">
        <f t="shared" si="200"/>
        <v>Sep</v>
      </c>
      <c r="U1646">
        <f t="shared" si="201"/>
        <v>2012</v>
      </c>
      <c r="V1646" s="10">
        <f t="shared" si="207"/>
        <v>41235.101388888892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202"/>
        <v>110.80000000000001</v>
      </c>
      <c r="P1647" s="5">
        <f t="shared" si="203"/>
        <v>554</v>
      </c>
      <c r="Q1647" t="str">
        <f t="shared" si="204"/>
        <v>music</v>
      </c>
      <c r="R1647" t="str">
        <f t="shared" si="205"/>
        <v>pop</v>
      </c>
      <c r="S1647" s="10">
        <f t="shared" si="206"/>
        <v>41521.617361111108</v>
      </c>
      <c r="T1647" t="str">
        <f t="shared" si="200"/>
        <v>Sep</v>
      </c>
      <c r="U1647">
        <f t="shared" si="201"/>
        <v>2013</v>
      </c>
      <c r="V1647" s="10">
        <f t="shared" si="207"/>
        <v>41535.617361111108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202"/>
        <v>110.2</v>
      </c>
      <c r="P1648" s="5">
        <f t="shared" si="203"/>
        <v>26.554216867469879</v>
      </c>
      <c r="Q1648" t="str">
        <f t="shared" si="204"/>
        <v>music</v>
      </c>
      <c r="R1648" t="str">
        <f t="shared" si="205"/>
        <v>pop</v>
      </c>
      <c r="S1648" s="10">
        <f t="shared" si="206"/>
        <v>41833.450266203705</v>
      </c>
      <c r="T1648" t="str">
        <f t="shared" si="200"/>
        <v>Jul</v>
      </c>
      <c r="U1648">
        <f t="shared" si="201"/>
        <v>2014</v>
      </c>
      <c r="V1648" s="10">
        <f t="shared" si="207"/>
        <v>41865.757638888892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202"/>
        <v>104.71999999999998</v>
      </c>
      <c r="P1649" s="5">
        <f t="shared" si="203"/>
        <v>113.82608695652173</v>
      </c>
      <c r="Q1649" t="str">
        <f t="shared" si="204"/>
        <v>music</v>
      </c>
      <c r="R1649" t="str">
        <f t="shared" si="205"/>
        <v>pop</v>
      </c>
      <c r="S1649" s="10">
        <f t="shared" si="206"/>
        <v>41039.409456018519</v>
      </c>
      <c r="T1649" t="str">
        <f t="shared" si="200"/>
        <v>May</v>
      </c>
      <c r="U1649">
        <f t="shared" si="201"/>
        <v>2012</v>
      </c>
      <c r="V1649" s="10">
        <f t="shared" si="207"/>
        <v>41069.409456018519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202"/>
        <v>125.26086956521738</v>
      </c>
      <c r="P1650" s="5">
        <f t="shared" si="203"/>
        <v>32.011111111111113</v>
      </c>
      <c r="Q1650" t="str">
        <f t="shared" si="204"/>
        <v>music</v>
      </c>
      <c r="R1650" t="str">
        <f t="shared" si="205"/>
        <v>pop</v>
      </c>
      <c r="S1650" s="10">
        <f t="shared" si="206"/>
        <v>40592.704652777778</v>
      </c>
      <c r="T1650" t="str">
        <f t="shared" si="200"/>
        <v>Feb</v>
      </c>
      <c r="U1650">
        <f t="shared" si="201"/>
        <v>2011</v>
      </c>
      <c r="V1650" s="10">
        <f t="shared" si="207"/>
        <v>40622.662986111114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202"/>
        <v>100.58763157894737</v>
      </c>
      <c r="P1651" s="5">
        <f t="shared" si="203"/>
        <v>47.189259259259259</v>
      </c>
      <c r="Q1651" t="str">
        <f t="shared" si="204"/>
        <v>music</v>
      </c>
      <c r="R1651" t="str">
        <f t="shared" si="205"/>
        <v>pop</v>
      </c>
      <c r="S1651" s="10">
        <f t="shared" si="206"/>
        <v>41737.684664351851</v>
      </c>
      <c r="T1651" t="str">
        <f t="shared" si="200"/>
        <v>Apr</v>
      </c>
      <c r="U1651">
        <f t="shared" si="201"/>
        <v>2014</v>
      </c>
      <c r="V1651" s="10">
        <f t="shared" si="207"/>
        <v>41782.684664351851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202"/>
        <v>141.55000000000001</v>
      </c>
      <c r="P1652" s="5">
        <f t="shared" si="203"/>
        <v>88.46875</v>
      </c>
      <c r="Q1652" t="str">
        <f t="shared" si="204"/>
        <v>music</v>
      </c>
      <c r="R1652" t="str">
        <f t="shared" si="205"/>
        <v>pop</v>
      </c>
      <c r="S1652" s="10">
        <f t="shared" si="206"/>
        <v>41526.435613425929</v>
      </c>
      <c r="T1652" t="str">
        <f t="shared" si="200"/>
        <v>Sep</v>
      </c>
      <c r="U1652">
        <f t="shared" si="201"/>
        <v>2013</v>
      </c>
      <c r="V1652" s="10">
        <f t="shared" si="207"/>
        <v>41556.435613425929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202"/>
        <v>100.75</v>
      </c>
      <c r="P1653" s="5">
        <f t="shared" si="203"/>
        <v>100.75</v>
      </c>
      <c r="Q1653" t="str">
        <f t="shared" si="204"/>
        <v>music</v>
      </c>
      <c r="R1653" t="str">
        <f t="shared" si="205"/>
        <v>pop</v>
      </c>
      <c r="S1653" s="10">
        <f t="shared" si="206"/>
        <v>40625.900694444441</v>
      </c>
      <c r="T1653" t="str">
        <f t="shared" si="200"/>
        <v>Mar</v>
      </c>
      <c r="U1653">
        <f t="shared" si="201"/>
        <v>2011</v>
      </c>
      <c r="V1653" s="10">
        <f t="shared" si="207"/>
        <v>40659.290972222225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202"/>
        <v>100.66666666666666</v>
      </c>
      <c r="P1654" s="5">
        <f t="shared" si="203"/>
        <v>64.714285714285708</v>
      </c>
      <c r="Q1654" t="str">
        <f t="shared" si="204"/>
        <v>music</v>
      </c>
      <c r="R1654" t="str">
        <f t="shared" si="205"/>
        <v>pop</v>
      </c>
      <c r="S1654" s="10">
        <f t="shared" si="206"/>
        <v>41572.492974537039</v>
      </c>
      <c r="T1654" t="str">
        <f t="shared" si="200"/>
        <v>Oct</v>
      </c>
      <c r="U1654">
        <f t="shared" si="201"/>
        <v>2013</v>
      </c>
      <c r="V1654" s="10">
        <f t="shared" si="207"/>
        <v>41602.534641203703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202"/>
        <v>174.2304</v>
      </c>
      <c r="P1655" s="5">
        <f t="shared" si="203"/>
        <v>51.854285714285716</v>
      </c>
      <c r="Q1655" t="str">
        <f t="shared" si="204"/>
        <v>music</v>
      </c>
      <c r="R1655" t="str">
        <f t="shared" si="205"/>
        <v>pop</v>
      </c>
      <c r="S1655" s="10">
        <f t="shared" si="206"/>
        <v>40626.834444444445</v>
      </c>
      <c r="T1655" t="str">
        <f t="shared" si="200"/>
        <v>Mar</v>
      </c>
      <c r="U1655">
        <f t="shared" si="201"/>
        <v>2011</v>
      </c>
      <c r="V1655" s="10">
        <f t="shared" si="207"/>
        <v>40657.834444444445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202"/>
        <v>119.90909090909089</v>
      </c>
      <c r="P1656" s="5">
        <f t="shared" si="203"/>
        <v>38.794117647058826</v>
      </c>
      <c r="Q1656" t="str">
        <f t="shared" si="204"/>
        <v>music</v>
      </c>
      <c r="R1656" t="str">
        <f t="shared" si="205"/>
        <v>pop</v>
      </c>
      <c r="S1656" s="10">
        <f t="shared" si="206"/>
        <v>40987.890740740739</v>
      </c>
      <c r="T1656" t="str">
        <f t="shared" si="200"/>
        <v>Mar</v>
      </c>
      <c r="U1656">
        <f t="shared" si="201"/>
        <v>2012</v>
      </c>
      <c r="V1656" s="10">
        <f t="shared" si="207"/>
        <v>41017.890740740739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202"/>
        <v>142.86666666666667</v>
      </c>
      <c r="P1657" s="5">
        <f t="shared" si="203"/>
        <v>44.645833333333336</v>
      </c>
      <c r="Q1657" t="str">
        <f t="shared" si="204"/>
        <v>music</v>
      </c>
      <c r="R1657" t="str">
        <f t="shared" si="205"/>
        <v>pop</v>
      </c>
      <c r="S1657" s="10">
        <f t="shared" si="206"/>
        <v>40974.791898148149</v>
      </c>
      <c r="T1657" t="str">
        <f t="shared" si="200"/>
        <v>Mar</v>
      </c>
      <c r="U1657">
        <f t="shared" si="201"/>
        <v>2012</v>
      </c>
      <c r="V1657" s="10">
        <f t="shared" si="207"/>
        <v>41004.750231481477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202"/>
        <v>100.33493333333334</v>
      </c>
      <c r="P1658" s="5">
        <f t="shared" si="203"/>
        <v>156.77333333333334</v>
      </c>
      <c r="Q1658" t="str">
        <f t="shared" si="204"/>
        <v>music</v>
      </c>
      <c r="R1658" t="str">
        <f t="shared" si="205"/>
        <v>pop</v>
      </c>
      <c r="S1658" s="10">
        <f t="shared" si="206"/>
        <v>41226.928842592592</v>
      </c>
      <c r="T1658" t="str">
        <f t="shared" si="200"/>
        <v>Nov</v>
      </c>
      <c r="U1658">
        <f t="shared" si="201"/>
        <v>2012</v>
      </c>
      <c r="V1658" s="10">
        <f t="shared" si="207"/>
        <v>41256.928842592592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202"/>
        <v>104.93380000000001</v>
      </c>
      <c r="P1659" s="5">
        <f t="shared" si="203"/>
        <v>118.70339366515837</v>
      </c>
      <c r="Q1659" t="str">
        <f t="shared" si="204"/>
        <v>music</v>
      </c>
      <c r="R1659" t="str">
        <f t="shared" si="205"/>
        <v>pop</v>
      </c>
      <c r="S1659" s="10">
        <f t="shared" si="206"/>
        <v>41023.782037037039</v>
      </c>
      <c r="T1659" t="str">
        <f t="shared" si="200"/>
        <v>Apr</v>
      </c>
      <c r="U1659">
        <f t="shared" si="201"/>
        <v>2012</v>
      </c>
      <c r="V1659" s="10">
        <f t="shared" si="207"/>
        <v>41053.782037037039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202"/>
        <v>132.23333333333335</v>
      </c>
      <c r="P1660" s="5">
        <f t="shared" si="203"/>
        <v>74.149532710280369</v>
      </c>
      <c r="Q1660" t="str">
        <f t="shared" si="204"/>
        <v>music</v>
      </c>
      <c r="R1660" t="str">
        <f t="shared" si="205"/>
        <v>pop</v>
      </c>
      <c r="S1660" s="10">
        <f t="shared" si="206"/>
        <v>41223.22184027778</v>
      </c>
      <c r="T1660" t="str">
        <f t="shared" si="200"/>
        <v>Nov</v>
      </c>
      <c r="U1660">
        <f t="shared" si="201"/>
        <v>2012</v>
      </c>
      <c r="V1660" s="10">
        <f t="shared" si="207"/>
        <v>41261.597222222219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202"/>
        <v>112.79999999999998</v>
      </c>
      <c r="P1661" s="5">
        <f t="shared" si="203"/>
        <v>12.533333333333333</v>
      </c>
      <c r="Q1661" t="str">
        <f t="shared" si="204"/>
        <v>music</v>
      </c>
      <c r="R1661" t="str">
        <f t="shared" si="205"/>
        <v>pop</v>
      </c>
      <c r="S1661" s="10">
        <f t="shared" si="206"/>
        <v>41596.913437499999</v>
      </c>
      <c r="T1661" t="str">
        <f t="shared" si="200"/>
        <v>Nov</v>
      </c>
      <c r="U1661">
        <f t="shared" si="201"/>
        <v>2013</v>
      </c>
      <c r="V1661" s="10">
        <f t="shared" si="207"/>
        <v>41625.5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202"/>
        <v>1253.75</v>
      </c>
      <c r="P1662" s="5">
        <f t="shared" si="203"/>
        <v>27.861111111111111</v>
      </c>
      <c r="Q1662" t="str">
        <f t="shared" si="204"/>
        <v>music</v>
      </c>
      <c r="R1662" t="str">
        <f t="shared" si="205"/>
        <v>pop</v>
      </c>
      <c r="S1662" s="10">
        <f t="shared" si="206"/>
        <v>42459.693865740745</v>
      </c>
      <c r="T1662" t="str">
        <f t="shared" si="200"/>
        <v>Mar</v>
      </c>
      <c r="U1662">
        <f t="shared" si="201"/>
        <v>2016</v>
      </c>
      <c r="V1662" s="10">
        <f t="shared" si="207"/>
        <v>42490.915972222225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202"/>
        <v>102.50632911392405</v>
      </c>
      <c r="P1663" s="5">
        <f t="shared" si="203"/>
        <v>80.178217821782184</v>
      </c>
      <c r="Q1663" t="str">
        <f t="shared" si="204"/>
        <v>music</v>
      </c>
      <c r="R1663" t="str">
        <f t="shared" si="205"/>
        <v>pop</v>
      </c>
      <c r="S1663" s="10">
        <f t="shared" si="206"/>
        <v>42343.998043981483</v>
      </c>
      <c r="T1663" t="str">
        <f t="shared" si="200"/>
        <v>Dec</v>
      </c>
      <c r="U1663">
        <f t="shared" si="201"/>
        <v>2015</v>
      </c>
      <c r="V1663" s="10">
        <f t="shared" si="207"/>
        <v>42386.875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202"/>
        <v>102.6375</v>
      </c>
      <c r="P1664" s="5">
        <f t="shared" si="203"/>
        <v>132.43548387096774</v>
      </c>
      <c r="Q1664" t="str">
        <f t="shared" si="204"/>
        <v>music</v>
      </c>
      <c r="R1664" t="str">
        <f t="shared" si="205"/>
        <v>pop</v>
      </c>
      <c r="S1664" s="10">
        <f t="shared" si="206"/>
        <v>40848.198333333334</v>
      </c>
      <c r="T1664" t="str">
        <f t="shared" si="200"/>
        <v>Nov</v>
      </c>
      <c r="U1664">
        <f t="shared" si="201"/>
        <v>2011</v>
      </c>
      <c r="V1664" s="10">
        <f t="shared" si="207"/>
        <v>40908.239999999998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202"/>
        <v>108</v>
      </c>
      <c r="P1665" s="5">
        <f t="shared" si="203"/>
        <v>33.75</v>
      </c>
      <c r="Q1665" t="str">
        <f t="shared" si="204"/>
        <v>music</v>
      </c>
      <c r="R1665" t="str">
        <f t="shared" si="205"/>
        <v>pop</v>
      </c>
      <c r="S1665" s="10">
        <f t="shared" si="206"/>
        <v>42006.02207175926</v>
      </c>
      <c r="T1665" t="str">
        <f t="shared" si="200"/>
        <v>Jan</v>
      </c>
      <c r="U1665">
        <f t="shared" si="201"/>
        <v>2015</v>
      </c>
      <c r="V1665" s="10">
        <f t="shared" si="207"/>
        <v>42036.02207175926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202"/>
        <v>122.40879999999999</v>
      </c>
      <c r="P1666" s="5">
        <f t="shared" si="203"/>
        <v>34.384494382022467</v>
      </c>
      <c r="Q1666" t="str">
        <f t="shared" si="204"/>
        <v>music</v>
      </c>
      <c r="R1666" t="str">
        <f t="shared" si="205"/>
        <v>pop</v>
      </c>
      <c r="S1666" s="10">
        <f t="shared" si="206"/>
        <v>40939.761782407404</v>
      </c>
      <c r="T1666" t="str">
        <f t="shared" ref="T1666:T1729" si="208">TEXT(S1666,"mmm")</f>
        <v>Jan</v>
      </c>
      <c r="U1666">
        <f t="shared" ref="U1666:U1729" si="209">YEAR(S1666)</f>
        <v>2012</v>
      </c>
      <c r="V1666" s="10">
        <f t="shared" si="207"/>
        <v>40984.165972222225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210">(E1667/D1667)*100</f>
        <v>119.45714285714286</v>
      </c>
      <c r="P1667" s="5">
        <f t="shared" ref="P1667:P1730" si="211">IFERROR(E1667/L1667,0)</f>
        <v>44.956989247311824</v>
      </c>
      <c r="Q1667" t="str">
        <f t="shared" ref="Q1667:Q1730" si="212">LEFT(N1667,SEARCH("/",N1667,1)-1)</f>
        <v>music</v>
      </c>
      <c r="R1667" t="str">
        <f t="shared" ref="R1667:R1730" si="213">RIGHT(N1667,LEN(N1667)-SEARCH("/",N1667,1))</f>
        <v>pop</v>
      </c>
      <c r="S1667" s="10">
        <f t="shared" ref="S1667:S1730" si="214">(((J1667/60)/60)/24)+DATE(1970,1,1)</f>
        <v>40564.649456018517</v>
      </c>
      <c r="T1667" t="str">
        <f t="shared" si="208"/>
        <v>Jan</v>
      </c>
      <c r="U1667">
        <f t="shared" si="209"/>
        <v>2011</v>
      </c>
      <c r="V1667" s="10">
        <f t="shared" ref="V1667:V1730" si="215">(((I1667/60)/60)/24)+DATE(1970,1,1)</f>
        <v>40596.125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210"/>
        <v>160.88</v>
      </c>
      <c r="P1668" s="5">
        <f t="shared" si="211"/>
        <v>41.04081632653061</v>
      </c>
      <c r="Q1668" t="str">
        <f t="shared" si="212"/>
        <v>music</v>
      </c>
      <c r="R1668" t="str">
        <f t="shared" si="213"/>
        <v>pop</v>
      </c>
      <c r="S1668" s="10">
        <f t="shared" si="214"/>
        <v>41331.253159722226</v>
      </c>
      <c r="T1668" t="str">
        <f t="shared" si="208"/>
        <v>Feb</v>
      </c>
      <c r="U1668">
        <f t="shared" si="209"/>
        <v>2013</v>
      </c>
      <c r="V1668" s="10">
        <f t="shared" si="215"/>
        <v>41361.211493055554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210"/>
        <v>126.85294117647059</v>
      </c>
      <c r="P1669" s="5">
        <f t="shared" si="211"/>
        <v>52.597560975609753</v>
      </c>
      <c r="Q1669" t="str">
        <f t="shared" si="212"/>
        <v>music</v>
      </c>
      <c r="R1669" t="str">
        <f t="shared" si="213"/>
        <v>pop</v>
      </c>
      <c r="S1669" s="10">
        <f t="shared" si="214"/>
        <v>41682.0705787037</v>
      </c>
      <c r="T1669" t="str">
        <f t="shared" si="208"/>
        <v>Feb</v>
      </c>
      <c r="U1669">
        <f t="shared" si="209"/>
        <v>2014</v>
      </c>
      <c r="V1669" s="10">
        <f t="shared" si="215"/>
        <v>41709.290972222225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210"/>
        <v>102.6375</v>
      </c>
      <c r="P1670" s="5">
        <f t="shared" si="211"/>
        <v>70.784482758620683</v>
      </c>
      <c r="Q1670" t="str">
        <f t="shared" si="212"/>
        <v>music</v>
      </c>
      <c r="R1670" t="str">
        <f t="shared" si="213"/>
        <v>pop</v>
      </c>
      <c r="S1670" s="10">
        <f t="shared" si="214"/>
        <v>40845.14975694444</v>
      </c>
      <c r="T1670" t="str">
        <f t="shared" si="208"/>
        <v>Oct</v>
      </c>
      <c r="U1670">
        <f t="shared" si="209"/>
        <v>2011</v>
      </c>
      <c r="V1670" s="10">
        <f t="shared" si="215"/>
        <v>40875.191423611112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210"/>
        <v>139.75</v>
      </c>
      <c r="P1671" s="5">
        <f t="shared" si="211"/>
        <v>53.75</v>
      </c>
      <c r="Q1671" t="str">
        <f t="shared" si="212"/>
        <v>music</v>
      </c>
      <c r="R1671" t="str">
        <f t="shared" si="213"/>
        <v>pop</v>
      </c>
      <c r="S1671" s="10">
        <f t="shared" si="214"/>
        <v>42461.885138888887</v>
      </c>
      <c r="T1671" t="str">
        <f t="shared" si="208"/>
        <v>Apr</v>
      </c>
      <c r="U1671">
        <f t="shared" si="209"/>
        <v>2016</v>
      </c>
      <c r="V1671" s="10">
        <f t="shared" si="215"/>
        <v>42521.885138888887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210"/>
        <v>102.60000000000001</v>
      </c>
      <c r="P1672" s="5">
        <f t="shared" si="211"/>
        <v>44.608695652173914</v>
      </c>
      <c r="Q1672" t="str">
        <f t="shared" si="212"/>
        <v>music</v>
      </c>
      <c r="R1672" t="str">
        <f t="shared" si="213"/>
        <v>pop</v>
      </c>
      <c r="S1672" s="10">
        <f t="shared" si="214"/>
        <v>40313.930543981485</v>
      </c>
      <c r="T1672" t="str">
        <f t="shared" si="208"/>
        <v>May</v>
      </c>
      <c r="U1672">
        <f t="shared" si="209"/>
        <v>2010</v>
      </c>
      <c r="V1672" s="10">
        <f t="shared" si="215"/>
        <v>40364.166666666664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210"/>
        <v>100.67349999999999</v>
      </c>
      <c r="P1673" s="5">
        <f t="shared" si="211"/>
        <v>26.148961038961041</v>
      </c>
      <c r="Q1673" t="str">
        <f t="shared" si="212"/>
        <v>music</v>
      </c>
      <c r="R1673" t="str">
        <f t="shared" si="213"/>
        <v>pop</v>
      </c>
      <c r="S1673" s="10">
        <f t="shared" si="214"/>
        <v>42553.54414351852</v>
      </c>
      <c r="T1673" t="str">
        <f t="shared" si="208"/>
        <v>Jul</v>
      </c>
      <c r="U1673">
        <f t="shared" si="209"/>
        <v>2016</v>
      </c>
      <c r="V1673" s="10">
        <f t="shared" si="215"/>
        <v>42583.54414351852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210"/>
        <v>112.94117647058823</v>
      </c>
      <c r="P1674" s="5">
        <f t="shared" si="211"/>
        <v>39.183673469387756</v>
      </c>
      <c r="Q1674" t="str">
        <f t="shared" si="212"/>
        <v>music</v>
      </c>
      <c r="R1674" t="str">
        <f t="shared" si="213"/>
        <v>pop</v>
      </c>
      <c r="S1674" s="10">
        <f t="shared" si="214"/>
        <v>41034.656597222223</v>
      </c>
      <c r="T1674" t="str">
        <f t="shared" si="208"/>
        <v>May</v>
      </c>
      <c r="U1674">
        <f t="shared" si="209"/>
        <v>2012</v>
      </c>
      <c r="V1674" s="10">
        <f t="shared" si="215"/>
        <v>41064.656597222223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210"/>
        <v>128.09523809523807</v>
      </c>
      <c r="P1675" s="5">
        <f t="shared" si="211"/>
        <v>45.593220338983052</v>
      </c>
      <c r="Q1675" t="str">
        <f t="shared" si="212"/>
        <v>music</v>
      </c>
      <c r="R1675" t="str">
        <f t="shared" si="213"/>
        <v>pop</v>
      </c>
      <c r="S1675" s="10">
        <f t="shared" si="214"/>
        <v>42039.878379629634</v>
      </c>
      <c r="T1675" t="str">
        <f t="shared" si="208"/>
        <v>Feb</v>
      </c>
      <c r="U1675">
        <f t="shared" si="209"/>
        <v>2015</v>
      </c>
      <c r="V1675" s="10">
        <f t="shared" si="215"/>
        <v>42069.878379629634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210"/>
        <v>201.7</v>
      </c>
      <c r="P1676" s="5">
        <f t="shared" si="211"/>
        <v>89.247787610619469</v>
      </c>
      <c r="Q1676" t="str">
        <f t="shared" si="212"/>
        <v>music</v>
      </c>
      <c r="R1676" t="str">
        <f t="shared" si="213"/>
        <v>pop</v>
      </c>
      <c r="S1676" s="10">
        <f t="shared" si="214"/>
        <v>42569.605393518519</v>
      </c>
      <c r="T1676" t="str">
        <f t="shared" si="208"/>
        <v>Jul</v>
      </c>
      <c r="U1676">
        <f t="shared" si="209"/>
        <v>2016</v>
      </c>
      <c r="V1676" s="10">
        <f t="shared" si="215"/>
        <v>42600.290972222225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210"/>
        <v>137.416</v>
      </c>
      <c r="P1677" s="5">
        <f t="shared" si="211"/>
        <v>40.416470588235299</v>
      </c>
      <c r="Q1677" t="str">
        <f t="shared" si="212"/>
        <v>music</v>
      </c>
      <c r="R1677" t="str">
        <f t="shared" si="213"/>
        <v>pop</v>
      </c>
      <c r="S1677" s="10">
        <f t="shared" si="214"/>
        <v>40802.733101851853</v>
      </c>
      <c r="T1677" t="str">
        <f t="shared" si="208"/>
        <v>Sep</v>
      </c>
      <c r="U1677">
        <f t="shared" si="209"/>
        <v>2011</v>
      </c>
      <c r="V1677" s="10">
        <f t="shared" si="215"/>
        <v>40832.918749999997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210"/>
        <v>115.33333333333333</v>
      </c>
      <c r="P1678" s="5">
        <f t="shared" si="211"/>
        <v>82.38095238095238</v>
      </c>
      <c r="Q1678" t="str">
        <f t="shared" si="212"/>
        <v>music</v>
      </c>
      <c r="R1678" t="str">
        <f t="shared" si="213"/>
        <v>pop</v>
      </c>
      <c r="S1678" s="10">
        <f t="shared" si="214"/>
        <v>40973.72623842593</v>
      </c>
      <c r="T1678" t="str">
        <f t="shared" si="208"/>
        <v>Mar</v>
      </c>
      <c r="U1678">
        <f t="shared" si="209"/>
        <v>2012</v>
      </c>
      <c r="V1678" s="10">
        <f t="shared" si="215"/>
        <v>41020.165972222225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210"/>
        <v>111.66666666666667</v>
      </c>
      <c r="P1679" s="5">
        <f t="shared" si="211"/>
        <v>159.52380952380952</v>
      </c>
      <c r="Q1679" t="str">
        <f t="shared" si="212"/>
        <v>music</v>
      </c>
      <c r="R1679" t="str">
        <f t="shared" si="213"/>
        <v>pop</v>
      </c>
      <c r="S1679" s="10">
        <f t="shared" si="214"/>
        <v>42416.407129629632</v>
      </c>
      <c r="T1679" t="str">
        <f t="shared" si="208"/>
        <v>Feb</v>
      </c>
      <c r="U1679">
        <f t="shared" si="209"/>
        <v>2016</v>
      </c>
      <c r="V1679" s="10">
        <f t="shared" si="215"/>
        <v>42476.249305555553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210"/>
        <v>118.39999999999999</v>
      </c>
      <c r="P1680" s="5">
        <f t="shared" si="211"/>
        <v>36.244897959183675</v>
      </c>
      <c r="Q1680" t="str">
        <f t="shared" si="212"/>
        <v>music</v>
      </c>
      <c r="R1680" t="str">
        <f t="shared" si="213"/>
        <v>pop</v>
      </c>
      <c r="S1680" s="10">
        <f t="shared" si="214"/>
        <v>41662.854988425926</v>
      </c>
      <c r="T1680" t="str">
        <f t="shared" si="208"/>
        <v>Jan</v>
      </c>
      <c r="U1680">
        <f t="shared" si="209"/>
        <v>2014</v>
      </c>
      <c r="V1680" s="10">
        <f t="shared" si="215"/>
        <v>41676.854988425926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210"/>
        <v>175</v>
      </c>
      <c r="P1681" s="5">
        <f t="shared" si="211"/>
        <v>62.5</v>
      </c>
      <c r="Q1681" t="str">
        <f t="shared" si="212"/>
        <v>music</v>
      </c>
      <c r="R1681" t="str">
        <f t="shared" si="213"/>
        <v>pop</v>
      </c>
      <c r="S1681" s="10">
        <f t="shared" si="214"/>
        <v>40723.068807870368</v>
      </c>
      <c r="T1681" t="str">
        <f t="shared" si="208"/>
        <v>Jun</v>
      </c>
      <c r="U1681">
        <f t="shared" si="209"/>
        <v>2011</v>
      </c>
      <c r="V1681" s="10">
        <f t="shared" si="215"/>
        <v>40746.068807870368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210"/>
        <v>117.5</v>
      </c>
      <c r="P1682" s="5">
        <f t="shared" si="211"/>
        <v>47</v>
      </c>
      <c r="Q1682" t="str">
        <f t="shared" si="212"/>
        <v>music</v>
      </c>
      <c r="R1682" t="str">
        <f t="shared" si="213"/>
        <v>pop</v>
      </c>
      <c r="S1682" s="10">
        <f t="shared" si="214"/>
        <v>41802.757719907408</v>
      </c>
      <c r="T1682" t="str">
        <f t="shared" si="208"/>
        <v>Jun</v>
      </c>
      <c r="U1682">
        <f t="shared" si="209"/>
        <v>2014</v>
      </c>
      <c r="V1682" s="10">
        <f t="shared" si="215"/>
        <v>41832.757719907408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210"/>
        <v>101.42212307692309</v>
      </c>
      <c r="P1683" s="5">
        <f t="shared" si="211"/>
        <v>74.575090497737563</v>
      </c>
      <c r="Q1683" t="str">
        <f t="shared" si="212"/>
        <v>music</v>
      </c>
      <c r="R1683" t="str">
        <f t="shared" si="213"/>
        <v>faith</v>
      </c>
      <c r="S1683" s="10">
        <f t="shared" si="214"/>
        <v>42774.121342592596</v>
      </c>
      <c r="T1683" t="str">
        <f t="shared" si="208"/>
        <v>Feb</v>
      </c>
      <c r="U1683">
        <f t="shared" si="209"/>
        <v>2017</v>
      </c>
      <c r="V1683" s="10">
        <f t="shared" si="215"/>
        <v>42823.083333333328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210"/>
        <v>0</v>
      </c>
      <c r="P1684" s="5">
        <f t="shared" si="211"/>
        <v>0</v>
      </c>
      <c r="Q1684" t="str">
        <f t="shared" si="212"/>
        <v>music</v>
      </c>
      <c r="R1684" t="str">
        <f t="shared" si="213"/>
        <v>faith</v>
      </c>
      <c r="S1684" s="10">
        <f t="shared" si="214"/>
        <v>42779.21365740741</v>
      </c>
      <c r="T1684" t="str">
        <f t="shared" si="208"/>
        <v>Feb</v>
      </c>
      <c r="U1684">
        <f t="shared" si="209"/>
        <v>2017</v>
      </c>
      <c r="V1684" s="10">
        <f t="shared" si="215"/>
        <v>42839.171990740739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210"/>
        <v>21.714285714285715</v>
      </c>
      <c r="P1685" s="5">
        <f t="shared" si="211"/>
        <v>76</v>
      </c>
      <c r="Q1685" t="str">
        <f t="shared" si="212"/>
        <v>music</v>
      </c>
      <c r="R1685" t="str">
        <f t="shared" si="213"/>
        <v>faith</v>
      </c>
      <c r="S1685" s="10">
        <f t="shared" si="214"/>
        <v>42808.781689814816</v>
      </c>
      <c r="T1685" t="str">
        <f t="shared" si="208"/>
        <v>Mar</v>
      </c>
      <c r="U1685">
        <f t="shared" si="209"/>
        <v>2017</v>
      </c>
      <c r="V1685" s="10">
        <f t="shared" si="215"/>
        <v>42832.781689814816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210"/>
        <v>109.125</v>
      </c>
      <c r="P1686" s="5">
        <f t="shared" si="211"/>
        <v>86.43564356435644</v>
      </c>
      <c r="Q1686" t="str">
        <f t="shared" si="212"/>
        <v>music</v>
      </c>
      <c r="R1686" t="str">
        <f t="shared" si="213"/>
        <v>faith</v>
      </c>
      <c r="S1686" s="10">
        <f t="shared" si="214"/>
        <v>42783.815289351856</v>
      </c>
      <c r="T1686" t="str">
        <f t="shared" si="208"/>
        <v>Feb</v>
      </c>
      <c r="U1686">
        <f t="shared" si="209"/>
        <v>2017</v>
      </c>
      <c r="V1686" s="10">
        <f t="shared" si="215"/>
        <v>42811.773622685185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210"/>
        <v>102.85714285714285</v>
      </c>
      <c r="P1687" s="5">
        <f t="shared" si="211"/>
        <v>24</v>
      </c>
      <c r="Q1687" t="str">
        <f t="shared" si="212"/>
        <v>music</v>
      </c>
      <c r="R1687" t="str">
        <f t="shared" si="213"/>
        <v>faith</v>
      </c>
      <c r="S1687" s="10">
        <f t="shared" si="214"/>
        <v>42788.2502662037</v>
      </c>
      <c r="T1687" t="str">
        <f t="shared" si="208"/>
        <v>Feb</v>
      </c>
      <c r="U1687">
        <f t="shared" si="209"/>
        <v>2017</v>
      </c>
      <c r="V1687" s="10">
        <f t="shared" si="215"/>
        <v>42818.208599537036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210"/>
        <v>0.36</v>
      </c>
      <c r="P1688" s="5">
        <f t="shared" si="211"/>
        <v>18</v>
      </c>
      <c r="Q1688" t="str">
        <f t="shared" si="212"/>
        <v>music</v>
      </c>
      <c r="R1688" t="str">
        <f t="shared" si="213"/>
        <v>faith</v>
      </c>
      <c r="S1688" s="10">
        <f t="shared" si="214"/>
        <v>42792.843969907408</v>
      </c>
      <c r="T1688" t="str">
        <f t="shared" si="208"/>
        <v>Feb</v>
      </c>
      <c r="U1688">
        <f t="shared" si="209"/>
        <v>2017</v>
      </c>
      <c r="V1688" s="10">
        <f t="shared" si="215"/>
        <v>42852.802303240736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210"/>
        <v>31.25</v>
      </c>
      <c r="P1689" s="5">
        <f t="shared" si="211"/>
        <v>80.128205128205124</v>
      </c>
      <c r="Q1689" t="str">
        <f t="shared" si="212"/>
        <v>music</v>
      </c>
      <c r="R1689" t="str">
        <f t="shared" si="213"/>
        <v>faith</v>
      </c>
      <c r="S1689" s="10">
        <f t="shared" si="214"/>
        <v>42802.046817129631</v>
      </c>
      <c r="T1689" t="str">
        <f t="shared" si="208"/>
        <v>Mar</v>
      </c>
      <c r="U1689">
        <f t="shared" si="209"/>
        <v>2017</v>
      </c>
      <c r="V1689" s="10">
        <f t="shared" si="215"/>
        <v>42835.84375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210"/>
        <v>44.3</v>
      </c>
      <c r="P1690" s="5">
        <f t="shared" si="211"/>
        <v>253.14285714285714</v>
      </c>
      <c r="Q1690" t="str">
        <f t="shared" si="212"/>
        <v>music</v>
      </c>
      <c r="R1690" t="str">
        <f t="shared" si="213"/>
        <v>faith</v>
      </c>
      <c r="S1690" s="10">
        <f t="shared" si="214"/>
        <v>42804.534652777773</v>
      </c>
      <c r="T1690" t="str">
        <f t="shared" si="208"/>
        <v>Mar</v>
      </c>
      <c r="U1690">
        <f t="shared" si="209"/>
        <v>2017</v>
      </c>
      <c r="V1690" s="10">
        <f t="shared" si="215"/>
        <v>42834.492986111116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210"/>
        <v>100</v>
      </c>
      <c r="P1691" s="5">
        <f t="shared" si="211"/>
        <v>171.42857142857142</v>
      </c>
      <c r="Q1691" t="str">
        <f t="shared" si="212"/>
        <v>music</v>
      </c>
      <c r="R1691" t="str">
        <f t="shared" si="213"/>
        <v>faith</v>
      </c>
      <c r="S1691" s="10">
        <f t="shared" si="214"/>
        <v>42780.942476851851</v>
      </c>
      <c r="T1691" t="str">
        <f t="shared" si="208"/>
        <v>Feb</v>
      </c>
      <c r="U1691">
        <f t="shared" si="209"/>
        <v>2017</v>
      </c>
      <c r="V1691" s="10">
        <f t="shared" si="215"/>
        <v>42810.900810185187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210"/>
        <v>25.4</v>
      </c>
      <c r="P1692" s="5">
        <f t="shared" si="211"/>
        <v>57.727272727272727</v>
      </c>
      <c r="Q1692" t="str">
        <f t="shared" si="212"/>
        <v>music</v>
      </c>
      <c r="R1692" t="str">
        <f t="shared" si="213"/>
        <v>faith</v>
      </c>
      <c r="S1692" s="10">
        <f t="shared" si="214"/>
        <v>42801.43104166667</v>
      </c>
      <c r="T1692" t="str">
        <f t="shared" si="208"/>
        <v>Mar</v>
      </c>
      <c r="U1692">
        <f t="shared" si="209"/>
        <v>2017</v>
      </c>
      <c r="V1692" s="10">
        <f t="shared" si="215"/>
        <v>42831.389374999999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210"/>
        <v>33.473333333333329</v>
      </c>
      <c r="P1693" s="5">
        <f t="shared" si="211"/>
        <v>264.26315789473682</v>
      </c>
      <c r="Q1693" t="str">
        <f t="shared" si="212"/>
        <v>music</v>
      </c>
      <c r="R1693" t="str">
        <f t="shared" si="213"/>
        <v>faith</v>
      </c>
      <c r="S1693" s="10">
        <f t="shared" si="214"/>
        <v>42795.701481481476</v>
      </c>
      <c r="T1693" t="str">
        <f t="shared" si="208"/>
        <v>Mar</v>
      </c>
      <c r="U1693">
        <f t="shared" si="209"/>
        <v>2017</v>
      </c>
      <c r="V1693" s="10">
        <f t="shared" si="215"/>
        <v>42828.041666666672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210"/>
        <v>47.8</v>
      </c>
      <c r="P1694" s="5">
        <f t="shared" si="211"/>
        <v>159.33333333333334</v>
      </c>
      <c r="Q1694" t="str">
        <f t="shared" si="212"/>
        <v>music</v>
      </c>
      <c r="R1694" t="str">
        <f t="shared" si="213"/>
        <v>faith</v>
      </c>
      <c r="S1694" s="10">
        <f t="shared" si="214"/>
        <v>42788.151238425926</v>
      </c>
      <c r="T1694" t="str">
        <f t="shared" si="208"/>
        <v>Feb</v>
      </c>
      <c r="U1694">
        <f t="shared" si="209"/>
        <v>2017</v>
      </c>
      <c r="V1694" s="10">
        <f t="shared" si="215"/>
        <v>42820.999305555553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210"/>
        <v>9.3333333333333339</v>
      </c>
      <c r="P1695" s="5">
        <f t="shared" si="211"/>
        <v>35</v>
      </c>
      <c r="Q1695" t="str">
        <f t="shared" si="212"/>
        <v>music</v>
      </c>
      <c r="R1695" t="str">
        <f t="shared" si="213"/>
        <v>faith</v>
      </c>
      <c r="S1695" s="10">
        <f t="shared" si="214"/>
        <v>42803.920277777783</v>
      </c>
      <c r="T1695" t="str">
        <f t="shared" si="208"/>
        <v>Mar</v>
      </c>
      <c r="U1695">
        <f t="shared" si="209"/>
        <v>2017</v>
      </c>
      <c r="V1695" s="10">
        <f t="shared" si="215"/>
        <v>42834.833333333328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210"/>
        <v>0.05</v>
      </c>
      <c r="P1696" s="5">
        <f t="shared" si="211"/>
        <v>5</v>
      </c>
      <c r="Q1696" t="str">
        <f t="shared" si="212"/>
        <v>music</v>
      </c>
      <c r="R1696" t="str">
        <f t="shared" si="213"/>
        <v>faith</v>
      </c>
      <c r="S1696" s="10">
        <f t="shared" si="214"/>
        <v>42791.669837962967</v>
      </c>
      <c r="T1696" t="str">
        <f t="shared" si="208"/>
        <v>Feb</v>
      </c>
      <c r="U1696">
        <f t="shared" si="209"/>
        <v>2017</v>
      </c>
      <c r="V1696" s="10">
        <f t="shared" si="215"/>
        <v>42821.191666666666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210"/>
        <v>11.708333333333334</v>
      </c>
      <c r="P1697" s="5">
        <f t="shared" si="211"/>
        <v>61.086956521739133</v>
      </c>
      <c r="Q1697" t="str">
        <f t="shared" si="212"/>
        <v>music</v>
      </c>
      <c r="R1697" t="str">
        <f t="shared" si="213"/>
        <v>faith</v>
      </c>
      <c r="S1697" s="10">
        <f t="shared" si="214"/>
        <v>42801.031412037039</v>
      </c>
      <c r="T1697" t="str">
        <f t="shared" si="208"/>
        <v>Mar</v>
      </c>
      <c r="U1697">
        <f t="shared" si="209"/>
        <v>2017</v>
      </c>
      <c r="V1697" s="10">
        <f t="shared" si="215"/>
        <v>42835.041666666672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210"/>
        <v>0</v>
      </c>
      <c r="P1698" s="5">
        <f t="shared" si="211"/>
        <v>0</v>
      </c>
      <c r="Q1698" t="str">
        <f t="shared" si="212"/>
        <v>music</v>
      </c>
      <c r="R1698" t="str">
        <f t="shared" si="213"/>
        <v>faith</v>
      </c>
      <c r="S1698" s="10">
        <f t="shared" si="214"/>
        <v>42796.069571759261</v>
      </c>
      <c r="T1698" t="str">
        <f t="shared" si="208"/>
        <v>Mar</v>
      </c>
      <c r="U1698">
        <f t="shared" si="209"/>
        <v>2017</v>
      </c>
      <c r="V1698" s="10">
        <f t="shared" si="215"/>
        <v>42826.027905092589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210"/>
        <v>20.208000000000002</v>
      </c>
      <c r="P1699" s="5">
        <f t="shared" si="211"/>
        <v>114.81818181818181</v>
      </c>
      <c r="Q1699" t="str">
        <f t="shared" si="212"/>
        <v>music</v>
      </c>
      <c r="R1699" t="str">
        <f t="shared" si="213"/>
        <v>faith</v>
      </c>
      <c r="S1699" s="10">
        <f t="shared" si="214"/>
        <v>42805.032962962956</v>
      </c>
      <c r="T1699" t="str">
        <f t="shared" si="208"/>
        <v>Mar</v>
      </c>
      <c r="U1699">
        <f t="shared" si="209"/>
        <v>2017</v>
      </c>
      <c r="V1699" s="10">
        <f t="shared" si="215"/>
        <v>42834.991296296299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210"/>
        <v>0</v>
      </c>
      <c r="P1700" s="5">
        <f t="shared" si="211"/>
        <v>0</v>
      </c>
      <c r="Q1700" t="str">
        <f t="shared" si="212"/>
        <v>music</v>
      </c>
      <c r="R1700" t="str">
        <f t="shared" si="213"/>
        <v>faith</v>
      </c>
      <c r="S1700" s="10">
        <f t="shared" si="214"/>
        <v>42796.207870370374</v>
      </c>
      <c r="T1700" t="str">
        <f t="shared" si="208"/>
        <v>Mar</v>
      </c>
      <c r="U1700">
        <f t="shared" si="209"/>
        <v>2017</v>
      </c>
      <c r="V1700" s="10">
        <f t="shared" si="215"/>
        <v>42820.147916666669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210"/>
        <v>4.2311459353574925</v>
      </c>
      <c r="P1701" s="5">
        <f t="shared" si="211"/>
        <v>54</v>
      </c>
      <c r="Q1701" t="str">
        <f t="shared" si="212"/>
        <v>music</v>
      </c>
      <c r="R1701" t="str">
        <f t="shared" si="213"/>
        <v>faith</v>
      </c>
      <c r="S1701" s="10">
        <f t="shared" si="214"/>
        <v>42806.863946759258</v>
      </c>
      <c r="T1701" t="str">
        <f t="shared" si="208"/>
        <v>Mar</v>
      </c>
      <c r="U1701">
        <f t="shared" si="209"/>
        <v>2017</v>
      </c>
      <c r="V1701" s="10">
        <f t="shared" si="215"/>
        <v>42836.863946759258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210"/>
        <v>26.06</v>
      </c>
      <c r="P1702" s="5">
        <f t="shared" si="211"/>
        <v>65.974683544303801</v>
      </c>
      <c r="Q1702" t="str">
        <f t="shared" si="212"/>
        <v>music</v>
      </c>
      <c r="R1702" t="str">
        <f t="shared" si="213"/>
        <v>faith</v>
      </c>
      <c r="S1702" s="10">
        <f t="shared" si="214"/>
        <v>42796.071643518517</v>
      </c>
      <c r="T1702" t="str">
        <f t="shared" si="208"/>
        <v>Mar</v>
      </c>
      <c r="U1702">
        <f t="shared" si="209"/>
        <v>2017</v>
      </c>
      <c r="V1702" s="10">
        <f t="shared" si="215"/>
        <v>42826.166666666672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210"/>
        <v>0.19801980198019803</v>
      </c>
      <c r="P1703" s="5">
        <f t="shared" si="211"/>
        <v>5</v>
      </c>
      <c r="Q1703" t="str">
        <f t="shared" si="212"/>
        <v>music</v>
      </c>
      <c r="R1703" t="str">
        <f t="shared" si="213"/>
        <v>faith</v>
      </c>
      <c r="S1703" s="10">
        <f t="shared" si="214"/>
        <v>41989.664409722223</v>
      </c>
      <c r="T1703" t="str">
        <f t="shared" si="208"/>
        <v>Dec</v>
      </c>
      <c r="U1703">
        <f t="shared" si="209"/>
        <v>2014</v>
      </c>
      <c r="V1703" s="10">
        <f t="shared" si="215"/>
        <v>42019.664409722223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210"/>
        <v>6.0606060606060606E-3</v>
      </c>
      <c r="P1704" s="5">
        <f t="shared" si="211"/>
        <v>1</v>
      </c>
      <c r="Q1704" t="str">
        <f t="shared" si="212"/>
        <v>music</v>
      </c>
      <c r="R1704" t="str">
        <f t="shared" si="213"/>
        <v>faith</v>
      </c>
      <c r="S1704" s="10">
        <f t="shared" si="214"/>
        <v>42063.869791666672</v>
      </c>
      <c r="T1704" t="str">
        <f t="shared" si="208"/>
        <v>Feb</v>
      </c>
      <c r="U1704">
        <f t="shared" si="209"/>
        <v>2015</v>
      </c>
      <c r="V1704" s="10">
        <f t="shared" si="215"/>
        <v>42093.828125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210"/>
        <v>1.02</v>
      </c>
      <c r="P1705" s="5">
        <f t="shared" si="211"/>
        <v>25.5</v>
      </c>
      <c r="Q1705" t="str">
        <f t="shared" si="212"/>
        <v>music</v>
      </c>
      <c r="R1705" t="str">
        <f t="shared" si="213"/>
        <v>faith</v>
      </c>
      <c r="S1705" s="10">
        <f t="shared" si="214"/>
        <v>42187.281678240746</v>
      </c>
      <c r="T1705" t="str">
        <f t="shared" si="208"/>
        <v>Jul</v>
      </c>
      <c r="U1705">
        <f t="shared" si="209"/>
        <v>2015</v>
      </c>
      <c r="V1705" s="10">
        <f t="shared" si="215"/>
        <v>42247.281678240746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210"/>
        <v>65.100000000000009</v>
      </c>
      <c r="P1706" s="5">
        <f t="shared" si="211"/>
        <v>118.36363636363636</v>
      </c>
      <c r="Q1706" t="str">
        <f t="shared" si="212"/>
        <v>music</v>
      </c>
      <c r="R1706" t="str">
        <f t="shared" si="213"/>
        <v>faith</v>
      </c>
      <c r="S1706" s="10">
        <f t="shared" si="214"/>
        <v>42021.139733796299</v>
      </c>
      <c r="T1706" t="str">
        <f t="shared" si="208"/>
        <v>Jan</v>
      </c>
      <c r="U1706">
        <f t="shared" si="209"/>
        <v>2015</v>
      </c>
      <c r="V1706" s="10">
        <f t="shared" si="215"/>
        <v>42051.139733796299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210"/>
        <v>0</v>
      </c>
      <c r="P1707" s="5">
        <f t="shared" si="211"/>
        <v>0</v>
      </c>
      <c r="Q1707" t="str">
        <f t="shared" si="212"/>
        <v>music</v>
      </c>
      <c r="R1707" t="str">
        <f t="shared" si="213"/>
        <v>faith</v>
      </c>
      <c r="S1707" s="10">
        <f t="shared" si="214"/>
        <v>42245.016736111109</v>
      </c>
      <c r="T1707" t="str">
        <f t="shared" si="208"/>
        <v>Aug</v>
      </c>
      <c r="U1707">
        <f t="shared" si="209"/>
        <v>2015</v>
      </c>
      <c r="V1707" s="10">
        <f t="shared" si="215"/>
        <v>42256.666666666672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210"/>
        <v>0</v>
      </c>
      <c r="P1708" s="5">
        <f t="shared" si="211"/>
        <v>0</v>
      </c>
      <c r="Q1708" t="str">
        <f t="shared" si="212"/>
        <v>music</v>
      </c>
      <c r="R1708" t="str">
        <f t="shared" si="213"/>
        <v>faith</v>
      </c>
      <c r="S1708" s="10">
        <f t="shared" si="214"/>
        <v>42179.306388888886</v>
      </c>
      <c r="T1708" t="str">
        <f t="shared" si="208"/>
        <v>Jun</v>
      </c>
      <c r="U1708">
        <f t="shared" si="209"/>
        <v>2015</v>
      </c>
      <c r="V1708" s="10">
        <f t="shared" si="215"/>
        <v>42239.306388888886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210"/>
        <v>9.74</v>
      </c>
      <c r="P1709" s="5">
        <f t="shared" si="211"/>
        <v>54.111111111111114</v>
      </c>
      <c r="Q1709" t="str">
        <f t="shared" si="212"/>
        <v>music</v>
      </c>
      <c r="R1709" t="str">
        <f t="shared" si="213"/>
        <v>faith</v>
      </c>
      <c r="S1709" s="10">
        <f t="shared" si="214"/>
        <v>42427.721006944441</v>
      </c>
      <c r="T1709" t="str">
        <f t="shared" si="208"/>
        <v>Feb</v>
      </c>
      <c r="U1709">
        <f t="shared" si="209"/>
        <v>2016</v>
      </c>
      <c r="V1709" s="10">
        <f t="shared" si="215"/>
        <v>42457.679340277777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210"/>
        <v>0</v>
      </c>
      <c r="P1710" s="5">
        <f t="shared" si="211"/>
        <v>0</v>
      </c>
      <c r="Q1710" t="str">
        <f t="shared" si="212"/>
        <v>music</v>
      </c>
      <c r="R1710" t="str">
        <f t="shared" si="213"/>
        <v>faith</v>
      </c>
      <c r="S1710" s="10">
        <f t="shared" si="214"/>
        <v>42451.866967592592</v>
      </c>
      <c r="T1710" t="str">
        <f t="shared" si="208"/>
        <v>Mar</v>
      </c>
      <c r="U1710">
        <f t="shared" si="209"/>
        <v>2016</v>
      </c>
      <c r="V1710" s="10">
        <f t="shared" si="215"/>
        <v>42491.866967592592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210"/>
        <v>4.8571428571428568</v>
      </c>
      <c r="P1711" s="5">
        <f t="shared" si="211"/>
        <v>21.25</v>
      </c>
      <c r="Q1711" t="str">
        <f t="shared" si="212"/>
        <v>music</v>
      </c>
      <c r="R1711" t="str">
        <f t="shared" si="213"/>
        <v>faith</v>
      </c>
      <c r="S1711" s="10">
        <f t="shared" si="214"/>
        <v>41841.56381944444</v>
      </c>
      <c r="T1711" t="str">
        <f t="shared" si="208"/>
        <v>Jul</v>
      </c>
      <c r="U1711">
        <f t="shared" si="209"/>
        <v>2014</v>
      </c>
      <c r="V1711" s="10">
        <f t="shared" si="215"/>
        <v>41882.818749999999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210"/>
        <v>0.67999999999999994</v>
      </c>
      <c r="P1712" s="5">
        <f t="shared" si="211"/>
        <v>34</v>
      </c>
      <c r="Q1712" t="str">
        <f t="shared" si="212"/>
        <v>music</v>
      </c>
      <c r="R1712" t="str">
        <f t="shared" si="213"/>
        <v>faith</v>
      </c>
      <c r="S1712" s="10">
        <f t="shared" si="214"/>
        <v>42341.59129629629</v>
      </c>
      <c r="T1712" t="str">
        <f t="shared" si="208"/>
        <v>Dec</v>
      </c>
      <c r="U1712">
        <f t="shared" si="209"/>
        <v>2015</v>
      </c>
      <c r="V1712" s="10">
        <f t="shared" si="215"/>
        <v>42387.541666666672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210"/>
        <v>10.5</v>
      </c>
      <c r="P1713" s="5">
        <f t="shared" si="211"/>
        <v>525</v>
      </c>
      <c r="Q1713" t="str">
        <f t="shared" si="212"/>
        <v>music</v>
      </c>
      <c r="R1713" t="str">
        <f t="shared" si="213"/>
        <v>faith</v>
      </c>
      <c r="S1713" s="10">
        <f t="shared" si="214"/>
        <v>41852.646226851852</v>
      </c>
      <c r="T1713" t="str">
        <f t="shared" si="208"/>
        <v>Aug</v>
      </c>
      <c r="U1713">
        <f t="shared" si="209"/>
        <v>2014</v>
      </c>
      <c r="V1713" s="10">
        <f t="shared" si="215"/>
        <v>41883.646226851852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210"/>
        <v>0</v>
      </c>
      <c r="P1714" s="5">
        <f t="shared" si="211"/>
        <v>0</v>
      </c>
      <c r="Q1714" t="str">
        <f t="shared" si="212"/>
        <v>music</v>
      </c>
      <c r="R1714" t="str">
        <f t="shared" si="213"/>
        <v>faith</v>
      </c>
      <c r="S1714" s="10">
        <f t="shared" si="214"/>
        <v>42125.913807870369</v>
      </c>
      <c r="T1714" t="str">
        <f t="shared" si="208"/>
        <v>May</v>
      </c>
      <c r="U1714">
        <f t="shared" si="209"/>
        <v>2015</v>
      </c>
      <c r="V1714" s="10">
        <f t="shared" si="215"/>
        <v>42185.913807870369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210"/>
        <v>1.6666666666666667</v>
      </c>
      <c r="P1715" s="5">
        <f t="shared" si="211"/>
        <v>50</v>
      </c>
      <c r="Q1715" t="str">
        <f t="shared" si="212"/>
        <v>music</v>
      </c>
      <c r="R1715" t="str">
        <f t="shared" si="213"/>
        <v>faith</v>
      </c>
      <c r="S1715" s="10">
        <f t="shared" si="214"/>
        <v>41887.801064814819</v>
      </c>
      <c r="T1715" t="str">
        <f t="shared" si="208"/>
        <v>Sep</v>
      </c>
      <c r="U1715">
        <f t="shared" si="209"/>
        <v>2014</v>
      </c>
      <c r="V1715" s="10">
        <f t="shared" si="215"/>
        <v>41917.801064814819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210"/>
        <v>7.8680000000000003</v>
      </c>
      <c r="P1716" s="5">
        <f t="shared" si="211"/>
        <v>115.70588235294117</v>
      </c>
      <c r="Q1716" t="str">
        <f t="shared" si="212"/>
        <v>music</v>
      </c>
      <c r="R1716" t="str">
        <f t="shared" si="213"/>
        <v>faith</v>
      </c>
      <c r="S1716" s="10">
        <f t="shared" si="214"/>
        <v>42095.918530092589</v>
      </c>
      <c r="T1716" t="str">
        <f t="shared" si="208"/>
        <v>Apr</v>
      </c>
      <c r="U1716">
        <f t="shared" si="209"/>
        <v>2015</v>
      </c>
      <c r="V1716" s="10">
        <f t="shared" si="215"/>
        <v>42125.918530092589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210"/>
        <v>0.22</v>
      </c>
      <c r="P1717" s="5">
        <f t="shared" si="211"/>
        <v>5.5</v>
      </c>
      <c r="Q1717" t="str">
        <f t="shared" si="212"/>
        <v>music</v>
      </c>
      <c r="R1717" t="str">
        <f t="shared" si="213"/>
        <v>faith</v>
      </c>
      <c r="S1717" s="10">
        <f t="shared" si="214"/>
        <v>42064.217418981483</v>
      </c>
      <c r="T1717" t="str">
        <f t="shared" si="208"/>
        <v>Mar</v>
      </c>
      <c r="U1717">
        <f t="shared" si="209"/>
        <v>2015</v>
      </c>
      <c r="V1717" s="10">
        <f t="shared" si="215"/>
        <v>42094.140277777777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210"/>
        <v>7.5</v>
      </c>
      <c r="P1718" s="5">
        <f t="shared" si="211"/>
        <v>50</v>
      </c>
      <c r="Q1718" t="str">
        <f t="shared" si="212"/>
        <v>music</v>
      </c>
      <c r="R1718" t="str">
        <f t="shared" si="213"/>
        <v>faith</v>
      </c>
      <c r="S1718" s="10">
        <f t="shared" si="214"/>
        <v>42673.577534722222</v>
      </c>
      <c r="T1718" t="str">
        <f t="shared" si="208"/>
        <v>Oct</v>
      </c>
      <c r="U1718">
        <f t="shared" si="209"/>
        <v>2016</v>
      </c>
      <c r="V1718" s="10">
        <f t="shared" si="215"/>
        <v>42713.619201388887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210"/>
        <v>42.725880551301685</v>
      </c>
      <c r="P1719" s="5">
        <f t="shared" si="211"/>
        <v>34.024390243902438</v>
      </c>
      <c r="Q1719" t="str">
        <f t="shared" si="212"/>
        <v>music</v>
      </c>
      <c r="R1719" t="str">
        <f t="shared" si="213"/>
        <v>faith</v>
      </c>
      <c r="S1719" s="10">
        <f t="shared" si="214"/>
        <v>42460.98192129629</v>
      </c>
      <c r="T1719" t="str">
        <f t="shared" si="208"/>
        <v>Mar</v>
      </c>
      <c r="U1719">
        <f t="shared" si="209"/>
        <v>2016</v>
      </c>
      <c r="V1719" s="10">
        <f t="shared" si="215"/>
        <v>42481.166666666672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210"/>
        <v>0.2142857142857143</v>
      </c>
      <c r="P1720" s="5">
        <f t="shared" si="211"/>
        <v>37.5</v>
      </c>
      <c r="Q1720" t="str">
        <f t="shared" si="212"/>
        <v>music</v>
      </c>
      <c r="R1720" t="str">
        <f t="shared" si="213"/>
        <v>faith</v>
      </c>
      <c r="S1720" s="10">
        <f t="shared" si="214"/>
        <v>42460.610520833332</v>
      </c>
      <c r="T1720" t="str">
        <f t="shared" si="208"/>
        <v>Mar</v>
      </c>
      <c r="U1720">
        <f t="shared" si="209"/>
        <v>2016</v>
      </c>
      <c r="V1720" s="10">
        <f t="shared" si="215"/>
        <v>42504.207638888889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210"/>
        <v>0.87500000000000011</v>
      </c>
      <c r="P1721" s="5">
        <f t="shared" si="211"/>
        <v>11.666666666666666</v>
      </c>
      <c r="Q1721" t="str">
        <f t="shared" si="212"/>
        <v>music</v>
      </c>
      <c r="R1721" t="str">
        <f t="shared" si="213"/>
        <v>faith</v>
      </c>
      <c r="S1721" s="10">
        <f t="shared" si="214"/>
        <v>41869.534618055557</v>
      </c>
      <c r="T1721" t="str">
        <f t="shared" si="208"/>
        <v>Aug</v>
      </c>
      <c r="U1721">
        <f t="shared" si="209"/>
        <v>2014</v>
      </c>
      <c r="V1721" s="10">
        <f t="shared" si="215"/>
        <v>41899.534618055557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210"/>
        <v>5.625</v>
      </c>
      <c r="P1722" s="5">
        <f t="shared" si="211"/>
        <v>28.125</v>
      </c>
      <c r="Q1722" t="str">
        <f t="shared" si="212"/>
        <v>music</v>
      </c>
      <c r="R1722" t="str">
        <f t="shared" si="213"/>
        <v>faith</v>
      </c>
      <c r="S1722" s="10">
        <f t="shared" si="214"/>
        <v>41922.783229166671</v>
      </c>
      <c r="T1722" t="str">
        <f t="shared" si="208"/>
        <v>Oct</v>
      </c>
      <c r="U1722">
        <f t="shared" si="209"/>
        <v>2014</v>
      </c>
      <c r="V1722" s="10">
        <f t="shared" si="215"/>
        <v>41952.824895833335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210"/>
        <v>0</v>
      </c>
      <c r="P1723" s="5">
        <f t="shared" si="211"/>
        <v>0</v>
      </c>
      <c r="Q1723" t="str">
        <f t="shared" si="212"/>
        <v>music</v>
      </c>
      <c r="R1723" t="str">
        <f t="shared" si="213"/>
        <v>faith</v>
      </c>
      <c r="S1723" s="10">
        <f t="shared" si="214"/>
        <v>42319.461377314816</v>
      </c>
      <c r="T1723" t="str">
        <f t="shared" si="208"/>
        <v>Nov</v>
      </c>
      <c r="U1723">
        <f t="shared" si="209"/>
        <v>2015</v>
      </c>
      <c r="V1723" s="10">
        <f t="shared" si="215"/>
        <v>42349.461377314816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210"/>
        <v>3.4722222222222224E-2</v>
      </c>
      <c r="P1724" s="5">
        <f t="shared" si="211"/>
        <v>1</v>
      </c>
      <c r="Q1724" t="str">
        <f t="shared" si="212"/>
        <v>music</v>
      </c>
      <c r="R1724" t="str">
        <f t="shared" si="213"/>
        <v>faith</v>
      </c>
      <c r="S1724" s="10">
        <f t="shared" si="214"/>
        <v>42425.960983796293</v>
      </c>
      <c r="T1724" t="str">
        <f t="shared" si="208"/>
        <v>Feb</v>
      </c>
      <c r="U1724">
        <f t="shared" si="209"/>
        <v>2016</v>
      </c>
      <c r="V1724" s="10">
        <f t="shared" si="215"/>
        <v>42463.006944444445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210"/>
        <v>6.5</v>
      </c>
      <c r="P1725" s="5">
        <f t="shared" si="211"/>
        <v>216.66666666666666</v>
      </c>
      <c r="Q1725" t="str">
        <f t="shared" si="212"/>
        <v>music</v>
      </c>
      <c r="R1725" t="str">
        <f t="shared" si="213"/>
        <v>faith</v>
      </c>
      <c r="S1725" s="10">
        <f t="shared" si="214"/>
        <v>42129.82540509259</v>
      </c>
      <c r="T1725" t="str">
        <f t="shared" si="208"/>
        <v>May</v>
      </c>
      <c r="U1725">
        <f t="shared" si="209"/>
        <v>2015</v>
      </c>
      <c r="V1725" s="10">
        <f t="shared" si="215"/>
        <v>42186.25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210"/>
        <v>0.58333333333333337</v>
      </c>
      <c r="P1726" s="5">
        <f t="shared" si="211"/>
        <v>8.75</v>
      </c>
      <c r="Q1726" t="str">
        <f t="shared" si="212"/>
        <v>music</v>
      </c>
      <c r="R1726" t="str">
        <f t="shared" si="213"/>
        <v>faith</v>
      </c>
      <c r="S1726" s="10">
        <f t="shared" si="214"/>
        <v>41912.932430555556</v>
      </c>
      <c r="T1726" t="str">
        <f t="shared" si="208"/>
        <v>Sep</v>
      </c>
      <c r="U1726">
        <f t="shared" si="209"/>
        <v>2014</v>
      </c>
      <c r="V1726" s="10">
        <f t="shared" si="215"/>
        <v>41942.932430555556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210"/>
        <v>10.181818181818182</v>
      </c>
      <c r="P1727" s="5">
        <f t="shared" si="211"/>
        <v>62.222222222222221</v>
      </c>
      <c r="Q1727" t="str">
        <f t="shared" si="212"/>
        <v>music</v>
      </c>
      <c r="R1727" t="str">
        <f t="shared" si="213"/>
        <v>faith</v>
      </c>
      <c r="S1727" s="10">
        <f t="shared" si="214"/>
        <v>41845.968159722222</v>
      </c>
      <c r="T1727" t="str">
        <f t="shared" si="208"/>
        <v>Jul</v>
      </c>
      <c r="U1727">
        <f t="shared" si="209"/>
        <v>2014</v>
      </c>
      <c r="V1727" s="10">
        <f t="shared" si="215"/>
        <v>41875.968159722222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210"/>
        <v>33.784615384615385</v>
      </c>
      <c r="P1728" s="5">
        <f t="shared" si="211"/>
        <v>137.25</v>
      </c>
      <c r="Q1728" t="str">
        <f t="shared" si="212"/>
        <v>music</v>
      </c>
      <c r="R1728" t="str">
        <f t="shared" si="213"/>
        <v>faith</v>
      </c>
      <c r="S1728" s="10">
        <f t="shared" si="214"/>
        <v>41788.919722222221</v>
      </c>
      <c r="T1728" t="str">
        <f t="shared" si="208"/>
        <v>May</v>
      </c>
      <c r="U1728">
        <f t="shared" si="209"/>
        <v>2014</v>
      </c>
      <c r="V1728" s="10">
        <f t="shared" si="215"/>
        <v>41817.919722222221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210"/>
        <v>3.3333333333333333E-2</v>
      </c>
      <c r="P1729" s="5">
        <f t="shared" si="211"/>
        <v>1</v>
      </c>
      <c r="Q1729" t="str">
        <f t="shared" si="212"/>
        <v>music</v>
      </c>
      <c r="R1729" t="str">
        <f t="shared" si="213"/>
        <v>faith</v>
      </c>
      <c r="S1729" s="10">
        <f t="shared" si="214"/>
        <v>42044.927974537044</v>
      </c>
      <c r="T1729" t="str">
        <f t="shared" si="208"/>
        <v>Feb</v>
      </c>
      <c r="U1729">
        <f t="shared" si="209"/>
        <v>2015</v>
      </c>
      <c r="V1729" s="10">
        <f t="shared" si="215"/>
        <v>42099.458333333328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210"/>
        <v>68.400000000000006</v>
      </c>
      <c r="P1730" s="5">
        <f t="shared" si="211"/>
        <v>122.14285714285714</v>
      </c>
      <c r="Q1730" t="str">
        <f t="shared" si="212"/>
        <v>music</v>
      </c>
      <c r="R1730" t="str">
        <f t="shared" si="213"/>
        <v>faith</v>
      </c>
      <c r="S1730" s="10">
        <f t="shared" si="214"/>
        <v>42268.625856481478</v>
      </c>
      <c r="T1730" t="str">
        <f t="shared" ref="T1730:T1793" si="216">TEXT(S1730,"mmm")</f>
        <v>Sep</v>
      </c>
      <c r="U1730">
        <f t="shared" ref="U1730:U1793" si="217">YEAR(S1730)</f>
        <v>2015</v>
      </c>
      <c r="V1730" s="10">
        <f t="shared" si="215"/>
        <v>42298.625856481478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218">(E1731/D1731)*100</f>
        <v>0</v>
      </c>
      <c r="P1731" s="5">
        <f t="shared" ref="P1731:P1794" si="219">IFERROR(E1731/L1731,0)</f>
        <v>0</v>
      </c>
      <c r="Q1731" t="str">
        <f t="shared" ref="Q1731:Q1794" si="220">LEFT(N1731,SEARCH("/",N1731,1)-1)</f>
        <v>music</v>
      </c>
      <c r="R1731" t="str">
        <f t="shared" ref="R1731:R1794" si="221">RIGHT(N1731,LEN(N1731)-SEARCH("/",N1731,1))</f>
        <v>faith</v>
      </c>
      <c r="S1731" s="10">
        <f t="shared" ref="S1731:S1794" si="222">(((J1731/60)/60)/24)+DATE(1970,1,1)</f>
        <v>42471.052152777775</v>
      </c>
      <c r="T1731" t="str">
        <f t="shared" si="216"/>
        <v>Apr</v>
      </c>
      <c r="U1731">
        <f t="shared" si="217"/>
        <v>2016</v>
      </c>
      <c r="V1731" s="10">
        <f t="shared" ref="V1731:V1794" si="223">(((I1731/60)/60)/24)+DATE(1970,1,1)</f>
        <v>42531.052152777775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218"/>
        <v>0</v>
      </c>
      <c r="P1732" s="5">
        <f t="shared" si="219"/>
        <v>0</v>
      </c>
      <c r="Q1732" t="str">
        <f t="shared" si="220"/>
        <v>music</v>
      </c>
      <c r="R1732" t="str">
        <f t="shared" si="221"/>
        <v>faith</v>
      </c>
      <c r="S1732" s="10">
        <f t="shared" si="222"/>
        <v>42272.087766203709</v>
      </c>
      <c r="T1732" t="str">
        <f t="shared" si="216"/>
        <v>Sep</v>
      </c>
      <c r="U1732">
        <f t="shared" si="217"/>
        <v>2015</v>
      </c>
      <c r="V1732" s="10">
        <f t="shared" si="223"/>
        <v>42302.087766203709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218"/>
        <v>0</v>
      </c>
      <c r="P1733" s="5">
        <f t="shared" si="219"/>
        <v>0</v>
      </c>
      <c r="Q1733" t="str">
        <f t="shared" si="220"/>
        <v>music</v>
      </c>
      <c r="R1733" t="str">
        <f t="shared" si="221"/>
        <v>faith</v>
      </c>
      <c r="S1733" s="10">
        <f t="shared" si="222"/>
        <v>42152.906851851847</v>
      </c>
      <c r="T1733" t="str">
        <f t="shared" si="216"/>
        <v>May</v>
      </c>
      <c r="U1733">
        <f t="shared" si="217"/>
        <v>2015</v>
      </c>
      <c r="V1733" s="10">
        <f t="shared" si="223"/>
        <v>42166.625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218"/>
        <v>0</v>
      </c>
      <c r="P1734" s="5">
        <f t="shared" si="219"/>
        <v>0</v>
      </c>
      <c r="Q1734" t="str">
        <f t="shared" si="220"/>
        <v>music</v>
      </c>
      <c r="R1734" t="str">
        <f t="shared" si="221"/>
        <v>faith</v>
      </c>
      <c r="S1734" s="10">
        <f t="shared" si="222"/>
        <v>42325.683807870373</v>
      </c>
      <c r="T1734" t="str">
        <f t="shared" si="216"/>
        <v>Nov</v>
      </c>
      <c r="U1734">
        <f t="shared" si="217"/>
        <v>2015</v>
      </c>
      <c r="V1734" s="10">
        <f t="shared" si="223"/>
        <v>42385.208333333328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218"/>
        <v>0</v>
      </c>
      <c r="P1735" s="5">
        <f t="shared" si="219"/>
        <v>0</v>
      </c>
      <c r="Q1735" t="str">
        <f t="shared" si="220"/>
        <v>music</v>
      </c>
      <c r="R1735" t="str">
        <f t="shared" si="221"/>
        <v>faith</v>
      </c>
      <c r="S1735" s="10">
        <f t="shared" si="222"/>
        <v>42614.675625000003</v>
      </c>
      <c r="T1735" t="str">
        <f t="shared" si="216"/>
        <v>Sep</v>
      </c>
      <c r="U1735">
        <f t="shared" si="217"/>
        <v>2016</v>
      </c>
      <c r="V1735" s="10">
        <f t="shared" si="223"/>
        <v>42626.895833333328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218"/>
        <v>2.2222222222222223E-2</v>
      </c>
      <c r="P1736" s="5">
        <f t="shared" si="219"/>
        <v>1</v>
      </c>
      <c r="Q1736" t="str">
        <f t="shared" si="220"/>
        <v>music</v>
      </c>
      <c r="R1736" t="str">
        <f t="shared" si="221"/>
        <v>faith</v>
      </c>
      <c r="S1736" s="10">
        <f t="shared" si="222"/>
        <v>42102.036527777775</v>
      </c>
      <c r="T1736" t="str">
        <f t="shared" si="216"/>
        <v>Apr</v>
      </c>
      <c r="U1736">
        <f t="shared" si="217"/>
        <v>2015</v>
      </c>
      <c r="V1736" s="10">
        <f t="shared" si="223"/>
        <v>42132.036527777775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218"/>
        <v>11</v>
      </c>
      <c r="P1737" s="5">
        <f t="shared" si="219"/>
        <v>55</v>
      </c>
      <c r="Q1737" t="str">
        <f t="shared" si="220"/>
        <v>music</v>
      </c>
      <c r="R1737" t="str">
        <f t="shared" si="221"/>
        <v>faith</v>
      </c>
      <c r="S1737" s="10">
        <f t="shared" si="222"/>
        <v>42559.814178240747</v>
      </c>
      <c r="T1737" t="str">
        <f t="shared" si="216"/>
        <v>Jul</v>
      </c>
      <c r="U1737">
        <f t="shared" si="217"/>
        <v>2016</v>
      </c>
      <c r="V1737" s="10">
        <f t="shared" si="223"/>
        <v>42589.814178240747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218"/>
        <v>0.73333333333333328</v>
      </c>
      <c r="P1738" s="5">
        <f t="shared" si="219"/>
        <v>22</v>
      </c>
      <c r="Q1738" t="str">
        <f t="shared" si="220"/>
        <v>music</v>
      </c>
      <c r="R1738" t="str">
        <f t="shared" si="221"/>
        <v>faith</v>
      </c>
      <c r="S1738" s="10">
        <f t="shared" si="222"/>
        <v>42286.861493055556</v>
      </c>
      <c r="T1738" t="str">
        <f t="shared" si="216"/>
        <v>Oct</v>
      </c>
      <c r="U1738">
        <f t="shared" si="217"/>
        <v>2015</v>
      </c>
      <c r="V1738" s="10">
        <f t="shared" si="223"/>
        <v>42316.90315972222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218"/>
        <v>21.25</v>
      </c>
      <c r="P1739" s="5">
        <f t="shared" si="219"/>
        <v>56.666666666666664</v>
      </c>
      <c r="Q1739" t="str">
        <f t="shared" si="220"/>
        <v>music</v>
      </c>
      <c r="R1739" t="str">
        <f t="shared" si="221"/>
        <v>faith</v>
      </c>
      <c r="S1739" s="10">
        <f t="shared" si="222"/>
        <v>42175.948981481488</v>
      </c>
      <c r="T1739" t="str">
        <f t="shared" si="216"/>
        <v>Jun</v>
      </c>
      <c r="U1739">
        <f t="shared" si="217"/>
        <v>2015</v>
      </c>
      <c r="V1739" s="10">
        <f t="shared" si="223"/>
        <v>42205.948981481488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218"/>
        <v>0.4</v>
      </c>
      <c r="P1740" s="5">
        <f t="shared" si="219"/>
        <v>20</v>
      </c>
      <c r="Q1740" t="str">
        <f t="shared" si="220"/>
        <v>music</v>
      </c>
      <c r="R1740" t="str">
        <f t="shared" si="221"/>
        <v>faith</v>
      </c>
      <c r="S1740" s="10">
        <f t="shared" si="222"/>
        <v>41884.874328703707</v>
      </c>
      <c r="T1740" t="str">
        <f t="shared" si="216"/>
        <v>Sep</v>
      </c>
      <c r="U1740">
        <f t="shared" si="217"/>
        <v>2014</v>
      </c>
      <c r="V1740" s="10">
        <f t="shared" si="223"/>
        <v>41914.874328703707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218"/>
        <v>0.1</v>
      </c>
      <c r="P1741" s="5">
        <f t="shared" si="219"/>
        <v>1</v>
      </c>
      <c r="Q1741" t="str">
        <f t="shared" si="220"/>
        <v>music</v>
      </c>
      <c r="R1741" t="str">
        <f t="shared" si="221"/>
        <v>faith</v>
      </c>
      <c r="S1741" s="10">
        <f t="shared" si="222"/>
        <v>42435.874212962968</v>
      </c>
      <c r="T1741" t="str">
        <f t="shared" si="216"/>
        <v>Mar</v>
      </c>
      <c r="U1741">
        <f t="shared" si="217"/>
        <v>2016</v>
      </c>
      <c r="V1741" s="10">
        <f t="shared" si="223"/>
        <v>42494.832546296297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218"/>
        <v>0</v>
      </c>
      <c r="P1742" s="5">
        <f t="shared" si="219"/>
        <v>0</v>
      </c>
      <c r="Q1742" t="str">
        <f t="shared" si="220"/>
        <v>music</v>
      </c>
      <c r="R1742" t="str">
        <f t="shared" si="221"/>
        <v>faith</v>
      </c>
      <c r="S1742" s="10">
        <f t="shared" si="222"/>
        <v>42171.817384259266</v>
      </c>
      <c r="T1742" t="str">
        <f t="shared" si="216"/>
        <v>Jun</v>
      </c>
      <c r="U1742">
        <f t="shared" si="217"/>
        <v>2015</v>
      </c>
      <c r="V1742" s="10">
        <f t="shared" si="223"/>
        <v>42201.817384259266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218"/>
        <v>110.83333333333334</v>
      </c>
      <c r="P1743" s="5">
        <f t="shared" si="219"/>
        <v>25.576923076923077</v>
      </c>
      <c r="Q1743" t="str">
        <f t="shared" si="220"/>
        <v>photography</v>
      </c>
      <c r="R1743" t="str">
        <f t="shared" si="221"/>
        <v>photobooks</v>
      </c>
      <c r="S1743" s="10">
        <f t="shared" si="222"/>
        <v>42120.628136574072</v>
      </c>
      <c r="T1743" t="str">
        <f t="shared" si="216"/>
        <v>Apr</v>
      </c>
      <c r="U1743">
        <f t="shared" si="217"/>
        <v>2015</v>
      </c>
      <c r="V1743" s="10">
        <f t="shared" si="223"/>
        <v>42165.628136574072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218"/>
        <v>108.74999999999999</v>
      </c>
      <c r="P1744" s="5">
        <f t="shared" si="219"/>
        <v>63.970588235294116</v>
      </c>
      <c r="Q1744" t="str">
        <f t="shared" si="220"/>
        <v>photography</v>
      </c>
      <c r="R1744" t="str">
        <f t="shared" si="221"/>
        <v>photobooks</v>
      </c>
      <c r="S1744" s="10">
        <f t="shared" si="222"/>
        <v>42710.876967592587</v>
      </c>
      <c r="T1744" t="str">
        <f t="shared" si="216"/>
        <v>Dec</v>
      </c>
      <c r="U1744">
        <f t="shared" si="217"/>
        <v>2016</v>
      </c>
      <c r="V1744" s="10">
        <f t="shared" si="223"/>
        <v>42742.875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218"/>
        <v>100.41666666666667</v>
      </c>
      <c r="P1745" s="5">
        <f t="shared" si="219"/>
        <v>89.925373134328353</v>
      </c>
      <c r="Q1745" t="str">
        <f t="shared" si="220"/>
        <v>photography</v>
      </c>
      <c r="R1745" t="str">
        <f t="shared" si="221"/>
        <v>photobooks</v>
      </c>
      <c r="S1745" s="10">
        <f t="shared" si="222"/>
        <v>42586.925636574073</v>
      </c>
      <c r="T1745" t="str">
        <f t="shared" si="216"/>
        <v>Aug</v>
      </c>
      <c r="U1745">
        <f t="shared" si="217"/>
        <v>2016</v>
      </c>
      <c r="V1745" s="10">
        <f t="shared" si="223"/>
        <v>42609.165972222225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218"/>
        <v>118.45454545454545</v>
      </c>
      <c r="P1746" s="5">
        <f t="shared" si="219"/>
        <v>93.071428571428569</v>
      </c>
      <c r="Q1746" t="str">
        <f t="shared" si="220"/>
        <v>photography</v>
      </c>
      <c r="R1746" t="str">
        <f t="shared" si="221"/>
        <v>photobooks</v>
      </c>
      <c r="S1746" s="10">
        <f t="shared" si="222"/>
        <v>42026.605057870373</v>
      </c>
      <c r="T1746" t="str">
        <f t="shared" si="216"/>
        <v>Jan</v>
      </c>
      <c r="U1746">
        <f t="shared" si="217"/>
        <v>2015</v>
      </c>
      <c r="V1746" s="10">
        <f t="shared" si="223"/>
        <v>42071.563391203701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218"/>
        <v>114.01428571428571</v>
      </c>
      <c r="P1747" s="5">
        <f t="shared" si="219"/>
        <v>89.674157303370791</v>
      </c>
      <c r="Q1747" t="str">
        <f t="shared" si="220"/>
        <v>photography</v>
      </c>
      <c r="R1747" t="str">
        <f t="shared" si="221"/>
        <v>photobooks</v>
      </c>
      <c r="S1747" s="10">
        <f t="shared" si="222"/>
        <v>42690.259699074071</v>
      </c>
      <c r="T1747" t="str">
        <f t="shared" si="216"/>
        <v>Nov</v>
      </c>
      <c r="U1747">
        <f t="shared" si="217"/>
        <v>2016</v>
      </c>
      <c r="V1747" s="10">
        <f t="shared" si="223"/>
        <v>42726.083333333328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218"/>
        <v>148.10000000000002</v>
      </c>
      <c r="P1748" s="5">
        <f t="shared" si="219"/>
        <v>207.61682242990653</v>
      </c>
      <c r="Q1748" t="str">
        <f t="shared" si="220"/>
        <v>photography</v>
      </c>
      <c r="R1748" t="str">
        <f t="shared" si="221"/>
        <v>photobooks</v>
      </c>
      <c r="S1748" s="10">
        <f t="shared" si="222"/>
        <v>42668.176701388889</v>
      </c>
      <c r="T1748" t="str">
        <f t="shared" si="216"/>
        <v>Oct</v>
      </c>
      <c r="U1748">
        <f t="shared" si="217"/>
        <v>2016</v>
      </c>
      <c r="V1748" s="10">
        <f t="shared" si="223"/>
        <v>42698.083333333328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218"/>
        <v>104.95555555555556</v>
      </c>
      <c r="P1749" s="5">
        <f t="shared" si="219"/>
        <v>59.408805031446541</v>
      </c>
      <c r="Q1749" t="str">
        <f t="shared" si="220"/>
        <v>photography</v>
      </c>
      <c r="R1749" t="str">
        <f t="shared" si="221"/>
        <v>photobooks</v>
      </c>
      <c r="S1749" s="10">
        <f t="shared" si="222"/>
        <v>42292.435532407413</v>
      </c>
      <c r="T1749" t="str">
        <f t="shared" si="216"/>
        <v>Oct</v>
      </c>
      <c r="U1749">
        <f t="shared" si="217"/>
        <v>2015</v>
      </c>
      <c r="V1749" s="10">
        <f t="shared" si="223"/>
        <v>42321.625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218"/>
        <v>129.94800000000001</v>
      </c>
      <c r="P1750" s="5">
        <f t="shared" si="219"/>
        <v>358.97237569060775</v>
      </c>
      <c r="Q1750" t="str">
        <f t="shared" si="220"/>
        <v>photography</v>
      </c>
      <c r="R1750" t="str">
        <f t="shared" si="221"/>
        <v>photobooks</v>
      </c>
      <c r="S1750" s="10">
        <f t="shared" si="222"/>
        <v>42219.950729166667</v>
      </c>
      <c r="T1750" t="str">
        <f t="shared" si="216"/>
        <v>Aug</v>
      </c>
      <c r="U1750">
        <f t="shared" si="217"/>
        <v>2015</v>
      </c>
      <c r="V1750" s="10">
        <f t="shared" si="223"/>
        <v>42249.950729166667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218"/>
        <v>123.48756218905473</v>
      </c>
      <c r="P1751" s="5">
        <f t="shared" si="219"/>
        <v>94.736641221374043</v>
      </c>
      <c r="Q1751" t="str">
        <f t="shared" si="220"/>
        <v>photography</v>
      </c>
      <c r="R1751" t="str">
        <f t="shared" si="221"/>
        <v>photobooks</v>
      </c>
      <c r="S1751" s="10">
        <f t="shared" si="222"/>
        <v>42758.975937499999</v>
      </c>
      <c r="T1751" t="str">
        <f t="shared" si="216"/>
        <v>Jan</v>
      </c>
      <c r="U1751">
        <f t="shared" si="217"/>
        <v>2017</v>
      </c>
      <c r="V1751" s="10">
        <f t="shared" si="223"/>
        <v>42795.791666666672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218"/>
        <v>201.62</v>
      </c>
      <c r="P1752" s="5">
        <f t="shared" si="219"/>
        <v>80.647999999999996</v>
      </c>
      <c r="Q1752" t="str">
        <f t="shared" si="220"/>
        <v>photography</v>
      </c>
      <c r="R1752" t="str">
        <f t="shared" si="221"/>
        <v>photobooks</v>
      </c>
      <c r="S1752" s="10">
        <f t="shared" si="222"/>
        <v>42454.836851851855</v>
      </c>
      <c r="T1752" t="str">
        <f t="shared" si="216"/>
        <v>Mar</v>
      </c>
      <c r="U1752">
        <f t="shared" si="217"/>
        <v>2016</v>
      </c>
      <c r="V1752" s="10">
        <f t="shared" si="223"/>
        <v>42479.836851851855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218"/>
        <v>102.89999999999999</v>
      </c>
      <c r="P1753" s="5">
        <f t="shared" si="219"/>
        <v>168.68852459016392</v>
      </c>
      <c r="Q1753" t="str">
        <f t="shared" si="220"/>
        <v>photography</v>
      </c>
      <c r="R1753" t="str">
        <f t="shared" si="221"/>
        <v>photobooks</v>
      </c>
      <c r="S1753" s="10">
        <f t="shared" si="222"/>
        <v>42052.7815162037</v>
      </c>
      <c r="T1753" t="str">
        <f t="shared" si="216"/>
        <v>Feb</v>
      </c>
      <c r="U1753">
        <f t="shared" si="217"/>
        <v>2015</v>
      </c>
      <c r="V1753" s="10">
        <f t="shared" si="223"/>
        <v>42082.739849537036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218"/>
        <v>260.16666666666663</v>
      </c>
      <c r="P1754" s="5">
        <f t="shared" si="219"/>
        <v>34.68888888888889</v>
      </c>
      <c r="Q1754" t="str">
        <f t="shared" si="220"/>
        <v>photography</v>
      </c>
      <c r="R1754" t="str">
        <f t="shared" si="221"/>
        <v>photobooks</v>
      </c>
      <c r="S1754" s="10">
        <f t="shared" si="222"/>
        <v>42627.253263888888</v>
      </c>
      <c r="T1754" t="str">
        <f t="shared" si="216"/>
        <v>Sep</v>
      </c>
      <c r="U1754">
        <f t="shared" si="217"/>
        <v>2016</v>
      </c>
      <c r="V1754" s="10">
        <f t="shared" si="223"/>
        <v>42657.253263888888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218"/>
        <v>108</v>
      </c>
      <c r="P1755" s="5">
        <f t="shared" si="219"/>
        <v>462.85714285714283</v>
      </c>
      <c r="Q1755" t="str">
        <f t="shared" si="220"/>
        <v>photography</v>
      </c>
      <c r="R1755" t="str">
        <f t="shared" si="221"/>
        <v>photobooks</v>
      </c>
      <c r="S1755" s="10">
        <f t="shared" si="222"/>
        <v>42420.74962962963</v>
      </c>
      <c r="T1755" t="str">
        <f t="shared" si="216"/>
        <v>Feb</v>
      </c>
      <c r="U1755">
        <f t="shared" si="217"/>
        <v>2016</v>
      </c>
      <c r="V1755" s="10">
        <f t="shared" si="223"/>
        <v>42450.707962962959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218"/>
        <v>110.52941176470587</v>
      </c>
      <c r="P1756" s="5">
        <f t="shared" si="219"/>
        <v>104.38888888888889</v>
      </c>
      <c r="Q1756" t="str">
        <f t="shared" si="220"/>
        <v>photography</v>
      </c>
      <c r="R1756" t="str">
        <f t="shared" si="221"/>
        <v>photobooks</v>
      </c>
      <c r="S1756" s="10">
        <f t="shared" si="222"/>
        <v>42067.876770833333</v>
      </c>
      <c r="T1756" t="str">
        <f t="shared" si="216"/>
        <v>Mar</v>
      </c>
      <c r="U1756">
        <f t="shared" si="217"/>
        <v>2015</v>
      </c>
      <c r="V1756" s="10">
        <f t="shared" si="223"/>
        <v>42097.835104166668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218"/>
        <v>120</v>
      </c>
      <c r="P1757" s="5">
        <f t="shared" si="219"/>
        <v>7.5</v>
      </c>
      <c r="Q1757" t="str">
        <f t="shared" si="220"/>
        <v>photography</v>
      </c>
      <c r="R1757" t="str">
        <f t="shared" si="221"/>
        <v>photobooks</v>
      </c>
      <c r="S1757" s="10">
        <f t="shared" si="222"/>
        <v>42252.788900462961</v>
      </c>
      <c r="T1757" t="str">
        <f t="shared" si="216"/>
        <v>Sep</v>
      </c>
      <c r="U1757">
        <f t="shared" si="217"/>
        <v>2015</v>
      </c>
      <c r="V1757" s="10">
        <f t="shared" si="223"/>
        <v>42282.788900462961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218"/>
        <v>102.82909090909091</v>
      </c>
      <c r="P1758" s="5">
        <f t="shared" si="219"/>
        <v>47.13</v>
      </c>
      <c r="Q1758" t="str">
        <f t="shared" si="220"/>
        <v>photography</v>
      </c>
      <c r="R1758" t="str">
        <f t="shared" si="221"/>
        <v>photobooks</v>
      </c>
      <c r="S1758" s="10">
        <f t="shared" si="222"/>
        <v>42571.167465277773</v>
      </c>
      <c r="T1758" t="str">
        <f t="shared" si="216"/>
        <v>Jul</v>
      </c>
      <c r="U1758">
        <f t="shared" si="217"/>
        <v>2016</v>
      </c>
      <c r="V1758" s="10">
        <f t="shared" si="223"/>
        <v>42611.167465277773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218"/>
        <v>115.99999999999999</v>
      </c>
      <c r="P1759" s="5">
        <f t="shared" si="219"/>
        <v>414.28571428571428</v>
      </c>
      <c r="Q1759" t="str">
        <f t="shared" si="220"/>
        <v>photography</v>
      </c>
      <c r="R1759" t="str">
        <f t="shared" si="221"/>
        <v>photobooks</v>
      </c>
      <c r="S1759" s="10">
        <f t="shared" si="222"/>
        <v>42733.827349537038</v>
      </c>
      <c r="T1759" t="str">
        <f t="shared" si="216"/>
        <v>Dec</v>
      </c>
      <c r="U1759">
        <f t="shared" si="217"/>
        <v>2016</v>
      </c>
      <c r="V1759" s="10">
        <f t="shared" si="223"/>
        <v>42763.811805555553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218"/>
        <v>114.7</v>
      </c>
      <c r="P1760" s="5">
        <f t="shared" si="219"/>
        <v>42.481481481481481</v>
      </c>
      <c r="Q1760" t="str">
        <f t="shared" si="220"/>
        <v>photography</v>
      </c>
      <c r="R1760" t="str">
        <f t="shared" si="221"/>
        <v>photobooks</v>
      </c>
      <c r="S1760" s="10">
        <f t="shared" si="222"/>
        <v>42505.955925925926</v>
      </c>
      <c r="T1760" t="str">
        <f t="shared" si="216"/>
        <v>May</v>
      </c>
      <c r="U1760">
        <f t="shared" si="217"/>
        <v>2016</v>
      </c>
      <c r="V1760" s="10">
        <f t="shared" si="223"/>
        <v>42565.955925925926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218"/>
        <v>106.60000000000001</v>
      </c>
      <c r="P1761" s="5">
        <f t="shared" si="219"/>
        <v>108.77551020408163</v>
      </c>
      <c r="Q1761" t="str">
        <f t="shared" si="220"/>
        <v>photography</v>
      </c>
      <c r="R1761" t="str">
        <f t="shared" si="221"/>
        <v>photobooks</v>
      </c>
      <c r="S1761" s="10">
        <f t="shared" si="222"/>
        <v>42068.829039351855</v>
      </c>
      <c r="T1761" t="str">
        <f t="shared" si="216"/>
        <v>Mar</v>
      </c>
      <c r="U1761">
        <f t="shared" si="217"/>
        <v>2015</v>
      </c>
      <c r="V1761" s="10">
        <f t="shared" si="223"/>
        <v>42088.787372685183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218"/>
        <v>165.44</v>
      </c>
      <c r="P1762" s="5">
        <f t="shared" si="219"/>
        <v>81.098039215686271</v>
      </c>
      <c r="Q1762" t="str">
        <f t="shared" si="220"/>
        <v>photography</v>
      </c>
      <c r="R1762" t="str">
        <f t="shared" si="221"/>
        <v>photobooks</v>
      </c>
      <c r="S1762" s="10">
        <f t="shared" si="222"/>
        <v>42405.67260416667</v>
      </c>
      <c r="T1762" t="str">
        <f t="shared" si="216"/>
        <v>Feb</v>
      </c>
      <c r="U1762">
        <f t="shared" si="217"/>
        <v>2016</v>
      </c>
      <c r="V1762" s="10">
        <f t="shared" si="223"/>
        <v>42425.67260416667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218"/>
        <v>155</v>
      </c>
      <c r="P1763" s="5">
        <f t="shared" si="219"/>
        <v>51.666666666666664</v>
      </c>
      <c r="Q1763" t="str">
        <f t="shared" si="220"/>
        <v>photography</v>
      </c>
      <c r="R1763" t="str">
        <f t="shared" si="221"/>
        <v>photobooks</v>
      </c>
      <c r="S1763" s="10">
        <f t="shared" si="222"/>
        <v>42209.567824074074</v>
      </c>
      <c r="T1763" t="str">
        <f t="shared" si="216"/>
        <v>Jul</v>
      </c>
      <c r="U1763">
        <f t="shared" si="217"/>
        <v>2015</v>
      </c>
      <c r="V1763" s="10">
        <f t="shared" si="223"/>
        <v>42259.567824074074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218"/>
        <v>885</v>
      </c>
      <c r="P1764" s="5">
        <f t="shared" si="219"/>
        <v>35.4</v>
      </c>
      <c r="Q1764" t="str">
        <f t="shared" si="220"/>
        <v>photography</v>
      </c>
      <c r="R1764" t="str">
        <f t="shared" si="221"/>
        <v>photobooks</v>
      </c>
      <c r="S1764" s="10">
        <f t="shared" si="222"/>
        <v>42410.982002314813</v>
      </c>
      <c r="T1764" t="str">
        <f t="shared" si="216"/>
        <v>Feb</v>
      </c>
      <c r="U1764">
        <f t="shared" si="217"/>
        <v>2016</v>
      </c>
      <c r="V1764" s="10">
        <f t="shared" si="223"/>
        <v>42440.982002314813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218"/>
        <v>101.90833333333333</v>
      </c>
      <c r="P1765" s="5">
        <f t="shared" si="219"/>
        <v>103.63559322033899</v>
      </c>
      <c r="Q1765" t="str">
        <f t="shared" si="220"/>
        <v>photography</v>
      </c>
      <c r="R1765" t="str">
        <f t="shared" si="221"/>
        <v>photobooks</v>
      </c>
      <c r="S1765" s="10">
        <f t="shared" si="222"/>
        <v>42636.868518518517</v>
      </c>
      <c r="T1765" t="str">
        <f t="shared" si="216"/>
        <v>Sep</v>
      </c>
      <c r="U1765">
        <f t="shared" si="217"/>
        <v>2016</v>
      </c>
      <c r="V1765" s="10">
        <f t="shared" si="223"/>
        <v>42666.868518518517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218"/>
        <v>19.600000000000001</v>
      </c>
      <c r="P1766" s="5">
        <f t="shared" si="219"/>
        <v>55.282051282051285</v>
      </c>
      <c r="Q1766" t="str">
        <f t="shared" si="220"/>
        <v>photography</v>
      </c>
      <c r="R1766" t="str">
        <f t="shared" si="221"/>
        <v>photobooks</v>
      </c>
      <c r="S1766" s="10">
        <f t="shared" si="222"/>
        <v>41825.485868055555</v>
      </c>
      <c r="T1766" t="str">
        <f t="shared" si="216"/>
        <v>Jul</v>
      </c>
      <c r="U1766">
        <f t="shared" si="217"/>
        <v>2014</v>
      </c>
      <c r="V1766" s="10">
        <f t="shared" si="223"/>
        <v>41854.485868055555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218"/>
        <v>59.467839999999995</v>
      </c>
      <c r="P1767" s="5">
        <f t="shared" si="219"/>
        <v>72.16970873786407</v>
      </c>
      <c r="Q1767" t="str">
        <f t="shared" si="220"/>
        <v>photography</v>
      </c>
      <c r="R1767" t="str">
        <f t="shared" si="221"/>
        <v>photobooks</v>
      </c>
      <c r="S1767" s="10">
        <f t="shared" si="222"/>
        <v>41834.980462962965</v>
      </c>
      <c r="T1767" t="str">
        <f t="shared" si="216"/>
        <v>Jul</v>
      </c>
      <c r="U1767">
        <f t="shared" si="217"/>
        <v>2014</v>
      </c>
      <c r="V1767" s="10">
        <f t="shared" si="223"/>
        <v>41864.980462962965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218"/>
        <v>0</v>
      </c>
      <c r="P1768" s="5">
        <f t="shared" si="219"/>
        <v>0</v>
      </c>
      <c r="Q1768" t="str">
        <f t="shared" si="220"/>
        <v>photography</v>
      </c>
      <c r="R1768" t="str">
        <f t="shared" si="221"/>
        <v>photobooks</v>
      </c>
      <c r="S1768" s="10">
        <f t="shared" si="222"/>
        <v>41855.859814814816</v>
      </c>
      <c r="T1768" t="str">
        <f t="shared" si="216"/>
        <v>Aug</v>
      </c>
      <c r="U1768">
        <f t="shared" si="217"/>
        <v>2014</v>
      </c>
      <c r="V1768" s="10">
        <f t="shared" si="223"/>
        <v>41876.859814814816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218"/>
        <v>45.72</v>
      </c>
      <c r="P1769" s="5">
        <f t="shared" si="219"/>
        <v>58.615384615384613</v>
      </c>
      <c r="Q1769" t="str">
        <f t="shared" si="220"/>
        <v>photography</v>
      </c>
      <c r="R1769" t="str">
        <f t="shared" si="221"/>
        <v>photobooks</v>
      </c>
      <c r="S1769" s="10">
        <f t="shared" si="222"/>
        <v>41824.658379629633</v>
      </c>
      <c r="T1769" t="str">
        <f t="shared" si="216"/>
        <v>Jul</v>
      </c>
      <c r="U1769">
        <f t="shared" si="217"/>
        <v>2014</v>
      </c>
      <c r="V1769" s="10">
        <f t="shared" si="223"/>
        <v>41854.658379629633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218"/>
        <v>3.74</v>
      </c>
      <c r="P1770" s="5">
        <f t="shared" si="219"/>
        <v>12.466666666666667</v>
      </c>
      <c r="Q1770" t="str">
        <f t="shared" si="220"/>
        <v>photography</v>
      </c>
      <c r="R1770" t="str">
        <f t="shared" si="221"/>
        <v>photobooks</v>
      </c>
      <c r="S1770" s="10">
        <f t="shared" si="222"/>
        <v>41849.560694444444</v>
      </c>
      <c r="T1770" t="str">
        <f t="shared" si="216"/>
        <v>Jul</v>
      </c>
      <c r="U1770">
        <f t="shared" si="217"/>
        <v>2014</v>
      </c>
      <c r="V1770" s="10">
        <f t="shared" si="223"/>
        <v>41909.560694444444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218"/>
        <v>2.7025000000000001</v>
      </c>
      <c r="P1771" s="5">
        <f t="shared" si="219"/>
        <v>49.136363636363633</v>
      </c>
      <c r="Q1771" t="str">
        <f t="shared" si="220"/>
        <v>photography</v>
      </c>
      <c r="R1771" t="str">
        <f t="shared" si="221"/>
        <v>photobooks</v>
      </c>
      <c r="S1771" s="10">
        <f t="shared" si="222"/>
        <v>41987.818969907406</v>
      </c>
      <c r="T1771" t="str">
        <f t="shared" si="216"/>
        <v>Dec</v>
      </c>
      <c r="U1771">
        <f t="shared" si="217"/>
        <v>2014</v>
      </c>
      <c r="V1771" s="10">
        <f t="shared" si="223"/>
        <v>42017.818969907406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218"/>
        <v>56.51428571428572</v>
      </c>
      <c r="P1772" s="5">
        <f t="shared" si="219"/>
        <v>150.5</v>
      </c>
      <c r="Q1772" t="str">
        <f t="shared" si="220"/>
        <v>photography</v>
      </c>
      <c r="R1772" t="str">
        <f t="shared" si="221"/>
        <v>photobooks</v>
      </c>
      <c r="S1772" s="10">
        <f t="shared" si="222"/>
        <v>41891.780023148152</v>
      </c>
      <c r="T1772" t="str">
        <f t="shared" si="216"/>
        <v>Sep</v>
      </c>
      <c r="U1772">
        <f t="shared" si="217"/>
        <v>2014</v>
      </c>
      <c r="V1772" s="10">
        <f t="shared" si="223"/>
        <v>41926.780023148152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218"/>
        <v>21.30952380952381</v>
      </c>
      <c r="P1773" s="5">
        <f t="shared" si="219"/>
        <v>35.799999999999997</v>
      </c>
      <c r="Q1773" t="str">
        <f t="shared" si="220"/>
        <v>photography</v>
      </c>
      <c r="R1773" t="str">
        <f t="shared" si="221"/>
        <v>photobooks</v>
      </c>
      <c r="S1773" s="10">
        <f t="shared" si="222"/>
        <v>41905.979629629634</v>
      </c>
      <c r="T1773" t="str">
        <f t="shared" si="216"/>
        <v>Sep</v>
      </c>
      <c r="U1773">
        <f t="shared" si="217"/>
        <v>2014</v>
      </c>
      <c r="V1773" s="10">
        <f t="shared" si="223"/>
        <v>41935.979629629634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218"/>
        <v>15.6</v>
      </c>
      <c r="P1774" s="5">
        <f t="shared" si="219"/>
        <v>45.157894736842103</v>
      </c>
      <c r="Q1774" t="str">
        <f t="shared" si="220"/>
        <v>photography</v>
      </c>
      <c r="R1774" t="str">
        <f t="shared" si="221"/>
        <v>photobooks</v>
      </c>
      <c r="S1774" s="10">
        <f t="shared" si="222"/>
        <v>41766.718009259261</v>
      </c>
      <c r="T1774" t="str">
        <f t="shared" si="216"/>
        <v>May</v>
      </c>
      <c r="U1774">
        <f t="shared" si="217"/>
        <v>2014</v>
      </c>
      <c r="V1774" s="10">
        <f t="shared" si="223"/>
        <v>41826.718009259261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218"/>
        <v>6.2566666666666677</v>
      </c>
      <c r="P1775" s="5">
        <f t="shared" si="219"/>
        <v>98.78947368421052</v>
      </c>
      <c r="Q1775" t="str">
        <f t="shared" si="220"/>
        <v>photography</v>
      </c>
      <c r="R1775" t="str">
        <f t="shared" si="221"/>
        <v>photobooks</v>
      </c>
      <c r="S1775" s="10">
        <f t="shared" si="222"/>
        <v>41978.760393518518</v>
      </c>
      <c r="T1775" t="str">
        <f t="shared" si="216"/>
        <v>Dec</v>
      </c>
      <c r="U1775">
        <f t="shared" si="217"/>
        <v>2014</v>
      </c>
      <c r="V1775" s="10">
        <f t="shared" si="223"/>
        <v>42023.760393518518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218"/>
        <v>45.92</v>
      </c>
      <c r="P1776" s="5">
        <f t="shared" si="219"/>
        <v>88.307692307692307</v>
      </c>
      <c r="Q1776" t="str">
        <f t="shared" si="220"/>
        <v>photography</v>
      </c>
      <c r="R1776" t="str">
        <f t="shared" si="221"/>
        <v>photobooks</v>
      </c>
      <c r="S1776" s="10">
        <f t="shared" si="222"/>
        <v>41930.218657407408</v>
      </c>
      <c r="T1776" t="str">
        <f t="shared" si="216"/>
        <v>Oct</v>
      </c>
      <c r="U1776">
        <f t="shared" si="217"/>
        <v>2014</v>
      </c>
      <c r="V1776" s="10">
        <f t="shared" si="223"/>
        <v>41972.624305555553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218"/>
        <v>65.101538461538468</v>
      </c>
      <c r="P1777" s="5">
        <f t="shared" si="219"/>
        <v>170.62903225806451</v>
      </c>
      <c r="Q1777" t="str">
        <f t="shared" si="220"/>
        <v>photography</v>
      </c>
      <c r="R1777" t="str">
        <f t="shared" si="221"/>
        <v>photobooks</v>
      </c>
      <c r="S1777" s="10">
        <f t="shared" si="222"/>
        <v>41891.976388888892</v>
      </c>
      <c r="T1777" t="str">
        <f t="shared" si="216"/>
        <v>Sep</v>
      </c>
      <c r="U1777">
        <f t="shared" si="217"/>
        <v>2014</v>
      </c>
      <c r="V1777" s="10">
        <f t="shared" si="223"/>
        <v>41936.976388888892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218"/>
        <v>6.7</v>
      </c>
      <c r="P1778" s="5">
        <f t="shared" si="219"/>
        <v>83.75</v>
      </c>
      <c r="Q1778" t="str">
        <f t="shared" si="220"/>
        <v>photography</v>
      </c>
      <c r="R1778" t="str">
        <f t="shared" si="221"/>
        <v>photobooks</v>
      </c>
      <c r="S1778" s="10">
        <f t="shared" si="222"/>
        <v>41905.95684027778</v>
      </c>
      <c r="T1778" t="str">
        <f t="shared" si="216"/>
        <v>Sep</v>
      </c>
      <c r="U1778">
        <f t="shared" si="217"/>
        <v>2014</v>
      </c>
      <c r="V1778" s="10">
        <f t="shared" si="223"/>
        <v>41941.95684027778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218"/>
        <v>13.5625</v>
      </c>
      <c r="P1779" s="5">
        <f t="shared" si="219"/>
        <v>65.099999999999994</v>
      </c>
      <c r="Q1779" t="str">
        <f t="shared" si="220"/>
        <v>photography</v>
      </c>
      <c r="R1779" t="str">
        <f t="shared" si="221"/>
        <v>photobooks</v>
      </c>
      <c r="S1779" s="10">
        <f t="shared" si="222"/>
        <v>42025.357094907406</v>
      </c>
      <c r="T1779" t="str">
        <f t="shared" si="216"/>
        <v>Jan</v>
      </c>
      <c r="U1779">
        <f t="shared" si="217"/>
        <v>2015</v>
      </c>
      <c r="V1779" s="10">
        <f t="shared" si="223"/>
        <v>42055.357094907406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218"/>
        <v>1.9900000000000002</v>
      </c>
      <c r="P1780" s="5">
        <f t="shared" si="219"/>
        <v>66.333333333333329</v>
      </c>
      <c r="Q1780" t="str">
        <f t="shared" si="220"/>
        <v>photography</v>
      </c>
      <c r="R1780" t="str">
        <f t="shared" si="221"/>
        <v>photobooks</v>
      </c>
      <c r="S1780" s="10">
        <f t="shared" si="222"/>
        <v>42045.86336805555</v>
      </c>
      <c r="T1780" t="str">
        <f t="shared" si="216"/>
        <v>Feb</v>
      </c>
      <c r="U1780">
        <f t="shared" si="217"/>
        <v>2015</v>
      </c>
      <c r="V1780" s="10">
        <f t="shared" si="223"/>
        <v>42090.821701388893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218"/>
        <v>36.236363636363642</v>
      </c>
      <c r="P1781" s="5">
        <f t="shared" si="219"/>
        <v>104.89473684210526</v>
      </c>
      <c r="Q1781" t="str">
        <f t="shared" si="220"/>
        <v>photography</v>
      </c>
      <c r="R1781" t="str">
        <f t="shared" si="221"/>
        <v>photobooks</v>
      </c>
      <c r="S1781" s="10">
        <f t="shared" si="222"/>
        <v>42585.691898148143</v>
      </c>
      <c r="T1781" t="str">
        <f t="shared" si="216"/>
        <v>Aug</v>
      </c>
      <c r="U1781">
        <f t="shared" si="217"/>
        <v>2016</v>
      </c>
      <c r="V1781" s="10">
        <f t="shared" si="223"/>
        <v>42615.691898148143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218"/>
        <v>39.743333333333339</v>
      </c>
      <c r="P1782" s="5">
        <f t="shared" si="219"/>
        <v>78.440789473684205</v>
      </c>
      <c r="Q1782" t="str">
        <f t="shared" si="220"/>
        <v>photography</v>
      </c>
      <c r="R1782" t="str">
        <f t="shared" si="221"/>
        <v>photobooks</v>
      </c>
      <c r="S1782" s="10">
        <f t="shared" si="222"/>
        <v>42493.600810185191</v>
      </c>
      <c r="T1782" t="str">
        <f t="shared" si="216"/>
        <v>May</v>
      </c>
      <c r="U1782">
        <f t="shared" si="217"/>
        <v>2016</v>
      </c>
      <c r="V1782" s="10">
        <f t="shared" si="223"/>
        <v>42553.600810185191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218"/>
        <v>25.763636363636365</v>
      </c>
      <c r="P1783" s="5">
        <f t="shared" si="219"/>
        <v>59.041666666666664</v>
      </c>
      <c r="Q1783" t="str">
        <f t="shared" si="220"/>
        <v>photography</v>
      </c>
      <c r="R1783" t="str">
        <f t="shared" si="221"/>
        <v>photobooks</v>
      </c>
      <c r="S1783" s="10">
        <f t="shared" si="222"/>
        <v>42597.617418981477</v>
      </c>
      <c r="T1783" t="str">
        <f t="shared" si="216"/>
        <v>Aug</v>
      </c>
      <c r="U1783">
        <f t="shared" si="217"/>
        <v>2016</v>
      </c>
      <c r="V1783" s="10">
        <f t="shared" si="223"/>
        <v>42628.617418981477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218"/>
        <v>15.491428571428573</v>
      </c>
      <c r="P1784" s="5">
        <f t="shared" si="219"/>
        <v>71.34210526315789</v>
      </c>
      <c r="Q1784" t="str">
        <f t="shared" si="220"/>
        <v>photography</v>
      </c>
      <c r="R1784" t="str">
        <f t="shared" si="221"/>
        <v>photobooks</v>
      </c>
      <c r="S1784" s="10">
        <f t="shared" si="222"/>
        <v>42388.575104166666</v>
      </c>
      <c r="T1784" t="str">
        <f t="shared" si="216"/>
        <v>Jan</v>
      </c>
      <c r="U1784">
        <f t="shared" si="217"/>
        <v>2016</v>
      </c>
      <c r="V1784" s="10">
        <f t="shared" si="223"/>
        <v>42421.575104166666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218"/>
        <v>23.692499999999999</v>
      </c>
      <c r="P1785" s="5">
        <f t="shared" si="219"/>
        <v>51.227027027027027</v>
      </c>
      <c r="Q1785" t="str">
        <f t="shared" si="220"/>
        <v>photography</v>
      </c>
      <c r="R1785" t="str">
        <f t="shared" si="221"/>
        <v>photobooks</v>
      </c>
      <c r="S1785" s="10">
        <f t="shared" si="222"/>
        <v>42115.949976851851</v>
      </c>
      <c r="T1785" t="str">
        <f t="shared" si="216"/>
        <v>Apr</v>
      </c>
      <c r="U1785">
        <f t="shared" si="217"/>
        <v>2015</v>
      </c>
      <c r="V1785" s="10">
        <f t="shared" si="223"/>
        <v>42145.949976851851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218"/>
        <v>39.76</v>
      </c>
      <c r="P1786" s="5">
        <f t="shared" si="219"/>
        <v>60.242424242424242</v>
      </c>
      <c r="Q1786" t="str">
        <f t="shared" si="220"/>
        <v>photography</v>
      </c>
      <c r="R1786" t="str">
        <f t="shared" si="221"/>
        <v>photobooks</v>
      </c>
      <c r="S1786" s="10">
        <f t="shared" si="222"/>
        <v>42003.655555555553</v>
      </c>
      <c r="T1786" t="str">
        <f t="shared" si="216"/>
        <v>Dec</v>
      </c>
      <c r="U1786">
        <f t="shared" si="217"/>
        <v>2014</v>
      </c>
      <c r="V1786" s="10">
        <f t="shared" si="223"/>
        <v>42035.142361111109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218"/>
        <v>20.220833333333331</v>
      </c>
      <c r="P1787" s="5">
        <f t="shared" si="219"/>
        <v>44.935185185185183</v>
      </c>
      <c r="Q1787" t="str">
        <f t="shared" si="220"/>
        <v>photography</v>
      </c>
      <c r="R1787" t="str">
        <f t="shared" si="221"/>
        <v>photobooks</v>
      </c>
      <c r="S1787" s="10">
        <f t="shared" si="222"/>
        <v>41897.134895833333</v>
      </c>
      <c r="T1787" t="str">
        <f t="shared" si="216"/>
        <v>Sep</v>
      </c>
      <c r="U1787">
        <f t="shared" si="217"/>
        <v>2014</v>
      </c>
      <c r="V1787" s="10">
        <f t="shared" si="223"/>
        <v>41928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218"/>
        <v>47.631578947368418</v>
      </c>
      <c r="P1788" s="5">
        <f t="shared" si="219"/>
        <v>31.206896551724139</v>
      </c>
      <c r="Q1788" t="str">
        <f t="shared" si="220"/>
        <v>photography</v>
      </c>
      <c r="R1788" t="str">
        <f t="shared" si="221"/>
        <v>photobooks</v>
      </c>
      <c r="S1788" s="10">
        <f t="shared" si="222"/>
        <v>41958.550659722227</v>
      </c>
      <c r="T1788" t="str">
        <f t="shared" si="216"/>
        <v>Nov</v>
      </c>
      <c r="U1788">
        <f t="shared" si="217"/>
        <v>2014</v>
      </c>
      <c r="V1788" s="10">
        <f t="shared" si="223"/>
        <v>41988.550659722227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218"/>
        <v>15.329999999999998</v>
      </c>
      <c r="P1789" s="5">
        <f t="shared" si="219"/>
        <v>63.875</v>
      </c>
      <c r="Q1789" t="str">
        <f t="shared" si="220"/>
        <v>photography</v>
      </c>
      <c r="R1789" t="str">
        <f t="shared" si="221"/>
        <v>photobooks</v>
      </c>
      <c r="S1789" s="10">
        <f t="shared" si="222"/>
        <v>42068.65552083333</v>
      </c>
      <c r="T1789" t="str">
        <f t="shared" si="216"/>
        <v>Mar</v>
      </c>
      <c r="U1789">
        <f t="shared" si="217"/>
        <v>2015</v>
      </c>
      <c r="V1789" s="10">
        <f t="shared" si="223"/>
        <v>42098.613854166666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218"/>
        <v>1.3818181818181818</v>
      </c>
      <c r="P1790" s="5">
        <f t="shared" si="219"/>
        <v>19</v>
      </c>
      <c r="Q1790" t="str">
        <f t="shared" si="220"/>
        <v>photography</v>
      </c>
      <c r="R1790" t="str">
        <f t="shared" si="221"/>
        <v>photobooks</v>
      </c>
      <c r="S1790" s="10">
        <f t="shared" si="222"/>
        <v>41913.94840277778</v>
      </c>
      <c r="T1790" t="str">
        <f t="shared" si="216"/>
        <v>Oct</v>
      </c>
      <c r="U1790">
        <f t="shared" si="217"/>
        <v>2014</v>
      </c>
      <c r="V1790" s="10">
        <f t="shared" si="223"/>
        <v>41943.94840277778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218"/>
        <v>0.5</v>
      </c>
      <c r="P1791" s="5">
        <f t="shared" si="219"/>
        <v>10</v>
      </c>
      <c r="Q1791" t="str">
        <f t="shared" si="220"/>
        <v>photography</v>
      </c>
      <c r="R1791" t="str">
        <f t="shared" si="221"/>
        <v>photobooks</v>
      </c>
      <c r="S1791" s="10">
        <f t="shared" si="222"/>
        <v>41956.250034722223</v>
      </c>
      <c r="T1791" t="str">
        <f t="shared" si="216"/>
        <v>Nov</v>
      </c>
      <c r="U1791">
        <f t="shared" si="217"/>
        <v>2014</v>
      </c>
      <c r="V1791" s="10">
        <f t="shared" si="223"/>
        <v>42016.250034722223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218"/>
        <v>4.957575757575758</v>
      </c>
      <c r="P1792" s="5">
        <f t="shared" si="219"/>
        <v>109.06666666666666</v>
      </c>
      <c r="Q1792" t="str">
        <f t="shared" si="220"/>
        <v>photography</v>
      </c>
      <c r="R1792" t="str">
        <f t="shared" si="221"/>
        <v>photobooks</v>
      </c>
      <c r="S1792" s="10">
        <f t="shared" si="222"/>
        <v>42010.674513888895</v>
      </c>
      <c r="T1792" t="str">
        <f t="shared" si="216"/>
        <v>Jan</v>
      </c>
      <c r="U1792">
        <f t="shared" si="217"/>
        <v>2015</v>
      </c>
      <c r="V1792" s="10">
        <f t="shared" si="223"/>
        <v>42040.674513888895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218"/>
        <v>3.5666666666666664</v>
      </c>
      <c r="P1793" s="5">
        <f t="shared" si="219"/>
        <v>26.75</v>
      </c>
      <c r="Q1793" t="str">
        <f t="shared" si="220"/>
        <v>photography</v>
      </c>
      <c r="R1793" t="str">
        <f t="shared" si="221"/>
        <v>photobooks</v>
      </c>
      <c r="S1793" s="10">
        <f t="shared" si="222"/>
        <v>41973.740335648152</v>
      </c>
      <c r="T1793" t="str">
        <f t="shared" si="216"/>
        <v>Nov</v>
      </c>
      <c r="U1793">
        <f t="shared" si="217"/>
        <v>2014</v>
      </c>
      <c r="V1793" s="10">
        <f t="shared" si="223"/>
        <v>42033.740335648152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218"/>
        <v>61.124000000000002</v>
      </c>
      <c r="P1794" s="5">
        <f t="shared" si="219"/>
        <v>109.93525179856115</v>
      </c>
      <c r="Q1794" t="str">
        <f t="shared" si="220"/>
        <v>photography</v>
      </c>
      <c r="R1794" t="str">
        <f t="shared" si="221"/>
        <v>photobooks</v>
      </c>
      <c r="S1794" s="10">
        <f t="shared" si="222"/>
        <v>42189.031041666662</v>
      </c>
      <c r="T1794" t="str">
        <f t="shared" ref="T1794:T1857" si="224">TEXT(S1794,"mmm")</f>
        <v>Jul</v>
      </c>
      <c r="U1794">
        <f t="shared" ref="U1794:U1857" si="225">YEAR(S1794)</f>
        <v>2015</v>
      </c>
      <c r="V1794" s="10">
        <f t="shared" si="223"/>
        <v>42226.290972222225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226">(E1795/D1795)*100</f>
        <v>1.3333333333333335</v>
      </c>
      <c r="P1795" s="5">
        <f t="shared" ref="P1795:P1858" si="227">IFERROR(E1795/L1795,0)</f>
        <v>20</v>
      </c>
      <c r="Q1795" t="str">
        <f t="shared" ref="Q1795:Q1858" si="228">LEFT(N1795,SEARCH("/",N1795,1)-1)</f>
        <v>photography</v>
      </c>
      <c r="R1795" t="str">
        <f t="shared" ref="R1795:R1858" si="229">RIGHT(N1795,LEN(N1795)-SEARCH("/",N1795,1))</f>
        <v>photobooks</v>
      </c>
      <c r="S1795" s="10">
        <f t="shared" ref="S1795:S1858" si="230">(((J1795/60)/60)/24)+DATE(1970,1,1)</f>
        <v>41940.89166666667</v>
      </c>
      <c r="T1795" t="str">
        <f t="shared" si="224"/>
        <v>Oct</v>
      </c>
      <c r="U1795">
        <f t="shared" si="225"/>
        <v>2014</v>
      </c>
      <c r="V1795" s="10">
        <f t="shared" ref="V1795:V1858" si="231">(((I1795/60)/60)/24)+DATE(1970,1,1)</f>
        <v>41970.933333333334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226"/>
        <v>11.077777777777778</v>
      </c>
      <c r="P1796" s="5">
        <f t="shared" si="227"/>
        <v>55.388888888888886</v>
      </c>
      <c r="Q1796" t="str">
        <f t="shared" si="228"/>
        <v>photography</v>
      </c>
      <c r="R1796" t="str">
        <f t="shared" si="229"/>
        <v>photobooks</v>
      </c>
      <c r="S1796" s="10">
        <f t="shared" si="230"/>
        <v>42011.551180555558</v>
      </c>
      <c r="T1796" t="str">
        <f t="shared" si="224"/>
        <v>Jan</v>
      </c>
      <c r="U1796">
        <f t="shared" si="225"/>
        <v>2015</v>
      </c>
      <c r="V1796" s="10">
        <f t="shared" si="231"/>
        <v>42046.551180555558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226"/>
        <v>38.735714285714288</v>
      </c>
      <c r="P1797" s="5">
        <f t="shared" si="227"/>
        <v>133.90123456790124</v>
      </c>
      <c r="Q1797" t="str">
        <f t="shared" si="228"/>
        <v>photography</v>
      </c>
      <c r="R1797" t="str">
        <f t="shared" si="229"/>
        <v>photobooks</v>
      </c>
      <c r="S1797" s="10">
        <f t="shared" si="230"/>
        <v>42628.288668981477</v>
      </c>
      <c r="T1797" t="str">
        <f t="shared" si="224"/>
        <v>Sep</v>
      </c>
      <c r="U1797">
        <f t="shared" si="225"/>
        <v>2016</v>
      </c>
      <c r="V1797" s="10">
        <f t="shared" si="231"/>
        <v>42657.666666666672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226"/>
        <v>22.05263157894737</v>
      </c>
      <c r="P1798" s="5">
        <f t="shared" si="227"/>
        <v>48.720930232558139</v>
      </c>
      <c r="Q1798" t="str">
        <f t="shared" si="228"/>
        <v>photography</v>
      </c>
      <c r="R1798" t="str">
        <f t="shared" si="229"/>
        <v>photobooks</v>
      </c>
      <c r="S1798" s="10">
        <f t="shared" si="230"/>
        <v>42515.439421296294</v>
      </c>
      <c r="T1798" t="str">
        <f t="shared" si="224"/>
        <v>May</v>
      </c>
      <c r="U1798">
        <f t="shared" si="225"/>
        <v>2016</v>
      </c>
      <c r="V1798" s="10">
        <f t="shared" si="231"/>
        <v>42575.439421296294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226"/>
        <v>67.55</v>
      </c>
      <c r="P1799" s="5">
        <f t="shared" si="227"/>
        <v>48.25</v>
      </c>
      <c r="Q1799" t="str">
        <f t="shared" si="228"/>
        <v>photography</v>
      </c>
      <c r="R1799" t="str">
        <f t="shared" si="229"/>
        <v>photobooks</v>
      </c>
      <c r="S1799" s="10">
        <f t="shared" si="230"/>
        <v>42689.56931712963</v>
      </c>
      <c r="T1799" t="str">
        <f t="shared" si="224"/>
        <v>Nov</v>
      </c>
      <c r="U1799">
        <f t="shared" si="225"/>
        <v>2016</v>
      </c>
      <c r="V1799" s="10">
        <f t="shared" si="231"/>
        <v>42719.56931712963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226"/>
        <v>13.637499999999999</v>
      </c>
      <c r="P1800" s="5">
        <f t="shared" si="227"/>
        <v>58.972972972972975</v>
      </c>
      <c r="Q1800" t="str">
        <f t="shared" si="228"/>
        <v>photography</v>
      </c>
      <c r="R1800" t="str">
        <f t="shared" si="229"/>
        <v>photobooks</v>
      </c>
      <c r="S1800" s="10">
        <f t="shared" si="230"/>
        <v>42344.32677083333</v>
      </c>
      <c r="T1800" t="str">
        <f t="shared" si="224"/>
        <v>Dec</v>
      </c>
      <c r="U1800">
        <f t="shared" si="225"/>
        <v>2015</v>
      </c>
      <c r="V1800" s="10">
        <f t="shared" si="231"/>
        <v>42404.32677083333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226"/>
        <v>1.7457500000000001</v>
      </c>
      <c r="P1801" s="5">
        <f t="shared" si="227"/>
        <v>11.638333333333334</v>
      </c>
      <c r="Q1801" t="str">
        <f t="shared" si="228"/>
        <v>photography</v>
      </c>
      <c r="R1801" t="str">
        <f t="shared" si="229"/>
        <v>photobooks</v>
      </c>
      <c r="S1801" s="10">
        <f t="shared" si="230"/>
        <v>41934.842685185184</v>
      </c>
      <c r="T1801" t="str">
        <f t="shared" si="224"/>
        <v>Oct</v>
      </c>
      <c r="U1801">
        <f t="shared" si="225"/>
        <v>2014</v>
      </c>
      <c r="V1801" s="10">
        <f t="shared" si="231"/>
        <v>41954.884351851855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226"/>
        <v>20.44963251188932</v>
      </c>
      <c r="P1802" s="5">
        <f t="shared" si="227"/>
        <v>83.716814159292042</v>
      </c>
      <c r="Q1802" t="str">
        <f t="shared" si="228"/>
        <v>photography</v>
      </c>
      <c r="R1802" t="str">
        <f t="shared" si="229"/>
        <v>photobooks</v>
      </c>
      <c r="S1802" s="10">
        <f t="shared" si="230"/>
        <v>42623.606134259258</v>
      </c>
      <c r="T1802" t="str">
        <f t="shared" si="224"/>
        <v>Sep</v>
      </c>
      <c r="U1802">
        <f t="shared" si="225"/>
        <v>2016</v>
      </c>
      <c r="V1802" s="10">
        <f t="shared" si="231"/>
        <v>42653.606134259258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226"/>
        <v>13.852941176470587</v>
      </c>
      <c r="P1803" s="5">
        <f t="shared" si="227"/>
        <v>63.648648648648646</v>
      </c>
      <c r="Q1803" t="str">
        <f t="shared" si="228"/>
        <v>photography</v>
      </c>
      <c r="R1803" t="str">
        <f t="shared" si="229"/>
        <v>photobooks</v>
      </c>
      <c r="S1803" s="10">
        <f t="shared" si="230"/>
        <v>42321.660509259258</v>
      </c>
      <c r="T1803" t="str">
        <f t="shared" si="224"/>
        <v>Nov</v>
      </c>
      <c r="U1803">
        <f t="shared" si="225"/>
        <v>2015</v>
      </c>
      <c r="V1803" s="10">
        <f t="shared" si="231"/>
        <v>42353.506944444445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226"/>
        <v>48.485714285714288</v>
      </c>
      <c r="P1804" s="5">
        <f t="shared" si="227"/>
        <v>94.277777777777771</v>
      </c>
      <c r="Q1804" t="str">
        <f t="shared" si="228"/>
        <v>photography</v>
      </c>
      <c r="R1804" t="str">
        <f t="shared" si="229"/>
        <v>photobooks</v>
      </c>
      <c r="S1804" s="10">
        <f t="shared" si="230"/>
        <v>42159.47256944445</v>
      </c>
      <c r="T1804" t="str">
        <f t="shared" si="224"/>
        <v>Jun</v>
      </c>
      <c r="U1804">
        <f t="shared" si="225"/>
        <v>2015</v>
      </c>
      <c r="V1804" s="10">
        <f t="shared" si="231"/>
        <v>42182.915972222225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226"/>
        <v>30.8</v>
      </c>
      <c r="P1805" s="5">
        <f t="shared" si="227"/>
        <v>71.86666666666666</v>
      </c>
      <c r="Q1805" t="str">
        <f t="shared" si="228"/>
        <v>photography</v>
      </c>
      <c r="R1805" t="str">
        <f t="shared" si="229"/>
        <v>photobooks</v>
      </c>
      <c r="S1805" s="10">
        <f t="shared" si="230"/>
        <v>42018.071550925932</v>
      </c>
      <c r="T1805" t="str">
        <f t="shared" si="224"/>
        <v>Jan</v>
      </c>
      <c r="U1805">
        <f t="shared" si="225"/>
        <v>2015</v>
      </c>
      <c r="V1805" s="10">
        <f t="shared" si="231"/>
        <v>42049.071550925932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226"/>
        <v>35.174193548387095</v>
      </c>
      <c r="P1806" s="5">
        <f t="shared" si="227"/>
        <v>104.84615384615384</v>
      </c>
      <c r="Q1806" t="str">
        <f t="shared" si="228"/>
        <v>photography</v>
      </c>
      <c r="R1806" t="str">
        <f t="shared" si="229"/>
        <v>photobooks</v>
      </c>
      <c r="S1806" s="10">
        <f t="shared" si="230"/>
        <v>42282.678287037037</v>
      </c>
      <c r="T1806" t="str">
        <f t="shared" si="224"/>
        <v>Oct</v>
      </c>
      <c r="U1806">
        <f t="shared" si="225"/>
        <v>2015</v>
      </c>
      <c r="V1806" s="10">
        <f t="shared" si="231"/>
        <v>42322.719953703709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226"/>
        <v>36.404444444444444</v>
      </c>
      <c r="P1807" s="5">
        <f t="shared" si="227"/>
        <v>67.139344262295083</v>
      </c>
      <c r="Q1807" t="str">
        <f t="shared" si="228"/>
        <v>photography</v>
      </c>
      <c r="R1807" t="str">
        <f t="shared" si="229"/>
        <v>photobooks</v>
      </c>
      <c r="S1807" s="10">
        <f t="shared" si="230"/>
        <v>42247.803912037038</v>
      </c>
      <c r="T1807" t="str">
        <f t="shared" si="224"/>
        <v>Aug</v>
      </c>
      <c r="U1807">
        <f t="shared" si="225"/>
        <v>2015</v>
      </c>
      <c r="V1807" s="10">
        <f t="shared" si="231"/>
        <v>42279.75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226"/>
        <v>2.9550000000000001</v>
      </c>
      <c r="P1808" s="5">
        <f t="shared" si="227"/>
        <v>73.875</v>
      </c>
      <c r="Q1808" t="str">
        <f t="shared" si="228"/>
        <v>photography</v>
      </c>
      <c r="R1808" t="str">
        <f t="shared" si="229"/>
        <v>photobooks</v>
      </c>
      <c r="S1808" s="10">
        <f t="shared" si="230"/>
        <v>41877.638298611113</v>
      </c>
      <c r="T1808" t="str">
        <f t="shared" si="224"/>
        <v>Aug</v>
      </c>
      <c r="U1808">
        <f t="shared" si="225"/>
        <v>2014</v>
      </c>
      <c r="V1808" s="10">
        <f t="shared" si="231"/>
        <v>41912.638298611113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226"/>
        <v>11.06</v>
      </c>
      <c r="P1809" s="5">
        <f t="shared" si="227"/>
        <v>69.125</v>
      </c>
      <c r="Q1809" t="str">
        <f t="shared" si="228"/>
        <v>photography</v>
      </c>
      <c r="R1809" t="str">
        <f t="shared" si="229"/>
        <v>photobooks</v>
      </c>
      <c r="S1809" s="10">
        <f t="shared" si="230"/>
        <v>41880.068437499998</v>
      </c>
      <c r="T1809" t="str">
        <f t="shared" si="224"/>
        <v>Aug</v>
      </c>
      <c r="U1809">
        <f t="shared" si="225"/>
        <v>2014</v>
      </c>
      <c r="V1809" s="10">
        <f t="shared" si="231"/>
        <v>41910.068437499998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226"/>
        <v>41.407142857142858</v>
      </c>
      <c r="P1810" s="5">
        <f t="shared" si="227"/>
        <v>120.77083333333333</v>
      </c>
      <c r="Q1810" t="str">
        <f t="shared" si="228"/>
        <v>photography</v>
      </c>
      <c r="R1810" t="str">
        <f t="shared" si="229"/>
        <v>photobooks</v>
      </c>
      <c r="S1810" s="10">
        <f t="shared" si="230"/>
        <v>42742.680902777778</v>
      </c>
      <c r="T1810" t="str">
        <f t="shared" si="224"/>
        <v>Jan</v>
      </c>
      <c r="U1810">
        <f t="shared" si="225"/>
        <v>2017</v>
      </c>
      <c r="V1810" s="10">
        <f t="shared" si="231"/>
        <v>42777.680902777778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226"/>
        <v>10.857142857142858</v>
      </c>
      <c r="P1811" s="5">
        <f t="shared" si="227"/>
        <v>42.222222222222221</v>
      </c>
      <c r="Q1811" t="str">
        <f t="shared" si="228"/>
        <v>photography</v>
      </c>
      <c r="R1811" t="str">
        <f t="shared" si="229"/>
        <v>photobooks</v>
      </c>
      <c r="S1811" s="10">
        <f t="shared" si="230"/>
        <v>42029.907858796301</v>
      </c>
      <c r="T1811" t="str">
        <f t="shared" si="224"/>
        <v>Jan</v>
      </c>
      <c r="U1811">
        <f t="shared" si="225"/>
        <v>2015</v>
      </c>
      <c r="V1811" s="10">
        <f t="shared" si="231"/>
        <v>42064.907858796301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226"/>
        <v>3.3333333333333335</v>
      </c>
      <c r="P1812" s="5">
        <f t="shared" si="227"/>
        <v>7.5</v>
      </c>
      <c r="Q1812" t="str">
        <f t="shared" si="228"/>
        <v>photography</v>
      </c>
      <c r="R1812" t="str">
        <f t="shared" si="229"/>
        <v>photobooks</v>
      </c>
      <c r="S1812" s="10">
        <f t="shared" si="230"/>
        <v>41860.91002314815</v>
      </c>
      <c r="T1812" t="str">
        <f t="shared" si="224"/>
        <v>Aug</v>
      </c>
      <c r="U1812">
        <f t="shared" si="225"/>
        <v>2014</v>
      </c>
      <c r="V1812" s="10">
        <f t="shared" si="231"/>
        <v>41872.91002314815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226"/>
        <v>7.407407407407407E-2</v>
      </c>
      <c r="P1813" s="5">
        <f t="shared" si="227"/>
        <v>1.5384615384615385</v>
      </c>
      <c r="Q1813" t="str">
        <f t="shared" si="228"/>
        <v>photography</v>
      </c>
      <c r="R1813" t="str">
        <f t="shared" si="229"/>
        <v>photobooks</v>
      </c>
      <c r="S1813" s="10">
        <f t="shared" si="230"/>
        <v>41876.433680555558</v>
      </c>
      <c r="T1813" t="str">
        <f t="shared" si="224"/>
        <v>Aug</v>
      </c>
      <c r="U1813">
        <f t="shared" si="225"/>
        <v>2014</v>
      </c>
      <c r="V1813" s="10">
        <f t="shared" si="231"/>
        <v>41936.166666666664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226"/>
        <v>13.307692307692307</v>
      </c>
      <c r="P1814" s="5">
        <f t="shared" si="227"/>
        <v>37.608695652173914</v>
      </c>
      <c r="Q1814" t="str">
        <f t="shared" si="228"/>
        <v>photography</v>
      </c>
      <c r="R1814" t="str">
        <f t="shared" si="229"/>
        <v>photobooks</v>
      </c>
      <c r="S1814" s="10">
        <f t="shared" si="230"/>
        <v>42524.318703703699</v>
      </c>
      <c r="T1814" t="str">
        <f t="shared" si="224"/>
        <v>Jun</v>
      </c>
      <c r="U1814">
        <f t="shared" si="225"/>
        <v>2016</v>
      </c>
      <c r="V1814" s="10">
        <f t="shared" si="231"/>
        <v>42554.318703703699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226"/>
        <v>0</v>
      </c>
      <c r="P1815" s="5">
        <f t="shared" si="227"/>
        <v>0</v>
      </c>
      <c r="Q1815" t="str">
        <f t="shared" si="228"/>
        <v>photography</v>
      </c>
      <c r="R1815" t="str">
        <f t="shared" si="229"/>
        <v>photobooks</v>
      </c>
      <c r="S1815" s="10">
        <f t="shared" si="230"/>
        <v>41829.889027777775</v>
      </c>
      <c r="T1815" t="str">
        <f t="shared" si="224"/>
        <v>Jul</v>
      </c>
      <c r="U1815">
        <f t="shared" si="225"/>
        <v>2014</v>
      </c>
      <c r="V1815" s="10">
        <f t="shared" si="231"/>
        <v>41859.889027777775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226"/>
        <v>49.183333333333337</v>
      </c>
      <c r="P1816" s="5">
        <f t="shared" si="227"/>
        <v>42.157142857142858</v>
      </c>
      <c r="Q1816" t="str">
        <f t="shared" si="228"/>
        <v>photography</v>
      </c>
      <c r="R1816" t="str">
        <f t="shared" si="229"/>
        <v>photobooks</v>
      </c>
      <c r="S1816" s="10">
        <f t="shared" si="230"/>
        <v>42033.314074074078</v>
      </c>
      <c r="T1816" t="str">
        <f t="shared" si="224"/>
        <v>Jan</v>
      </c>
      <c r="U1816">
        <f t="shared" si="225"/>
        <v>2015</v>
      </c>
      <c r="V1816" s="10">
        <f t="shared" si="231"/>
        <v>42063.314074074078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226"/>
        <v>0</v>
      </c>
      <c r="P1817" s="5">
        <f t="shared" si="227"/>
        <v>0</v>
      </c>
      <c r="Q1817" t="str">
        <f t="shared" si="228"/>
        <v>photography</v>
      </c>
      <c r="R1817" t="str">
        <f t="shared" si="229"/>
        <v>photobooks</v>
      </c>
      <c r="S1817" s="10">
        <f t="shared" si="230"/>
        <v>42172.906678240746</v>
      </c>
      <c r="T1817" t="str">
        <f t="shared" si="224"/>
        <v>Jun</v>
      </c>
      <c r="U1817">
        <f t="shared" si="225"/>
        <v>2015</v>
      </c>
      <c r="V1817" s="10">
        <f t="shared" si="231"/>
        <v>42186.906678240746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226"/>
        <v>2.036</v>
      </c>
      <c r="P1818" s="5">
        <f t="shared" si="227"/>
        <v>84.833333333333329</v>
      </c>
      <c r="Q1818" t="str">
        <f t="shared" si="228"/>
        <v>photography</v>
      </c>
      <c r="R1818" t="str">
        <f t="shared" si="229"/>
        <v>photobooks</v>
      </c>
      <c r="S1818" s="10">
        <f t="shared" si="230"/>
        <v>42548.876192129625</v>
      </c>
      <c r="T1818" t="str">
        <f t="shared" si="224"/>
        <v>Jun</v>
      </c>
      <c r="U1818">
        <f t="shared" si="225"/>
        <v>2016</v>
      </c>
      <c r="V1818" s="10">
        <f t="shared" si="231"/>
        <v>42576.791666666672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226"/>
        <v>52.327777777777776</v>
      </c>
      <c r="P1819" s="5">
        <f t="shared" si="227"/>
        <v>94.19</v>
      </c>
      <c r="Q1819" t="str">
        <f t="shared" si="228"/>
        <v>photography</v>
      </c>
      <c r="R1819" t="str">
        <f t="shared" si="229"/>
        <v>photobooks</v>
      </c>
      <c r="S1819" s="10">
        <f t="shared" si="230"/>
        <v>42705.662118055552</v>
      </c>
      <c r="T1819" t="str">
        <f t="shared" si="224"/>
        <v>Dec</v>
      </c>
      <c r="U1819">
        <f t="shared" si="225"/>
        <v>2016</v>
      </c>
      <c r="V1819" s="10">
        <f t="shared" si="231"/>
        <v>42765.290972222225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226"/>
        <v>0</v>
      </c>
      <c r="P1820" s="5">
        <f t="shared" si="227"/>
        <v>0</v>
      </c>
      <c r="Q1820" t="str">
        <f t="shared" si="228"/>
        <v>photography</v>
      </c>
      <c r="R1820" t="str">
        <f t="shared" si="229"/>
        <v>photobooks</v>
      </c>
      <c r="S1820" s="10">
        <f t="shared" si="230"/>
        <v>42067.234375</v>
      </c>
      <c r="T1820" t="str">
        <f t="shared" si="224"/>
        <v>Mar</v>
      </c>
      <c r="U1820">
        <f t="shared" si="225"/>
        <v>2015</v>
      </c>
      <c r="V1820" s="10">
        <f t="shared" si="231"/>
        <v>42097.192708333328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226"/>
        <v>2.083333333333333</v>
      </c>
      <c r="P1821" s="5">
        <f t="shared" si="227"/>
        <v>6.25</v>
      </c>
      <c r="Q1821" t="str">
        <f t="shared" si="228"/>
        <v>photography</v>
      </c>
      <c r="R1821" t="str">
        <f t="shared" si="229"/>
        <v>photobooks</v>
      </c>
      <c r="S1821" s="10">
        <f t="shared" si="230"/>
        <v>41820.752268518518</v>
      </c>
      <c r="T1821" t="str">
        <f t="shared" si="224"/>
        <v>Jun</v>
      </c>
      <c r="U1821">
        <f t="shared" si="225"/>
        <v>2014</v>
      </c>
      <c r="V1821" s="10">
        <f t="shared" si="231"/>
        <v>41850.752268518518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226"/>
        <v>6.565384615384616</v>
      </c>
      <c r="P1822" s="5">
        <f t="shared" si="227"/>
        <v>213.375</v>
      </c>
      <c r="Q1822" t="str">
        <f t="shared" si="228"/>
        <v>photography</v>
      </c>
      <c r="R1822" t="str">
        <f t="shared" si="229"/>
        <v>photobooks</v>
      </c>
      <c r="S1822" s="10">
        <f t="shared" si="230"/>
        <v>42065.084375000006</v>
      </c>
      <c r="T1822" t="str">
        <f t="shared" si="224"/>
        <v>Mar</v>
      </c>
      <c r="U1822">
        <f t="shared" si="225"/>
        <v>2015</v>
      </c>
      <c r="V1822" s="10">
        <f t="shared" si="231"/>
        <v>42095.042708333334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226"/>
        <v>134.88999999999999</v>
      </c>
      <c r="P1823" s="5">
        <f t="shared" si="227"/>
        <v>59.162280701754383</v>
      </c>
      <c r="Q1823" t="str">
        <f t="shared" si="228"/>
        <v>music</v>
      </c>
      <c r="R1823" t="str">
        <f t="shared" si="229"/>
        <v>rock</v>
      </c>
      <c r="S1823" s="10">
        <f t="shared" si="230"/>
        <v>40926.319062499999</v>
      </c>
      <c r="T1823" t="str">
        <f t="shared" si="224"/>
        <v>Jan</v>
      </c>
      <c r="U1823">
        <f t="shared" si="225"/>
        <v>2012</v>
      </c>
      <c r="V1823" s="10">
        <f t="shared" si="231"/>
        <v>40971.319062499999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226"/>
        <v>100</v>
      </c>
      <c r="P1824" s="5">
        <f t="shared" si="227"/>
        <v>27.272727272727273</v>
      </c>
      <c r="Q1824" t="str">
        <f t="shared" si="228"/>
        <v>music</v>
      </c>
      <c r="R1824" t="str">
        <f t="shared" si="229"/>
        <v>rock</v>
      </c>
      <c r="S1824" s="10">
        <f t="shared" si="230"/>
        <v>41634.797013888885</v>
      </c>
      <c r="T1824" t="str">
        <f t="shared" si="224"/>
        <v>Dec</v>
      </c>
      <c r="U1824">
        <f t="shared" si="225"/>
        <v>2013</v>
      </c>
      <c r="V1824" s="10">
        <f t="shared" si="231"/>
        <v>41670.792361111111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226"/>
        <v>115.85714285714286</v>
      </c>
      <c r="P1825" s="5">
        <f t="shared" si="227"/>
        <v>24.575757575757574</v>
      </c>
      <c r="Q1825" t="str">
        <f t="shared" si="228"/>
        <v>music</v>
      </c>
      <c r="R1825" t="str">
        <f t="shared" si="229"/>
        <v>rock</v>
      </c>
      <c r="S1825" s="10">
        <f t="shared" si="230"/>
        <v>41176.684907407405</v>
      </c>
      <c r="T1825" t="str">
        <f t="shared" si="224"/>
        <v>Sep</v>
      </c>
      <c r="U1825">
        <f t="shared" si="225"/>
        <v>2012</v>
      </c>
      <c r="V1825" s="10">
        <f t="shared" si="231"/>
        <v>41206.684907407405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226"/>
        <v>100.06666666666666</v>
      </c>
      <c r="P1826" s="5">
        <f t="shared" si="227"/>
        <v>75.05</v>
      </c>
      <c r="Q1826" t="str">
        <f t="shared" si="228"/>
        <v>music</v>
      </c>
      <c r="R1826" t="str">
        <f t="shared" si="229"/>
        <v>rock</v>
      </c>
      <c r="S1826" s="10">
        <f t="shared" si="230"/>
        <v>41626.916284722225</v>
      </c>
      <c r="T1826" t="str">
        <f t="shared" si="224"/>
        <v>Dec</v>
      </c>
      <c r="U1826">
        <f t="shared" si="225"/>
        <v>2013</v>
      </c>
      <c r="V1826" s="10">
        <f t="shared" si="231"/>
        <v>41647.088888888888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226"/>
        <v>105.05</v>
      </c>
      <c r="P1827" s="5">
        <f t="shared" si="227"/>
        <v>42.02</v>
      </c>
      <c r="Q1827" t="str">
        <f t="shared" si="228"/>
        <v>music</v>
      </c>
      <c r="R1827" t="str">
        <f t="shared" si="229"/>
        <v>rock</v>
      </c>
      <c r="S1827" s="10">
        <f t="shared" si="230"/>
        <v>41443.83452546296</v>
      </c>
      <c r="T1827" t="str">
        <f t="shared" si="224"/>
        <v>Jun</v>
      </c>
      <c r="U1827">
        <f t="shared" si="225"/>
        <v>2013</v>
      </c>
      <c r="V1827" s="10">
        <f t="shared" si="231"/>
        <v>41466.83452546296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226"/>
        <v>101</v>
      </c>
      <c r="P1828" s="5">
        <f t="shared" si="227"/>
        <v>53.157894736842103</v>
      </c>
      <c r="Q1828" t="str">
        <f t="shared" si="228"/>
        <v>music</v>
      </c>
      <c r="R1828" t="str">
        <f t="shared" si="229"/>
        <v>rock</v>
      </c>
      <c r="S1828" s="10">
        <f t="shared" si="230"/>
        <v>41657.923807870371</v>
      </c>
      <c r="T1828" t="str">
        <f t="shared" si="224"/>
        <v>Jan</v>
      </c>
      <c r="U1828">
        <f t="shared" si="225"/>
        <v>2014</v>
      </c>
      <c r="V1828" s="10">
        <f t="shared" si="231"/>
        <v>41687.923807870371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226"/>
        <v>100.66250000000001</v>
      </c>
      <c r="P1829" s="5">
        <f t="shared" si="227"/>
        <v>83.885416666666671</v>
      </c>
      <c r="Q1829" t="str">
        <f t="shared" si="228"/>
        <v>music</v>
      </c>
      <c r="R1829" t="str">
        <f t="shared" si="229"/>
        <v>rock</v>
      </c>
      <c r="S1829" s="10">
        <f t="shared" si="230"/>
        <v>40555.325937499998</v>
      </c>
      <c r="T1829" t="str">
        <f t="shared" si="224"/>
        <v>Jan</v>
      </c>
      <c r="U1829">
        <f t="shared" si="225"/>
        <v>2011</v>
      </c>
      <c r="V1829" s="10">
        <f t="shared" si="231"/>
        <v>40605.325937499998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226"/>
        <v>100.16000000000001</v>
      </c>
      <c r="P1830" s="5">
        <f t="shared" si="227"/>
        <v>417.33333333333331</v>
      </c>
      <c r="Q1830" t="str">
        <f t="shared" si="228"/>
        <v>music</v>
      </c>
      <c r="R1830" t="str">
        <f t="shared" si="229"/>
        <v>rock</v>
      </c>
      <c r="S1830" s="10">
        <f t="shared" si="230"/>
        <v>41736.899652777778</v>
      </c>
      <c r="T1830" t="str">
        <f t="shared" si="224"/>
        <v>Apr</v>
      </c>
      <c r="U1830">
        <f t="shared" si="225"/>
        <v>2014</v>
      </c>
      <c r="V1830" s="10">
        <f t="shared" si="231"/>
        <v>41768.916666666664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226"/>
        <v>166.68333333333334</v>
      </c>
      <c r="P1831" s="5">
        <f t="shared" si="227"/>
        <v>75.765151515151516</v>
      </c>
      <c r="Q1831" t="str">
        <f t="shared" si="228"/>
        <v>music</v>
      </c>
      <c r="R1831" t="str">
        <f t="shared" si="229"/>
        <v>rock</v>
      </c>
      <c r="S1831" s="10">
        <f t="shared" si="230"/>
        <v>40516.087627314817</v>
      </c>
      <c r="T1831" t="str">
        <f t="shared" si="224"/>
        <v>Dec</v>
      </c>
      <c r="U1831">
        <f t="shared" si="225"/>
        <v>2010</v>
      </c>
      <c r="V1831" s="10">
        <f t="shared" si="231"/>
        <v>40564.916666666664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226"/>
        <v>101.53333333333335</v>
      </c>
      <c r="P1832" s="5">
        <f t="shared" si="227"/>
        <v>67.389380530973455</v>
      </c>
      <c r="Q1832" t="str">
        <f t="shared" si="228"/>
        <v>music</v>
      </c>
      <c r="R1832" t="str">
        <f t="shared" si="229"/>
        <v>rock</v>
      </c>
      <c r="S1832" s="10">
        <f t="shared" si="230"/>
        <v>41664.684108796297</v>
      </c>
      <c r="T1832" t="str">
        <f t="shared" si="224"/>
        <v>Jan</v>
      </c>
      <c r="U1832">
        <f t="shared" si="225"/>
        <v>2014</v>
      </c>
      <c r="V1832" s="10">
        <f t="shared" si="231"/>
        <v>41694.684108796297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226"/>
        <v>103</v>
      </c>
      <c r="P1833" s="5">
        <f t="shared" si="227"/>
        <v>73.571428571428569</v>
      </c>
      <c r="Q1833" t="str">
        <f t="shared" si="228"/>
        <v>music</v>
      </c>
      <c r="R1833" t="str">
        <f t="shared" si="229"/>
        <v>rock</v>
      </c>
      <c r="S1833" s="10">
        <f t="shared" si="230"/>
        <v>41026.996099537035</v>
      </c>
      <c r="T1833" t="str">
        <f t="shared" si="224"/>
        <v>Apr</v>
      </c>
      <c r="U1833">
        <f t="shared" si="225"/>
        <v>2012</v>
      </c>
      <c r="V1833" s="10">
        <f t="shared" si="231"/>
        <v>41041.996099537035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226"/>
        <v>142.85714285714286</v>
      </c>
      <c r="P1834" s="5">
        <f t="shared" si="227"/>
        <v>25</v>
      </c>
      <c r="Q1834" t="str">
        <f t="shared" si="228"/>
        <v>music</v>
      </c>
      <c r="R1834" t="str">
        <f t="shared" si="229"/>
        <v>rock</v>
      </c>
      <c r="S1834" s="10">
        <f t="shared" si="230"/>
        <v>40576.539664351854</v>
      </c>
      <c r="T1834" t="str">
        <f t="shared" si="224"/>
        <v>Feb</v>
      </c>
      <c r="U1834">
        <f t="shared" si="225"/>
        <v>2011</v>
      </c>
      <c r="V1834" s="10">
        <f t="shared" si="231"/>
        <v>40606.539664351854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226"/>
        <v>262.5</v>
      </c>
      <c r="P1835" s="5">
        <f t="shared" si="227"/>
        <v>42</v>
      </c>
      <c r="Q1835" t="str">
        <f t="shared" si="228"/>
        <v>music</v>
      </c>
      <c r="R1835" t="str">
        <f t="shared" si="229"/>
        <v>rock</v>
      </c>
      <c r="S1835" s="10">
        <f t="shared" si="230"/>
        <v>41303.044016203705</v>
      </c>
      <c r="T1835" t="str">
        <f t="shared" si="224"/>
        <v>Jan</v>
      </c>
      <c r="U1835">
        <f t="shared" si="225"/>
        <v>2013</v>
      </c>
      <c r="V1835" s="10">
        <f t="shared" si="231"/>
        <v>41335.332638888889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226"/>
        <v>118.05000000000001</v>
      </c>
      <c r="P1836" s="5">
        <f t="shared" si="227"/>
        <v>131.16666666666666</v>
      </c>
      <c r="Q1836" t="str">
        <f t="shared" si="228"/>
        <v>music</v>
      </c>
      <c r="R1836" t="str">
        <f t="shared" si="229"/>
        <v>rock</v>
      </c>
      <c r="S1836" s="10">
        <f t="shared" si="230"/>
        <v>41988.964062500003</v>
      </c>
      <c r="T1836" t="str">
        <f t="shared" si="224"/>
        <v>Dec</v>
      </c>
      <c r="U1836">
        <f t="shared" si="225"/>
        <v>2014</v>
      </c>
      <c r="V1836" s="10">
        <f t="shared" si="231"/>
        <v>42028.964062500003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226"/>
        <v>104</v>
      </c>
      <c r="P1837" s="5">
        <f t="shared" si="227"/>
        <v>47.272727272727273</v>
      </c>
      <c r="Q1837" t="str">
        <f t="shared" si="228"/>
        <v>music</v>
      </c>
      <c r="R1837" t="str">
        <f t="shared" si="229"/>
        <v>rock</v>
      </c>
      <c r="S1837" s="10">
        <f t="shared" si="230"/>
        <v>42430.702210648145</v>
      </c>
      <c r="T1837" t="str">
        <f t="shared" si="224"/>
        <v>Mar</v>
      </c>
      <c r="U1837">
        <f t="shared" si="225"/>
        <v>2016</v>
      </c>
      <c r="V1837" s="10">
        <f t="shared" si="231"/>
        <v>42460.660543981481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226"/>
        <v>200.34</v>
      </c>
      <c r="P1838" s="5">
        <f t="shared" si="227"/>
        <v>182.12727272727273</v>
      </c>
      <c r="Q1838" t="str">
        <f t="shared" si="228"/>
        <v>music</v>
      </c>
      <c r="R1838" t="str">
        <f t="shared" si="229"/>
        <v>rock</v>
      </c>
      <c r="S1838" s="10">
        <f t="shared" si="230"/>
        <v>41305.809363425928</v>
      </c>
      <c r="T1838" t="str">
        <f t="shared" si="224"/>
        <v>Jan</v>
      </c>
      <c r="U1838">
        <f t="shared" si="225"/>
        <v>2013</v>
      </c>
      <c r="V1838" s="10">
        <f t="shared" si="231"/>
        <v>41322.809363425928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226"/>
        <v>306.83333333333331</v>
      </c>
      <c r="P1839" s="5">
        <f t="shared" si="227"/>
        <v>61.366666666666667</v>
      </c>
      <c r="Q1839" t="str">
        <f t="shared" si="228"/>
        <v>music</v>
      </c>
      <c r="R1839" t="str">
        <f t="shared" si="229"/>
        <v>rock</v>
      </c>
      <c r="S1839" s="10">
        <f t="shared" si="230"/>
        <v>40926.047858796301</v>
      </c>
      <c r="T1839" t="str">
        <f t="shared" si="224"/>
        <v>Jan</v>
      </c>
      <c r="U1839">
        <f t="shared" si="225"/>
        <v>2012</v>
      </c>
      <c r="V1839" s="10">
        <f t="shared" si="231"/>
        <v>40986.006192129629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226"/>
        <v>100.149</v>
      </c>
      <c r="P1840" s="5">
        <f t="shared" si="227"/>
        <v>35.767499999999998</v>
      </c>
      <c r="Q1840" t="str">
        <f t="shared" si="228"/>
        <v>music</v>
      </c>
      <c r="R1840" t="str">
        <f t="shared" si="229"/>
        <v>rock</v>
      </c>
      <c r="S1840" s="10">
        <f t="shared" si="230"/>
        <v>40788.786539351851</v>
      </c>
      <c r="T1840" t="str">
        <f t="shared" si="224"/>
        <v>Sep</v>
      </c>
      <c r="U1840">
        <f t="shared" si="225"/>
        <v>2011</v>
      </c>
      <c r="V1840" s="10">
        <f t="shared" si="231"/>
        <v>40817.125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226"/>
        <v>205.29999999999998</v>
      </c>
      <c r="P1841" s="5">
        <f t="shared" si="227"/>
        <v>45.62222222222222</v>
      </c>
      <c r="Q1841" t="str">
        <f t="shared" si="228"/>
        <v>music</v>
      </c>
      <c r="R1841" t="str">
        <f t="shared" si="229"/>
        <v>rock</v>
      </c>
      <c r="S1841" s="10">
        <f t="shared" si="230"/>
        <v>42614.722013888888</v>
      </c>
      <c r="T1841" t="str">
        <f t="shared" si="224"/>
        <v>Sep</v>
      </c>
      <c r="U1841">
        <f t="shared" si="225"/>
        <v>2016</v>
      </c>
      <c r="V1841" s="10">
        <f t="shared" si="231"/>
        <v>42644.722013888888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226"/>
        <v>108.88888888888889</v>
      </c>
      <c r="P1842" s="5">
        <f t="shared" si="227"/>
        <v>75.384615384615387</v>
      </c>
      <c r="Q1842" t="str">
        <f t="shared" si="228"/>
        <v>music</v>
      </c>
      <c r="R1842" t="str">
        <f t="shared" si="229"/>
        <v>rock</v>
      </c>
      <c r="S1842" s="10">
        <f t="shared" si="230"/>
        <v>41382.096180555556</v>
      </c>
      <c r="T1842" t="str">
        <f t="shared" si="224"/>
        <v>Apr</v>
      </c>
      <c r="U1842">
        <f t="shared" si="225"/>
        <v>2013</v>
      </c>
      <c r="V1842" s="10">
        <f t="shared" si="231"/>
        <v>41401.207638888889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226"/>
        <v>101.75</v>
      </c>
      <c r="P1843" s="5">
        <f t="shared" si="227"/>
        <v>50.875</v>
      </c>
      <c r="Q1843" t="str">
        <f t="shared" si="228"/>
        <v>music</v>
      </c>
      <c r="R1843" t="str">
        <f t="shared" si="229"/>
        <v>rock</v>
      </c>
      <c r="S1843" s="10">
        <f t="shared" si="230"/>
        <v>41745.84542824074</v>
      </c>
      <c r="T1843" t="str">
        <f t="shared" si="224"/>
        <v>Apr</v>
      </c>
      <c r="U1843">
        <f t="shared" si="225"/>
        <v>2014</v>
      </c>
      <c r="V1843" s="10">
        <f t="shared" si="231"/>
        <v>41779.207638888889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226"/>
        <v>125.25</v>
      </c>
      <c r="P1844" s="5">
        <f t="shared" si="227"/>
        <v>119.28571428571429</v>
      </c>
      <c r="Q1844" t="str">
        <f t="shared" si="228"/>
        <v>music</v>
      </c>
      <c r="R1844" t="str">
        <f t="shared" si="229"/>
        <v>rock</v>
      </c>
      <c r="S1844" s="10">
        <f t="shared" si="230"/>
        <v>42031.631724537037</v>
      </c>
      <c r="T1844" t="str">
        <f t="shared" si="224"/>
        <v>Jan</v>
      </c>
      <c r="U1844">
        <f t="shared" si="225"/>
        <v>2015</v>
      </c>
      <c r="V1844" s="10">
        <f t="shared" si="231"/>
        <v>42065.249305555553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226"/>
        <v>124.0061</v>
      </c>
      <c r="P1845" s="5">
        <f t="shared" si="227"/>
        <v>92.541865671641801</v>
      </c>
      <c r="Q1845" t="str">
        <f t="shared" si="228"/>
        <v>music</v>
      </c>
      <c r="R1845" t="str">
        <f t="shared" si="229"/>
        <v>rock</v>
      </c>
      <c r="S1845" s="10">
        <f t="shared" si="230"/>
        <v>40564.994837962964</v>
      </c>
      <c r="T1845" t="str">
        <f t="shared" si="224"/>
        <v>Jan</v>
      </c>
      <c r="U1845">
        <f t="shared" si="225"/>
        <v>2011</v>
      </c>
      <c r="V1845" s="10">
        <f t="shared" si="231"/>
        <v>40594.994837962964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226"/>
        <v>101.4</v>
      </c>
      <c r="P1846" s="5">
        <f t="shared" si="227"/>
        <v>76.05</v>
      </c>
      <c r="Q1846" t="str">
        <f t="shared" si="228"/>
        <v>music</v>
      </c>
      <c r="R1846" t="str">
        <f t="shared" si="229"/>
        <v>rock</v>
      </c>
      <c r="S1846" s="10">
        <f t="shared" si="230"/>
        <v>40666.973541666666</v>
      </c>
      <c r="T1846" t="str">
        <f t="shared" si="224"/>
        <v>May</v>
      </c>
      <c r="U1846">
        <f t="shared" si="225"/>
        <v>2011</v>
      </c>
      <c r="V1846" s="10">
        <f t="shared" si="231"/>
        <v>40705.125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226"/>
        <v>100</v>
      </c>
      <c r="P1847" s="5">
        <f t="shared" si="227"/>
        <v>52.631578947368418</v>
      </c>
      <c r="Q1847" t="str">
        <f t="shared" si="228"/>
        <v>music</v>
      </c>
      <c r="R1847" t="str">
        <f t="shared" si="229"/>
        <v>rock</v>
      </c>
      <c r="S1847" s="10">
        <f t="shared" si="230"/>
        <v>42523.333310185189</v>
      </c>
      <c r="T1847" t="str">
        <f t="shared" si="224"/>
        <v>Jun</v>
      </c>
      <c r="U1847">
        <f t="shared" si="225"/>
        <v>2016</v>
      </c>
      <c r="V1847" s="10">
        <f t="shared" si="231"/>
        <v>42538.204861111109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226"/>
        <v>137.92666666666668</v>
      </c>
      <c r="P1848" s="5">
        <f t="shared" si="227"/>
        <v>98.990430622009569</v>
      </c>
      <c r="Q1848" t="str">
        <f t="shared" si="228"/>
        <v>music</v>
      </c>
      <c r="R1848" t="str">
        <f t="shared" si="229"/>
        <v>rock</v>
      </c>
      <c r="S1848" s="10">
        <f t="shared" si="230"/>
        <v>41228.650196759263</v>
      </c>
      <c r="T1848" t="str">
        <f t="shared" si="224"/>
        <v>Nov</v>
      </c>
      <c r="U1848">
        <f t="shared" si="225"/>
        <v>2012</v>
      </c>
      <c r="V1848" s="10">
        <f t="shared" si="231"/>
        <v>41258.650196759263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226"/>
        <v>120.88000000000001</v>
      </c>
      <c r="P1849" s="5">
        <f t="shared" si="227"/>
        <v>79.526315789473685</v>
      </c>
      <c r="Q1849" t="str">
        <f t="shared" si="228"/>
        <v>music</v>
      </c>
      <c r="R1849" t="str">
        <f t="shared" si="229"/>
        <v>rock</v>
      </c>
      <c r="S1849" s="10">
        <f t="shared" si="230"/>
        <v>42094.236481481479</v>
      </c>
      <c r="T1849" t="str">
        <f t="shared" si="224"/>
        <v>Mar</v>
      </c>
      <c r="U1849">
        <f t="shared" si="225"/>
        <v>2015</v>
      </c>
      <c r="V1849" s="10">
        <f t="shared" si="231"/>
        <v>42115.236481481479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226"/>
        <v>107.36666666666667</v>
      </c>
      <c r="P1850" s="5">
        <f t="shared" si="227"/>
        <v>134.20833333333334</v>
      </c>
      <c r="Q1850" t="str">
        <f t="shared" si="228"/>
        <v>music</v>
      </c>
      <c r="R1850" t="str">
        <f t="shared" si="229"/>
        <v>rock</v>
      </c>
      <c r="S1850" s="10">
        <f t="shared" si="230"/>
        <v>40691.788055555553</v>
      </c>
      <c r="T1850" t="str">
        <f t="shared" si="224"/>
        <v>May</v>
      </c>
      <c r="U1850">
        <f t="shared" si="225"/>
        <v>2011</v>
      </c>
      <c r="V1850" s="10">
        <f t="shared" si="231"/>
        <v>40755.290972222225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226"/>
        <v>100.33333333333334</v>
      </c>
      <c r="P1851" s="5">
        <f t="shared" si="227"/>
        <v>37.625</v>
      </c>
      <c r="Q1851" t="str">
        <f t="shared" si="228"/>
        <v>music</v>
      </c>
      <c r="R1851" t="str">
        <f t="shared" si="229"/>
        <v>rock</v>
      </c>
      <c r="S1851" s="10">
        <f t="shared" si="230"/>
        <v>41169.845590277779</v>
      </c>
      <c r="T1851" t="str">
        <f t="shared" si="224"/>
        <v>Sep</v>
      </c>
      <c r="U1851">
        <f t="shared" si="225"/>
        <v>2012</v>
      </c>
      <c r="V1851" s="10">
        <f t="shared" si="231"/>
        <v>41199.845590277779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226"/>
        <v>101.52222222222223</v>
      </c>
      <c r="P1852" s="5">
        <f t="shared" si="227"/>
        <v>51.044692737430168</v>
      </c>
      <c r="Q1852" t="str">
        <f t="shared" si="228"/>
        <v>music</v>
      </c>
      <c r="R1852" t="str">
        <f t="shared" si="229"/>
        <v>rock</v>
      </c>
      <c r="S1852" s="10">
        <f t="shared" si="230"/>
        <v>41800.959490740745</v>
      </c>
      <c r="T1852" t="str">
        <f t="shared" si="224"/>
        <v>Jun</v>
      </c>
      <c r="U1852">
        <f t="shared" si="225"/>
        <v>2014</v>
      </c>
      <c r="V1852" s="10">
        <f t="shared" si="231"/>
        <v>41830.959490740745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226"/>
        <v>100.07692307692308</v>
      </c>
      <c r="P1853" s="5">
        <f t="shared" si="227"/>
        <v>50.03846153846154</v>
      </c>
      <c r="Q1853" t="str">
        <f t="shared" si="228"/>
        <v>music</v>
      </c>
      <c r="R1853" t="str">
        <f t="shared" si="229"/>
        <v>rock</v>
      </c>
      <c r="S1853" s="10">
        <f t="shared" si="230"/>
        <v>41827.906689814816</v>
      </c>
      <c r="T1853" t="str">
        <f t="shared" si="224"/>
        <v>Jul</v>
      </c>
      <c r="U1853">
        <f t="shared" si="225"/>
        <v>2014</v>
      </c>
      <c r="V1853" s="10">
        <f t="shared" si="231"/>
        <v>41848.041666666664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226"/>
        <v>116.96666666666667</v>
      </c>
      <c r="P1854" s="5">
        <f t="shared" si="227"/>
        <v>133.93129770992365</v>
      </c>
      <c r="Q1854" t="str">
        <f t="shared" si="228"/>
        <v>music</v>
      </c>
      <c r="R1854" t="str">
        <f t="shared" si="229"/>
        <v>rock</v>
      </c>
      <c r="S1854" s="10">
        <f t="shared" si="230"/>
        <v>42081.77143518519</v>
      </c>
      <c r="T1854" t="str">
        <f t="shared" si="224"/>
        <v>Mar</v>
      </c>
      <c r="U1854">
        <f t="shared" si="225"/>
        <v>2015</v>
      </c>
      <c r="V1854" s="10">
        <f t="shared" si="231"/>
        <v>42119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226"/>
        <v>101.875</v>
      </c>
      <c r="P1855" s="5">
        <f t="shared" si="227"/>
        <v>58.214285714285715</v>
      </c>
      <c r="Q1855" t="str">
        <f t="shared" si="228"/>
        <v>music</v>
      </c>
      <c r="R1855" t="str">
        <f t="shared" si="229"/>
        <v>rock</v>
      </c>
      <c r="S1855" s="10">
        <f t="shared" si="230"/>
        <v>41177.060381944444</v>
      </c>
      <c r="T1855" t="str">
        <f t="shared" si="224"/>
        <v>Sep</v>
      </c>
      <c r="U1855">
        <f t="shared" si="225"/>
        <v>2012</v>
      </c>
      <c r="V1855" s="10">
        <f t="shared" si="231"/>
        <v>41227.102048611108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226"/>
        <v>102.12366666666665</v>
      </c>
      <c r="P1856" s="5">
        <f t="shared" si="227"/>
        <v>88.037643678160919</v>
      </c>
      <c r="Q1856" t="str">
        <f t="shared" si="228"/>
        <v>music</v>
      </c>
      <c r="R1856" t="str">
        <f t="shared" si="229"/>
        <v>rock</v>
      </c>
      <c r="S1856" s="10">
        <f t="shared" si="230"/>
        <v>41388.021261574075</v>
      </c>
      <c r="T1856" t="str">
        <f t="shared" si="224"/>
        <v>Apr</v>
      </c>
      <c r="U1856">
        <f t="shared" si="225"/>
        <v>2013</v>
      </c>
      <c r="V1856" s="10">
        <f t="shared" si="231"/>
        <v>41418.021261574075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226"/>
        <v>154.05897142857143</v>
      </c>
      <c r="P1857" s="5">
        <f t="shared" si="227"/>
        <v>70.576753926701571</v>
      </c>
      <c r="Q1857" t="str">
        <f t="shared" si="228"/>
        <v>music</v>
      </c>
      <c r="R1857" t="str">
        <f t="shared" si="229"/>
        <v>rock</v>
      </c>
      <c r="S1857" s="10">
        <f t="shared" si="230"/>
        <v>41600.538657407407</v>
      </c>
      <c r="T1857" t="str">
        <f t="shared" si="224"/>
        <v>Nov</v>
      </c>
      <c r="U1857">
        <f t="shared" si="225"/>
        <v>2013</v>
      </c>
      <c r="V1857" s="10">
        <f t="shared" si="231"/>
        <v>41645.538657407407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226"/>
        <v>101.25</v>
      </c>
      <c r="P1858" s="5">
        <f t="shared" si="227"/>
        <v>53.289473684210527</v>
      </c>
      <c r="Q1858" t="str">
        <f t="shared" si="228"/>
        <v>music</v>
      </c>
      <c r="R1858" t="str">
        <f t="shared" si="229"/>
        <v>rock</v>
      </c>
      <c r="S1858" s="10">
        <f t="shared" si="230"/>
        <v>41817.854999999996</v>
      </c>
      <c r="T1858" t="str">
        <f t="shared" ref="T1858:T1921" si="232">TEXT(S1858,"mmm")</f>
        <v>Jun</v>
      </c>
      <c r="U1858">
        <f t="shared" ref="U1858:U1921" si="233">YEAR(S1858)</f>
        <v>2014</v>
      </c>
      <c r="V1858" s="10">
        <f t="shared" si="231"/>
        <v>41838.854999999996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234">(E1859/D1859)*100</f>
        <v>100</v>
      </c>
      <c r="P1859" s="5">
        <f t="shared" ref="P1859:P1922" si="235">IFERROR(E1859/L1859,0)</f>
        <v>136.36363636363637</v>
      </c>
      <c r="Q1859" t="str">
        <f t="shared" ref="Q1859:Q1922" si="236">LEFT(N1859,SEARCH("/",N1859,1)-1)</f>
        <v>music</v>
      </c>
      <c r="R1859" t="str">
        <f t="shared" ref="R1859:R1922" si="237">RIGHT(N1859,LEN(N1859)-SEARCH("/",N1859,1))</f>
        <v>rock</v>
      </c>
      <c r="S1859" s="10">
        <f t="shared" ref="S1859:S1922" si="238">(((J1859/60)/60)/24)+DATE(1970,1,1)</f>
        <v>41864.76866898148</v>
      </c>
      <c r="T1859" t="str">
        <f t="shared" si="232"/>
        <v>Aug</v>
      </c>
      <c r="U1859">
        <f t="shared" si="233"/>
        <v>2014</v>
      </c>
      <c r="V1859" s="10">
        <f t="shared" ref="V1859:V1922" si="239">(((I1859/60)/60)/24)+DATE(1970,1,1)</f>
        <v>41894.76866898148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234"/>
        <v>108.74800874800874</v>
      </c>
      <c r="P1860" s="5">
        <f t="shared" si="235"/>
        <v>40.547315436241611</v>
      </c>
      <c r="Q1860" t="str">
        <f t="shared" si="236"/>
        <v>music</v>
      </c>
      <c r="R1860" t="str">
        <f t="shared" si="237"/>
        <v>rock</v>
      </c>
      <c r="S1860" s="10">
        <f t="shared" si="238"/>
        <v>40833.200474537036</v>
      </c>
      <c r="T1860" t="str">
        <f t="shared" si="232"/>
        <v>Oct</v>
      </c>
      <c r="U1860">
        <f t="shared" si="233"/>
        <v>2011</v>
      </c>
      <c r="V1860" s="10">
        <f t="shared" si="239"/>
        <v>40893.242141203707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234"/>
        <v>131.83333333333334</v>
      </c>
      <c r="P1861" s="5">
        <f t="shared" si="235"/>
        <v>70.625</v>
      </c>
      <c r="Q1861" t="str">
        <f t="shared" si="236"/>
        <v>music</v>
      </c>
      <c r="R1861" t="str">
        <f t="shared" si="237"/>
        <v>rock</v>
      </c>
      <c r="S1861" s="10">
        <f t="shared" si="238"/>
        <v>40778.770011574074</v>
      </c>
      <c r="T1861" t="str">
        <f t="shared" si="232"/>
        <v>Aug</v>
      </c>
      <c r="U1861">
        <f t="shared" si="233"/>
        <v>2011</v>
      </c>
      <c r="V1861" s="10">
        <f t="shared" si="239"/>
        <v>40808.770011574074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234"/>
        <v>133.46666666666667</v>
      </c>
      <c r="P1862" s="5">
        <f t="shared" si="235"/>
        <v>52.684210526315788</v>
      </c>
      <c r="Q1862" t="str">
        <f t="shared" si="236"/>
        <v>music</v>
      </c>
      <c r="R1862" t="str">
        <f t="shared" si="237"/>
        <v>rock</v>
      </c>
      <c r="S1862" s="10">
        <f t="shared" si="238"/>
        <v>41655.709305555552</v>
      </c>
      <c r="T1862" t="str">
        <f t="shared" si="232"/>
        <v>Jan</v>
      </c>
      <c r="U1862">
        <f t="shared" si="233"/>
        <v>2014</v>
      </c>
      <c r="V1862" s="10">
        <f t="shared" si="239"/>
        <v>41676.709305555552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234"/>
        <v>0</v>
      </c>
      <c r="P1863" s="5">
        <f t="shared" si="235"/>
        <v>0</v>
      </c>
      <c r="Q1863" t="str">
        <f t="shared" si="236"/>
        <v>games</v>
      </c>
      <c r="R1863" t="str">
        <f t="shared" si="237"/>
        <v>mobile games</v>
      </c>
      <c r="S1863" s="10">
        <f t="shared" si="238"/>
        <v>42000.300243055557</v>
      </c>
      <c r="T1863" t="str">
        <f t="shared" si="232"/>
        <v>Dec</v>
      </c>
      <c r="U1863">
        <f t="shared" si="233"/>
        <v>2014</v>
      </c>
      <c r="V1863" s="10">
        <f t="shared" si="239"/>
        <v>42030.300243055557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234"/>
        <v>8.0833333333333321</v>
      </c>
      <c r="P1864" s="5">
        <f t="shared" si="235"/>
        <v>90.9375</v>
      </c>
      <c r="Q1864" t="str">
        <f t="shared" si="236"/>
        <v>games</v>
      </c>
      <c r="R1864" t="str">
        <f t="shared" si="237"/>
        <v>mobile games</v>
      </c>
      <c r="S1864" s="10">
        <f t="shared" si="238"/>
        <v>42755.492754629624</v>
      </c>
      <c r="T1864" t="str">
        <f t="shared" si="232"/>
        <v>Jan</v>
      </c>
      <c r="U1864">
        <f t="shared" si="233"/>
        <v>2017</v>
      </c>
      <c r="V1864" s="10">
        <f t="shared" si="239"/>
        <v>42802.3125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234"/>
        <v>0.4</v>
      </c>
      <c r="P1865" s="5">
        <f t="shared" si="235"/>
        <v>5</v>
      </c>
      <c r="Q1865" t="str">
        <f t="shared" si="236"/>
        <v>games</v>
      </c>
      <c r="R1865" t="str">
        <f t="shared" si="237"/>
        <v>mobile games</v>
      </c>
      <c r="S1865" s="10">
        <f t="shared" si="238"/>
        <v>41772.797280092593</v>
      </c>
      <c r="T1865" t="str">
        <f t="shared" si="232"/>
        <v>May</v>
      </c>
      <c r="U1865">
        <f t="shared" si="233"/>
        <v>2014</v>
      </c>
      <c r="V1865" s="10">
        <f t="shared" si="239"/>
        <v>41802.797280092593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234"/>
        <v>42.892307692307689</v>
      </c>
      <c r="P1866" s="5">
        <f t="shared" si="235"/>
        <v>58.083333333333336</v>
      </c>
      <c r="Q1866" t="str">
        <f t="shared" si="236"/>
        <v>games</v>
      </c>
      <c r="R1866" t="str">
        <f t="shared" si="237"/>
        <v>mobile games</v>
      </c>
      <c r="S1866" s="10">
        <f t="shared" si="238"/>
        <v>41733.716435185182</v>
      </c>
      <c r="T1866" t="str">
        <f t="shared" si="232"/>
        <v>Apr</v>
      </c>
      <c r="U1866">
        <f t="shared" si="233"/>
        <v>2014</v>
      </c>
      <c r="V1866" s="10">
        <f t="shared" si="239"/>
        <v>41763.716435185182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234"/>
        <v>3.6363636363636364E-3</v>
      </c>
      <c r="P1867" s="5">
        <f t="shared" si="235"/>
        <v>2</v>
      </c>
      <c r="Q1867" t="str">
        <f t="shared" si="236"/>
        <v>games</v>
      </c>
      <c r="R1867" t="str">
        <f t="shared" si="237"/>
        <v>mobile games</v>
      </c>
      <c r="S1867" s="10">
        <f t="shared" si="238"/>
        <v>42645.367442129631</v>
      </c>
      <c r="T1867" t="str">
        <f t="shared" si="232"/>
        <v>Oct</v>
      </c>
      <c r="U1867">
        <f t="shared" si="233"/>
        <v>2016</v>
      </c>
      <c r="V1867" s="10">
        <f t="shared" si="239"/>
        <v>42680.409108796302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234"/>
        <v>0.5</v>
      </c>
      <c r="P1868" s="5">
        <f t="shared" si="235"/>
        <v>62.5</v>
      </c>
      <c r="Q1868" t="str">
        <f t="shared" si="236"/>
        <v>games</v>
      </c>
      <c r="R1868" t="str">
        <f t="shared" si="237"/>
        <v>mobile games</v>
      </c>
      <c r="S1868" s="10">
        <f t="shared" si="238"/>
        <v>42742.246493055558</v>
      </c>
      <c r="T1868" t="str">
        <f t="shared" si="232"/>
        <v>Jan</v>
      </c>
      <c r="U1868">
        <f t="shared" si="233"/>
        <v>2017</v>
      </c>
      <c r="V1868" s="10">
        <f t="shared" si="239"/>
        <v>42795.166666666672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234"/>
        <v>0.05</v>
      </c>
      <c r="P1869" s="5">
        <f t="shared" si="235"/>
        <v>10</v>
      </c>
      <c r="Q1869" t="str">
        <f t="shared" si="236"/>
        <v>games</v>
      </c>
      <c r="R1869" t="str">
        <f t="shared" si="237"/>
        <v>mobile games</v>
      </c>
      <c r="S1869" s="10">
        <f t="shared" si="238"/>
        <v>42649.924907407403</v>
      </c>
      <c r="T1869" t="str">
        <f t="shared" si="232"/>
        <v>Oct</v>
      </c>
      <c r="U1869">
        <f t="shared" si="233"/>
        <v>2016</v>
      </c>
      <c r="V1869" s="10">
        <f t="shared" si="239"/>
        <v>42679.924907407403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234"/>
        <v>4.8680000000000003</v>
      </c>
      <c r="P1870" s="5">
        <f t="shared" si="235"/>
        <v>71.588235294117652</v>
      </c>
      <c r="Q1870" t="str">
        <f t="shared" si="236"/>
        <v>games</v>
      </c>
      <c r="R1870" t="str">
        <f t="shared" si="237"/>
        <v>mobile games</v>
      </c>
      <c r="S1870" s="10">
        <f t="shared" si="238"/>
        <v>42328.779224537036</v>
      </c>
      <c r="T1870" t="str">
        <f t="shared" si="232"/>
        <v>Nov</v>
      </c>
      <c r="U1870">
        <f t="shared" si="233"/>
        <v>2015</v>
      </c>
      <c r="V1870" s="10">
        <f t="shared" si="239"/>
        <v>42353.332638888889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234"/>
        <v>0</v>
      </c>
      <c r="P1871" s="5">
        <f t="shared" si="235"/>
        <v>0</v>
      </c>
      <c r="Q1871" t="str">
        <f t="shared" si="236"/>
        <v>games</v>
      </c>
      <c r="R1871" t="str">
        <f t="shared" si="237"/>
        <v>mobile games</v>
      </c>
      <c r="S1871" s="10">
        <f t="shared" si="238"/>
        <v>42709.002881944441</v>
      </c>
      <c r="T1871" t="str">
        <f t="shared" si="232"/>
        <v>Dec</v>
      </c>
      <c r="U1871">
        <f t="shared" si="233"/>
        <v>2016</v>
      </c>
      <c r="V1871" s="10">
        <f t="shared" si="239"/>
        <v>42739.002881944441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234"/>
        <v>10.314285714285715</v>
      </c>
      <c r="P1872" s="5">
        <f t="shared" si="235"/>
        <v>32.81818181818182</v>
      </c>
      <c r="Q1872" t="str">
        <f t="shared" si="236"/>
        <v>games</v>
      </c>
      <c r="R1872" t="str">
        <f t="shared" si="237"/>
        <v>mobile games</v>
      </c>
      <c r="S1872" s="10">
        <f t="shared" si="238"/>
        <v>42371.355729166666</v>
      </c>
      <c r="T1872" t="str">
        <f t="shared" si="232"/>
        <v>Jan</v>
      </c>
      <c r="U1872">
        <f t="shared" si="233"/>
        <v>2016</v>
      </c>
      <c r="V1872" s="10">
        <f t="shared" si="239"/>
        <v>42400.178472222222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234"/>
        <v>71.784615384615378</v>
      </c>
      <c r="P1873" s="5">
        <f t="shared" si="235"/>
        <v>49.11578947368421</v>
      </c>
      <c r="Q1873" t="str">
        <f t="shared" si="236"/>
        <v>games</v>
      </c>
      <c r="R1873" t="str">
        <f t="shared" si="237"/>
        <v>mobile games</v>
      </c>
      <c r="S1873" s="10">
        <f t="shared" si="238"/>
        <v>41923.783576388887</v>
      </c>
      <c r="T1873" t="str">
        <f t="shared" si="232"/>
        <v>Oct</v>
      </c>
      <c r="U1873">
        <f t="shared" si="233"/>
        <v>2014</v>
      </c>
      <c r="V1873" s="10">
        <f t="shared" si="239"/>
        <v>41963.825243055559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234"/>
        <v>1.06</v>
      </c>
      <c r="P1874" s="5">
        <f t="shared" si="235"/>
        <v>16.307692307692307</v>
      </c>
      <c r="Q1874" t="str">
        <f t="shared" si="236"/>
        <v>games</v>
      </c>
      <c r="R1874" t="str">
        <f t="shared" si="237"/>
        <v>mobile games</v>
      </c>
      <c r="S1874" s="10">
        <f t="shared" si="238"/>
        <v>42155.129652777774</v>
      </c>
      <c r="T1874" t="str">
        <f t="shared" si="232"/>
        <v>May</v>
      </c>
      <c r="U1874">
        <f t="shared" si="233"/>
        <v>2015</v>
      </c>
      <c r="V1874" s="10">
        <f t="shared" si="239"/>
        <v>42185.129652777774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234"/>
        <v>0.44999999999999996</v>
      </c>
      <c r="P1875" s="5">
        <f t="shared" si="235"/>
        <v>18</v>
      </c>
      <c r="Q1875" t="str">
        <f t="shared" si="236"/>
        <v>games</v>
      </c>
      <c r="R1875" t="str">
        <f t="shared" si="237"/>
        <v>mobile games</v>
      </c>
      <c r="S1875" s="10">
        <f t="shared" si="238"/>
        <v>42164.615856481483</v>
      </c>
      <c r="T1875" t="str">
        <f t="shared" si="232"/>
        <v>Jun</v>
      </c>
      <c r="U1875">
        <f t="shared" si="233"/>
        <v>2015</v>
      </c>
      <c r="V1875" s="10">
        <f t="shared" si="239"/>
        <v>42193.697916666672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234"/>
        <v>1.6250000000000001E-2</v>
      </c>
      <c r="P1876" s="5">
        <f t="shared" si="235"/>
        <v>13</v>
      </c>
      <c r="Q1876" t="str">
        <f t="shared" si="236"/>
        <v>games</v>
      </c>
      <c r="R1876" t="str">
        <f t="shared" si="237"/>
        <v>mobile games</v>
      </c>
      <c r="S1876" s="10">
        <f t="shared" si="238"/>
        <v>42529.969131944439</v>
      </c>
      <c r="T1876" t="str">
        <f t="shared" si="232"/>
        <v>Jun</v>
      </c>
      <c r="U1876">
        <f t="shared" si="233"/>
        <v>2016</v>
      </c>
      <c r="V1876" s="10">
        <f t="shared" si="239"/>
        <v>42549.969131944439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234"/>
        <v>0.51</v>
      </c>
      <c r="P1877" s="5">
        <f t="shared" si="235"/>
        <v>17</v>
      </c>
      <c r="Q1877" t="str">
        <f t="shared" si="236"/>
        <v>games</v>
      </c>
      <c r="R1877" t="str">
        <f t="shared" si="237"/>
        <v>mobile games</v>
      </c>
      <c r="S1877" s="10">
        <f t="shared" si="238"/>
        <v>42528.899398148147</v>
      </c>
      <c r="T1877" t="str">
        <f t="shared" si="232"/>
        <v>Jun</v>
      </c>
      <c r="U1877">
        <f t="shared" si="233"/>
        <v>2016</v>
      </c>
      <c r="V1877" s="10">
        <f t="shared" si="239"/>
        <v>42588.899398148147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234"/>
        <v>0</v>
      </c>
      <c r="P1878" s="5">
        <f t="shared" si="235"/>
        <v>0</v>
      </c>
      <c r="Q1878" t="str">
        <f t="shared" si="236"/>
        <v>games</v>
      </c>
      <c r="R1878" t="str">
        <f t="shared" si="237"/>
        <v>mobile games</v>
      </c>
      <c r="S1878" s="10">
        <f t="shared" si="238"/>
        <v>41776.284780092588</v>
      </c>
      <c r="T1878" t="str">
        <f t="shared" si="232"/>
        <v>May</v>
      </c>
      <c r="U1878">
        <f t="shared" si="233"/>
        <v>2014</v>
      </c>
      <c r="V1878" s="10">
        <f t="shared" si="239"/>
        <v>41806.284780092588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234"/>
        <v>0</v>
      </c>
      <c r="P1879" s="5">
        <f t="shared" si="235"/>
        <v>0</v>
      </c>
      <c r="Q1879" t="str">
        <f t="shared" si="236"/>
        <v>games</v>
      </c>
      <c r="R1879" t="str">
        <f t="shared" si="237"/>
        <v>mobile games</v>
      </c>
      <c r="S1879" s="10">
        <f t="shared" si="238"/>
        <v>42035.029224537036</v>
      </c>
      <c r="T1879" t="str">
        <f t="shared" si="232"/>
        <v>Jan</v>
      </c>
      <c r="U1879">
        <f t="shared" si="233"/>
        <v>2015</v>
      </c>
      <c r="V1879" s="10">
        <f t="shared" si="239"/>
        <v>42064.029224537036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234"/>
        <v>0</v>
      </c>
      <c r="P1880" s="5">
        <f t="shared" si="235"/>
        <v>0</v>
      </c>
      <c r="Q1880" t="str">
        <f t="shared" si="236"/>
        <v>games</v>
      </c>
      <c r="R1880" t="str">
        <f t="shared" si="237"/>
        <v>mobile games</v>
      </c>
      <c r="S1880" s="10">
        <f t="shared" si="238"/>
        <v>41773.008738425924</v>
      </c>
      <c r="T1880" t="str">
        <f t="shared" si="232"/>
        <v>May</v>
      </c>
      <c r="U1880">
        <f t="shared" si="233"/>
        <v>2014</v>
      </c>
      <c r="V1880" s="10">
        <f t="shared" si="239"/>
        <v>41803.008738425924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234"/>
        <v>0.12</v>
      </c>
      <c r="P1881" s="5">
        <f t="shared" si="235"/>
        <v>3</v>
      </c>
      <c r="Q1881" t="str">
        <f t="shared" si="236"/>
        <v>games</v>
      </c>
      <c r="R1881" t="str">
        <f t="shared" si="237"/>
        <v>mobile games</v>
      </c>
      <c r="S1881" s="10">
        <f t="shared" si="238"/>
        <v>42413.649641203709</v>
      </c>
      <c r="T1881" t="str">
        <f t="shared" si="232"/>
        <v>Feb</v>
      </c>
      <c r="U1881">
        <f t="shared" si="233"/>
        <v>2016</v>
      </c>
      <c r="V1881" s="10">
        <f t="shared" si="239"/>
        <v>42443.607974537037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234"/>
        <v>20.080000000000002</v>
      </c>
      <c r="P1882" s="5">
        <f t="shared" si="235"/>
        <v>41.833333333333336</v>
      </c>
      <c r="Q1882" t="str">
        <f t="shared" si="236"/>
        <v>games</v>
      </c>
      <c r="R1882" t="str">
        <f t="shared" si="237"/>
        <v>mobile games</v>
      </c>
      <c r="S1882" s="10">
        <f t="shared" si="238"/>
        <v>42430.566898148143</v>
      </c>
      <c r="T1882" t="str">
        <f t="shared" si="232"/>
        <v>Mar</v>
      </c>
      <c r="U1882">
        <f t="shared" si="233"/>
        <v>2016</v>
      </c>
      <c r="V1882" s="10">
        <f t="shared" si="239"/>
        <v>42459.525231481486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234"/>
        <v>172.68449999999999</v>
      </c>
      <c r="P1883" s="5">
        <f t="shared" si="235"/>
        <v>49.338428571428572</v>
      </c>
      <c r="Q1883" t="str">
        <f t="shared" si="236"/>
        <v>music</v>
      </c>
      <c r="R1883" t="str">
        <f t="shared" si="237"/>
        <v>indie rock</v>
      </c>
      <c r="S1883" s="10">
        <f t="shared" si="238"/>
        <v>42043.152650462958</v>
      </c>
      <c r="T1883" t="str">
        <f t="shared" si="232"/>
        <v>Feb</v>
      </c>
      <c r="U1883">
        <f t="shared" si="233"/>
        <v>2015</v>
      </c>
      <c r="V1883" s="10">
        <f t="shared" si="239"/>
        <v>42073.110983796301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234"/>
        <v>100.8955223880597</v>
      </c>
      <c r="P1884" s="5">
        <f t="shared" si="235"/>
        <v>41.728395061728392</v>
      </c>
      <c r="Q1884" t="str">
        <f t="shared" si="236"/>
        <v>music</v>
      </c>
      <c r="R1884" t="str">
        <f t="shared" si="237"/>
        <v>indie rock</v>
      </c>
      <c r="S1884" s="10">
        <f t="shared" si="238"/>
        <v>41067.949212962965</v>
      </c>
      <c r="T1884" t="str">
        <f t="shared" si="232"/>
        <v>Jun</v>
      </c>
      <c r="U1884">
        <f t="shared" si="233"/>
        <v>2012</v>
      </c>
      <c r="V1884" s="10">
        <f t="shared" si="239"/>
        <v>41100.991666666669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234"/>
        <v>104.8048048048048</v>
      </c>
      <c r="P1885" s="5">
        <f t="shared" si="235"/>
        <v>32.71875</v>
      </c>
      <c r="Q1885" t="str">
        <f t="shared" si="236"/>
        <v>music</v>
      </c>
      <c r="R1885" t="str">
        <f t="shared" si="237"/>
        <v>indie rock</v>
      </c>
      <c r="S1885" s="10">
        <f t="shared" si="238"/>
        <v>40977.948009259257</v>
      </c>
      <c r="T1885" t="str">
        <f t="shared" si="232"/>
        <v>Mar</v>
      </c>
      <c r="U1885">
        <f t="shared" si="233"/>
        <v>2012</v>
      </c>
      <c r="V1885" s="10">
        <f t="shared" si="239"/>
        <v>41007.906342592592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234"/>
        <v>135.1</v>
      </c>
      <c r="P1886" s="5">
        <f t="shared" si="235"/>
        <v>51.96153846153846</v>
      </c>
      <c r="Q1886" t="str">
        <f t="shared" si="236"/>
        <v>music</v>
      </c>
      <c r="R1886" t="str">
        <f t="shared" si="237"/>
        <v>indie rock</v>
      </c>
      <c r="S1886" s="10">
        <f t="shared" si="238"/>
        <v>41205.198321759257</v>
      </c>
      <c r="T1886" t="str">
        <f t="shared" si="232"/>
        <v>Oct</v>
      </c>
      <c r="U1886">
        <f t="shared" si="233"/>
        <v>2012</v>
      </c>
      <c r="V1886" s="10">
        <f t="shared" si="239"/>
        <v>41240.5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234"/>
        <v>116.32786885245903</v>
      </c>
      <c r="P1887" s="5">
        <f t="shared" si="235"/>
        <v>50.685714285714283</v>
      </c>
      <c r="Q1887" t="str">
        <f t="shared" si="236"/>
        <v>music</v>
      </c>
      <c r="R1887" t="str">
        <f t="shared" si="237"/>
        <v>indie rock</v>
      </c>
      <c r="S1887" s="10">
        <f t="shared" si="238"/>
        <v>41099.093865740739</v>
      </c>
      <c r="T1887" t="str">
        <f t="shared" si="232"/>
        <v>Jul</v>
      </c>
      <c r="U1887">
        <f t="shared" si="233"/>
        <v>2012</v>
      </c>
      <c r="V1887" s="10">
        <f t="shared" si="239"/>
        <v>41131.916666666664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234"/>
        <v>102.08333333333333</v>
      </c>
      <c r="P1888" s="5">
        <f t="shared" si="235"/>
        <v>42.241379310344826</v>
      </c>
      <c r="Q1888" t="str">
        <f t="shared" si="236"/>
        <v>music</v>
      </c>
      <c r="R1888" t="str">
        <f t="shared" si="237"/>
        <v>indie rock</v>
      </c>
      <c r="S1888" s="10">
        <f t="shared" si="238"/>
        <v>41925.906689814816</v>
      </c>
      <c r="T1888" t="str">
        <f t="shared" si="232"/>
        <v>Oct</v>
      </c>
      <c r="U1888">
        <f t="shared" si="233"/>
        <v>2014</v>
      </c>
      <c r="V1888" s="10">
        <f t="shared" si="239"/>
        <v>41955.94835648148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234"/>
        <v>111.16666666666666</v>
      </c>
      <c r="P1889" s="5">
        <f t="shared" si="235"/>
        <v>416.875</v>
      </c>
      <c r="Q1889" t="str">
        <f t="shared" si="236"/>
        <v>music</v>
      </c>
      <c r="R1889" t="str">
        <f t="shared" si="237"/>
        <v>indie rock</v>
      </c>
      <c r="S1889" s="10">
        <f t="shared" si="238"/>
        <v>42323.800138888888</v>
      </c>
      <c r="T1889" t="str">
        <f t="shared" si="232"/>
        <v>Nov</v>
      </c>
      <c r="U1889">
        <f t="shared" si="233"/>
        <v>2015</v>
      </c>
      <c r="V1889" s="10">
        <f t="shared" si="239"/>
        <v>42341.895833333328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234"/>
        <v>166.08</v>
      </c>
      <c r="P1890" s="5">
        <f t="shared" si="235"/>
        <v>46.651685393258425</v>
      </c>
      <c r="Q1890" t="str">
        <f t="shared" si="236"/>
        <v>music</v>
      </c>
      <c r="R1890" t="str">
        <f t="shared" si="237"/>
        <v>indie rock</v>
      </c>
      <c r="S1890" s="10">
        <f t="shared" si="238"/>
        <v>40299.239953703705</v>
      </c>
      <c r="T1890" t="str">
        <f t="shared" si="232"/>
        <v>May</v>
      </c>
      <c r="U1890">
        <f t="shared" si="233"/>
        <v>2010</v>
      </c>
      <c r="V1890" s="10">
        <f t="shared" si="239"/>
        <v>40330.207638888889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234"/>
        <v>106.60000000000001</v>
      </c>
      <c r="P1891" s="5">
        <f t="shared" si="235"/>
        <v>48.454545454545453</v>
      </c>
      <c r="Q1891" t="str">
        <f t="shared" si="236"/>
        <v>music</v>
      </c>
      <c r="R1891" t="str">
        <f t="shared" si="237"/>
        <v>indie rock</v>
      </c>
      <c r="S1891" s="10">
        <f t="shared" si="238"/>
        <v>41299.793356481481</v>
      </c>
      <c r="T1891" t="str">
        <f t="shared" si="232"/>
        <v>Jan</v>
      </c>
      <c r="U1891">
        <f t="shared" si="233"/>
        <v>2013</v>
      </c>
      <c r="V1891" s="10">
        <f t="shared" si="239"/>
        <v>41344.751689814817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234"/>
        <v>144.58441666666667</v>
      </c>
      <c r="P1892" s="5">
        <f t="shared" si="235"/>
        <v>70.5289837398374</v>
      </c>
      <c r="Q1892" t="str">
        <f t="shared" si="236"/>
        <v>music</v>
      </c>
      <c r="R1892" t="str">
        <f t="shared" si="237"/>
        <v>indie rock</v>
      </c>
      <c r="S1892" s="10">
        <f t="shared" si="238"/>
        <v>41228.786203703705</v>
      </c>
      <c r="T1892" t="str">
        <f t="shared" si="232"/>
        <v>Nov</v>
      </c>
      <c r="U1892">
        <f t="shared" si="233"/>
        <v>2012</v>
      </c>
      <c r="V1892" s="10">
        <f t="shared" si="239"/>
        <v>41258.786203703705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234"/>
        <v>105.55000000000001</v>
      </c>
      <c r="P1893" s="5">
        <f t="shared" si="235"/>
        <v>87.958333333333329</v>
      </c>
      <c r="Q1893" t="str">
        <f t="shared" si="236"/>
        <v>music</v>
      </c>
      <c r="R1893" t="str">
        <f t="shared" si="237"/>
        <v>indie rock</v>
      </c>
      <c r="S1893" s="10">
        <f t="shared" si="238"/>
        <v>40335.798078703701</v>
      </c>
      <c r="T1893" t="str">
        <f t="shared" si="232"/>
        <v>Jun</v>
      </c>
      <c r="U1893">
        <f t="shared" si="233"/>
        <v>2010</v>
      </c>
      <c r="V1893" s="10">
        <f t="shared" si="239"/>
        <v>40381.25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234"/>
        <v>136.60000000000002</v>
      </c>
      <c r="P1894" s="5">
        <f t="shared" si="235"/>
        <v>26.26923076923077</v>
      </c>
      <c r="Q1894" t="str">
        <f t="shared" si="236"/>
        <v>music</v>
      </c>
      <c r="R1894" t="str">
        <f t="shared" si="237"/>
        <v>indie rock</v>
      </c>
      <c r="S1894" s="10">
        <f t="shared" si="238"/>
        <v>40671.637511574074</v>
      </c>
      <c r="T1894" t="str">
        <f t="shared" si="232"/>
        <v>May</v>
      </c>
      <c r="U1894">
        <f t="shared" si="233"/>
        <v>2011</v>
      </c>
      <c r="V1894" s="10">
        <f t="shared" si="239"/>
        <v>40701.637511574074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234"/>
        <v>104</v>
      </c>
      <c r="P1895" s="5">
        <f t="shared" si="235"/>
        <v>57.777777777777779</v>
      </c>
      <c r="Q1895" t="str">
        <f t="shared" si="236"/>
        <v>music</v>
      </c>
      <c r="R1895" t="str">
        <f t="shared" si="237"/>
        <v>indie rock</v>
      </c>
      <c r="S1895" s="10">
        <f t="shared" si="238"/>
        <v>40632.94195601852</v>
      </c>
      <c r="T1895" t="str">
        <f t="shared" si="232"/>
        <v>Mar</v>
      </c>
      <c r="U1895">
        <f t="shared" si="233"/>
        <v>2011</v>
      </c>
      <c r="V1895" s="10">
        <f t="shared" si="239"/>
        <v>40649.165972222225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234"/>
        <v>114.5</v>
      </c>
      <c r="P1896" s="5">
        <f t="shared" si="235"/>
        <v>57.25</v>
      </c>
      <c r="Q1896" t="str">
        <f t="shared" si="236"/>
        <v>music</v>
      </c>
      <c r="R1896" t="str">
        <f t="shared" si="237"/>
        <v>indie rock</v>
      </c>
      <c r="S1896" s="10">
        <f t="shared" si="238"/>
        <v>40920.904895833337</v>
      </c>
      <c r="T1896" t="str">
        <f t="shared" si="232"/>
        <v>Jan</v>
      </c>
      <c r="U1896">
        <f t="shared" si="233"/>
        <v>2012</v>
      </c>
      <c r="V1896" s="10">
        <f t="shared" si="239"/>
        <v>40951.904895833337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234"/>
        <v>101.71957671957672</v>
      </c>
      <c r="P1897" s="5">
        <f t="shared" si="235"/>
        <v>196.34042553191489</v>
      </c>
      <c r="Q1897" t="str">
        <f t="shared" si="236"/>
        <v>music</v>
      </c>
      <c r="R1897" t="str">
        <f t="shared" si="237"/>
        <v>indie rock</v>
      </c>
      <c r="S1897" s="10">
        <f t="shared" si="238"/>
        <v>42267.746782407412</v>
      </c>
      <c r="T1897" t="str">
        <f t="shared" si="232"/>
        <v>Sep</v>
      </c>
      <c r="U1897">
        <f t="shared" si="233"/>
        <v>2015</v>
      </c>
      <c r="V1897" s="10">
        <f t="shared" si="239"/>
        <v>42297.746782407412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234"/>
        <v>123.94678492239468</v>
      </c>
      <c r="P1898" s="5">
        <f t="shared" si="235"/>
        <v>43</v>
      </c>
      <c r="Q1898" t="str">
        <f t="shared" si="236"/>
        <v>music</v>
      </c>
      <c r="R1898" t="str">
        <f t="shared" si="237"/>
        <v>indie rock</v>
      </c>
      <c r="S1898" s="10">
        <f t="shared" si="238"/>
        <v>40981.710243055553</v>
      </c>
      <c r="T1898" t="str">
        <f t="shared" si="232"/>
        <v>Mar</v>
      </c>
      <c r="U1898">
        <f t="shared" si="233"/>
        <v>2012</v>
      </c>
      <c r="V1898" s="10">
        <f t="shared" si="239"/>
        <v>41011.710243055553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234"/>
        <v>102.45669291338582</v>
      </c>
      <c r="P1899" s="5">
        <f t="shared" si="235"/>
        <v>35.551912568306008</v>
      </c>
      <c r="Q1899" t="str">
        <f t="shared" si="236"/>
        <v>music</v>
      </c>
      <c r="R1899" t="str">
        <f t="shared" si="237"/>
        <v>indie rock</v>
      </c>
      <c r="S1899" s="10">
        <f t="shared" si="238"/>
        <v>41680.583402777782</v>
      </c>
      <c r="T1899" t="str">
        <f t="shared" si="232"/>
        <v>Feb</v>
      </c>
      <c r="U1899">
        <f t="shared" si="233"/>
        <v>2014</v>
      </c>
      <c r="V1899" s="10">
        <f t="shared" si="239"/>
        <v>41702.875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234"/>
        <v>144.5</v>
      </c>
      <c r="P1900" s="5">
        <f t="shared" si="235"/>
        <v>68.80952380952381</v>
      </c>
      <c r="Q1900" t="str">
        <f t="shared" si="236"/>
        <v>music</v>
      </c>
      <c r="R1900" t="str">
        <f t="shared" si="237"/>
        <v>indie rock</v>
      </c>
      <c r="S1900" s="10">
        <f t="shared" si="238"/>
        <v>42366.192974537036</v>
      </c>
      <c r="T1900" t="str">
        <f t="shared" si="232"/>
        <v>Dec</v>
      </c>
      <c r="U1900">
        <f t="shared" si="233"/>
        <v>2015</v>
      </c>
      <c r="V1900" s="10">
        <f t="shared" si="239"/>
        <v>42401.75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234"/>
        <v>133.33333333333331</v>
      </c>
      <c r="P1901" s="5">
        <f t="shared" si="235"/>
        <v>28.571428571428573</v>
      </c>
      <c r="Q1901" t="str">
        <f t="shared" si="236"/>
        <v>music</v>
      </c>
      <c r="R1901" t="str">
        <f t="shared" si="237"/>
        <v>indie rock</v>
      </c>
      <c r="S1901" s="10">
        <f t="shared" si="238"/>
        <v>42058.941736111112</v>
      </c>
      <c r="T1901" t="str">
        <f t="shared" si="232"/>
        <v>Feb</v>
      </c>
      <c r="U1901">
        <f t="shared" si="233"/>
        <v>2015</v>
      </c>
      <c r="V1901" s="10">
        <f t="shared" si="239"/>
        <v>42088.90006944444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234"/>
        <v>109.3644</v>
      </c>
      <c r="P1902" s="5">
        <f t="shared" si="235"/>
        <v>50.631666666666668</v>
      </c>
      <c r="Q1902" t="str">
        <f t="shared" si="236"/>
        <v>music</v>
      </c>
      <c r="R1902" t="str">
        <f t="shared" si="237"/>
        <v>indie rock</v>
      </c>
      <c r="S1902" s="10">
        <f t="shared" si="238"/>
        <v>41160.871886574074</v>
      </c>
      <c r="T1902" t="str">
        <f t="shared" si="232"/>
        <v>Sep</v>
      </c>
      <c r="U1902">
        <f t="shared" si="233"/>
        <v>2012</v>
      </c>
      <c r="V1902" s="10">
        <f t="shared" si="239"/>
        <v>41188.415972222225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234"/>
        <v>2.6969696969696968</v>
      </c>
      <c r="P1903" s="5">
        <f t="shared" si="235"/>
        <v>106.8</v>
      </c>
      <c r="Q1903" t="str">
        <f t="shared" si="236"/>
        <v>technology</v>
      </c>
      <c r="R1903" t="str">
        <f t="shared" si="237"/>
        <v>gadgets</v>
      </c>
      <c r="S1903" s="10">
        <f t="shared" si="238"/>
        <v>42116.54315972222</v>
      </c>
      <c r="T1903" t="str">
        <f t="shared" si="232"/>
        <v>Apr</v>
      </c>
      <c r="U1903">
        <f t="shared" si="233"/>
        <v>2015</v>
      </c>
      <c r="V1903" s="10">
        <f t="shared" si="239"/>
        <v>42146.541666666672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234"/>
        <v>1.2</v>
      </c>
      <c r="P1904" s="5">
        <f t="shared" si="235"/>
        <v>4</v>
      </c>
      <c r="Q1904" t="str">
        <f t="shared" si="236"/>
        <v>technology</v>
      </c>
      <c r="R1904" t="str">
        <f t="shared" si="237"/>
        <v>gadgets</v>
      </c>
      <c r="S1904" s="10">
        <f t="shared" si="238"/>
        <v>42037.789895833332</v>
      </c>
      <c r="T1904" t="str">
        <f t="shared" si="232"/>
        <v>Feb</v>
      </c>
      <c r="U1904">
        <f t="shared" si="233"/>
        <v>2015</v>
      </c>
      <c r="V1904" s="10">
        <f t="shared" si="239"/>
        <v>42067.789895833332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234"/>
        <v>46.6</v>
      </c>
      <c r="P1905" s="5">
        <f t="shared" si="235"/>
        <v>34.097560975609753</v>
      </c>
      <c r="Q1905" t="str">
        <f t="shared" si="236"/>
        <v>technology</v>
      </c>
      <c r="R1905" t="str">
        <f t="shared" si="237"/>
        <v>gadgets</v>
      </c>
      <c r="S1905" s="10">
        <f t="shared" si="238"/>
        <v>42702.770729166667</v>
      </c>
      <c r="T1905" t="str">
        <f t="shared" si="232"/>
        <v>Nov</v>
      </c>
      <c r="U1905">
        <f t="shared" si="233"/>
        <v>2016</v>
      </c>
      <c r="V1905" s="10">
        <f t="shared" si="239"/>
        <v>42762.770729166667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234"/>
        <v>0.1</v>
      </c>
      <c r="P1906" s="5">
        <f t="shared" si="235"/>
        <v>25</v>
      </c>
      <c r="Q1906" t="str">
        <f t="shared" si="236"/>
        <v>technology</v>
      </c>
      <c r="R1906" t="str">
        <f t="shared" si="237"/>
        <v>gadgets</v>
      </c>
      <c r="S1906" s="10">
        <f t="shared" si="238"/>
        <v>42326.685428240744</v>
      </c>
      <c r="T1906" t="str">
        <f t="shared" si="232"/>
        <v>Nov</v>
      </c>
      <c r="U1906">
        <f t="shared" si="233"/>
        <v>2015</v>
      </c>
      <c r="V1906" s="10">
        <f t="shared" si="239"/>
        <v>42371.685428240744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234"/>
        <v>0.16800000000000001</v>
      </c>
      <c r="P1907" s="5">
        <f t="shared" si="235"/>
        <v>10.5</v>
      </c>
      <c r="Q1907" t="str">
        <f t="shared" si="236"/>
        <v>technology</v>
      </c>
      <c r="R1907" t="str">
        <f t="shared" si="237"/>
        <v>gadgets</v>
      </c>
      <c r="S1907" s="10">
        <f t="shared" si="238"/>
        <v>41859.925856481481</v>
      </c>
      <c r="T1907" t="str">
        <f t="shared" si="232"/>
        <v>Aug</v>
      </c>
      <c r="U1907">
        <f t="shared" si="233"/>
        <v>2014</v>
      </c>
      <c r="V1907" s="10">
        <f t="shared" si="239"/>
        <v>41889.925856481481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234"/>
        <v>42.76</v>
      </c>
      <c r="P1908" s="5">
        <f t="shared" si="235"/>
        <v>215.95959595959596</v>
      </c>
      <c r="Q1908" t="str">
        <f t="shared" si="236"/>
        <v>technology</v>
      </c>
      <c r="R1908" t="str">
        <f t="shared" si="237"/>
        <v>gadgets</v>
      </c>
      <c r="S1908" s="10">
        <f t="shared" si="238"/>
        <v>42514.671099537038</v>
      </c>
      <c r="T1908" t="str">
        <f t="shared" si="232"/>
        <v>May</v>
      </c>
      <c r="U1908">
        <f t="shared" si="233"/>
        <v>2016</v>
      </c>
      <c r="V1908" s="10">
        <f t="shared" si="239"/>
        <v>42544.671099537038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234"/>
        <v>0.28333333333333333</v>
      </c>
      <c r="P1909" s="5">
        <f t="shared" si="235"/>
        <v>21.25</v>
      </c>
      <c r="Q1909" t="str">
        <f t="shared" si="236"/>
        <v>technology</v>
      </c>
      <c r="R1909" t="str">
        <f t="shared" si="237"/>
        <v>gadgets</v>
      </c>
      <c r="S1909" s="10">
        <f t="shared" si="238"/>
        <v>41767.587094907409</v>
      </c>
      <c r="T1909" t="str">
        <f t="shared" si="232"/>
        <v>May</v>
      </c>
      <c r="U1909">
        <f t="shared" si="233"/>
        <v>2014</v>
      </c>
      <c r="V1909" s="10">
        <f t="shared" si="239"/>
        <v>41782.587094907409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234"/>
        <v>1.7319999999999998</v>
      </c>
      <c r="P1910" s="5">
        <f t="shared" si="235"/>
        <v>108.25</v>
      </c>
      <c r="Q1910" t="str">
        <f t="shared" si="236"/>
        <v>technology</v>
      </c>
      <c r="R1910" t="str">
        <f t="shared" si="237"/>
        <v>gadgets</v>
      </c>
      <c r="S1910" s="10">
        <f t="shared" si="238"/>
        <v>42703.917824074073</v>
      </c>
      <c r="T1910" t="str">
        <f t="shared" si="232"/>
        <v>Nov</v>
      </c>
      <c r="U1910">
        <f t="shared" si="233"/>
        <v>2016</v>
      </c>
      <c r="V1910" s="10">
        <f t="shared" si="239"/>
        <v>42733.917824074073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234"/>
        <v>14.111428571428572</v>
      </c>
      <c r="P1911" s="5">
        <f t="shared" si="235"/>
        <v>129.97368421052633</v>
      </c>
      <c r="Q1911" t="str">
        <f t="shared" si="236"/>
        <v>technology</v>
      </c>
      <c r="R1911" t="str">
        <f t="shared" si="237"/>
        <v>gadgets</v>
      </c>
      <c r="S1911" s="10">
        <f t="shared" si="238"/>
        <v>41905.429155092592</v>
      </c>
      <c r="T1911" t="str">
        <f t="shared" si="232"/>
        <v>Sep</v>
      </c>
      <c r="U1911">
        <f t="shared" si="233"/>
        <v>2014</v>
      </c>
      <c r="V1911" s="10">
        <f t="shared" si="239"/>
        <v>41935.429155092592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234"/>
        <v>39.395294117647055</v>
      </c>
      <c r="P1912" s="5">
        <f t="shared" si="235"/>
        <v>117.49473684210527</v>
      </c>
      <c r="Q1912" t="str">
        <f t="shared" si="236"/>
        <v>technology</v>
      </c>
      <c r="R1912" t="str">
        <f t="shared" si="237"/>
        <v>gadgets</v>
      </c>
      <c r="S1912" s="10">
        <f t="shared" si="238"/>
        <v>42264.963159722218</v>
      </c>
      <c r="T1912" t="str">
        <f t="shared" si="232"/>
        <v>Sep</v>
      </c>
      <c r="U1912">
        <f t="shared" si="233"/>
        <v>2015</v>
      </c>
      <c r="V1912" s="10">
        <f t="shared" si="239"/>
        <v>42308.947916666672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234"/>
        <v>2.3529411764705882E-2</v>
      </c>
      <c r="P1913" s="5">
        <f t="shared" si="235"/>
        <v>10</v>
      </c>
      <c r="Q1913" t="str">
        <f t="shared" si="236"/>
        <v>technology</v>
      </c>
      <c r="R1913" t="str">
        <f t="shared" si="237"/>
        <v>gadgets</v>
      </c>
      <c r="S1913" s="10">
        <f t="shared" si="238"/>
        <v>41830.033958333333</v>
      </c>
      <c r="T1913" t="str">
        <f t="shared" si="232"/>
        <v>Jul</v>
      </c>
      <c r="U1913">
        <f t="shared" si="233"/>
        <v>2014</v>
      </c>
      <c r="V1913" s="10">
        <f t="shared" si="239"/>
        <v>41860.033958333333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234"/>
        <v>59.3</v>
      </c>
      <c r="P1914" s="5">
        <f t="shared" si="235"/>
        <v>70.595238095238102</v>
      </c>
      <c r="Q1914" t="str">
        <f t="shared" si="236"/>
        <v>technology</v>
      </c>
      <c r="R1914" t="str">
        <f t="shared" si="237"/>
        <v>gadgets</v>
      </c>
      <c r="S1914" s="10">
        <f t="shared" si="238"/>
        <v>42129.226388888885</v>
      </c>
      <c r="T1914" t="str">
        <f t="shared" si="232"/>
        <v>May</v>
      </c>
      <c r="U1914">
        <f t="shared" si="233"/>
        <v>2015</v>
      </c>
      <c r="V1914" s="10">
        <f t="shared" si="239"/>
        <v>42159.226388888885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234"/>
        <v>1.3270833333333334</v>
      </c>
      <c r="P1915" s="5">
        <f t="shared" si="235"/>
        <v>24.5</v>
      </c>
      <c r="Q1915" t="str">
        <f t="shared" si="236"/>
        <v>technology</v>
      </c>
      <c r="R1915" t="str">
        <f t="shared" si="237"/>
        <v>gadgets</v>
      </c>
      <c r="S1915" s="10">
        <f t="shared" si="238"/>
        <v>41890.511319444442</v>
      </c>
      <c r="T1915" t="str">
        <f t="shared" si="232"/>
        <v>Sep</v>
      </c>
      <c r="U1915">
        <f t="shared" si="233"/>
        <v>2014</v>
      </c>
      <c r="V1915" s="10">
        <f t="shared" si="239"/>
        <v>41920.511319444442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234"/>
        <v>9.0090090090090094</v>
      </c>
      <c r="P1916" s="5">
        <f t="shared" si="235"/>
        <v>30</v>
      </c>
      <c r="Q1916" t="str">
        <f t="shared" si="236"/>
        <v>technology</v>
      </c>
      <c r="R1916" t="str">
        <f t="shared" si="237"/>
        <v>gadgets</v>
      </c>
      <c r="S1916" s="10">
        <f t="shared" si="238"/>
        <v>41929.174456018518</v>
      </c>
      <c r="T1916" t="str">
        <f t="shared" si="232"/>
        <v>Oct</v>
      </c>
      <c r="U1916">
        <f t="shared" si="233"/>
        <v>2014</v>
      </c>
      <c r="V1916" s="10">
        <f t="shared" si="239"/>
        <v>41944.165972222225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234"/>
        <v>1.6</v>
      </c>
      <c r="P1917" s="5">
        <f t="shared" si="235"/>
        <v>2</v>
      </c>
      <c r="Q1917" t="str">
        <f t="shared" si="236"/>
        <v>technology</v>
      </c>
      <c r="R1917" t="str">
        <f t="shared" si="237"/>
        <v>gadgets</v>
      </c>
      <c r="S1917" s="10">
        <f t="shared" si="238"/>
        <v>41864.04886574074</v>
      </c>
      <c r="T1917" t="str">
        <f t="shared" si="232"/>
        <v>Aug</v>
      </c>
      <c r="U1917">
        <f t="shared" si="233"/>
        <v>2014</v>
      </c>
      <c r="V1917" s="10">
        <f t="shared" si="239"/>
        <v>41884.04886574074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234"/>
        <v>0.51</v>
      </c>
      <c r="P1918" s="5">
        <f t="shared" si="235"/>
        <v>17</v>
      </c>
      <c r="Q1918" t="str">
        <f t="shared" si="236"/>
        <v>technology</v>
      </c>
      <c r="R1918" t="str">
        <f t="shared" si="237"/>
        <v>gadgets</v>
      </c>
      <c r="S1918" s="10">
        <f t="shared" si="238"/>
        <v>42656.717303240745</v>
      </c>
      <c r="T1918" t="str">
        <f t="shared" si="232"/>
        <v>Oct</v>
      </c>
      <c r="U1918">
        <f t="shared" si="233"/>
        <v>2016</v>
      </c>
      <c r="V1918" s="10">
        <f t="shared" si="239"/>
        <v>42681.758969907409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234"/>
        <v>52.570512820512818</v>
      </c>
      <c r="P1919" s="5">
        <f t="shared" si="235"/>
        <v>2928.9285714285716</v>
      </c>
      <c r="Q1919" t="str">
        <f t="shared" si="236"/>
        <v>technology</v>
      </c>
      <c r="R1919" t="str">
        <f t="shared" si="237"/>
        <v>gadgets</v>
      </c>
      <c r="S1919" s="10">
        <f t="shared" si="238"/>
        <v>42746.270057870366</v>
      </c>
      <c r="T1919" t="str">
        <f t="shared" si="232"/>
        <v>Jan</v>
      </c>
      <c r="U1919">
        <f t="shared" si="233"/>
        <v>2017</v>
      </c>
      <c r="V1919" s="10">
        <f t="shared" si="239"/>
        <v>42776.270057870366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234"/>
        <v>1.04</v>
      </c>
      <c r="P1920" s="5">
        <f t="shared" si="235"/>
        <v>28.888888888888889</v>
      </c>
      <c r="Q1920" t="str">
        <f t="shared" si="236"/>
        <v>technology</v>
      </c>
      <c r="R1920" t="str">
        <f t="shared" si="237"/>
        <v>gadgets</v>
      </c>
      <c r="S1920" s="10">
        <f t="shared" si="238"/>
        <v>41828.789942129632</v>
      </c>
      <c r="T1920" t="str">
        <f t="shared" si="232"/>
        <v>Jul</v>
      </c>
      <c r="U1920">
        <f t="shared" si="233"/>
        <v>2014</v>
      </c>
      <c r="V1920" s="10">
        <f t="shared" si="239"/>
        <v>41863.789942129632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234"/>
        <v>47.4</v>
      </c>
      <c r="P1921" s="5">
        <f t="shared" si="235"/>
        <v>29.625</v>
      </c>
      <c r="Q1921" t="str">
        <f t="shared" si="236"/>
        <v>technology</v>
      </c>
      <c r="R1921" t="str">
        <f t="shared" si="237"/>
        <v>gadgets</v>
      </c>
      <c r="S1921" s="10">
        <f t="shared" si="238"/>
        <v>42113.875567129624</v>
      </c>
      <c r="T1921" t="str">
        <f t="shared" si="232"/>
        <v>Apr</v>
      </c>
      <c r="U1921">
        <f t="shared" si="233"/>
        <v>2015</v>
      </c>
      <c r="V1921" s="10">
        <f t="shared" si="239"/>
        <v>42143.875567129624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234"/>
        <v>43.03</v>
      </c>
      <c r="P1922" s="5">
        <f t="shared" si="235"/>
        <v>40.980952380952381</v>
      </c>
      <c r="Q1922" t="str">
        <f t="shared" si="236"/>
        <v>technology</v>
      </c>
      <c r="R1922" t="str">
        <f t="shared" si="237"/>
        <v>gadgets</v>
      </c>
      <c r="S1922" s="10">
        <f t="shared" si="238"/>
        <v>42270.875706018516</v>
      </c>
      <c r="T1922" t="str">
        <f t="shared" ref="T1922:T1985" si="240">TEXT(S1922,"mmm")</f>
        <v>Sep</v>
      </c>
      <c r="U1922">
        <f t="shared" ref="U1922:U1985" si="241">YEAR(S1922)</f>
        <v>2015</v>
      </c>
      <c r="V1922" s="10">
        <f t="shared" si="239"/>
        <v>42298.958333333328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242">(E1923/D1923)*100</f>
        <v>136.80000000000001</v>
      </c>
      <c r="P1923" s="5">
        <f t="shared" ref="P1923:P1986" si="243">IFERROR(E1923/L1923,0)</f>
        <v>54</v>
      </c>
      <c r="Q1923" t="str">
        <f t="shared" ref="Q1923:Q1986" si="244">LEFT(N1923,SEARCH("/",N1923,1)-1)</f>
        <v>music</v>
      </c>
      <c r="R1923" t="str">
        <f t="shared" ref="R1923:R1986" si="245">RIGHT(N1923,LEN(N1923)-SEARCH("/",N1923,1))</f>
        <v>indie rock</v>
      </c>
      <c r="S1923" s="10">
        <f t="shared" ref="S1923:S1986" si="246">(((J1923/60)/60)/24)+DATE(1970,1,1)</f>
        <v>41074.221562500003</v>
      </c>
      <c r="T1923" t="str">
        <f t="shared" si="240"/>
        <v>Jun</v>
      </c>
      <c r="U1923">
        <f t="shared" si="241"/>
        <v>2012</v>
      </c>
      <c r="V1923" s="10">
        <f t="shared" ref="V1923:V1986" si="247">(((I1923/60)/60)/24)+DATE(1970,1,1)</f>
        <v>41104.221562500003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242"/>
        <v>115.55</v>
      </c>
      <c r="P1924" s="5">
        <f t="shared" si="243"/>
        <v>36.109375</v>
      </c>
      <c r="Q1924" t="str">
        <f t="shared" si="244"/>
        <v>music</v>
      </c>
      <c r="R1924" t="str">
        <f t="shared" si="245"/>
        <v>indie rock</v>
      </c>
      <c r="S1924" s="10">
        <f t="shared" si="246"/>
        <v>41590.255868055552</v>
      </c>
      <c r="T1924" t="str">
        <f t="shared" si="240"/>
        <v>Nov</v>
      </c>
      <c r="U1924">
        <f t="shared" si="241"/>
        <v>2013</v>
      </c>
      <c r="V1924" s="10">
        <f t="shared" si="247"/>
        <v>41620.255868055552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242"/>
        <v>240.79999999999998</v>
      </c>
      <c r="P1925" s="5">
        <f t="shared" si="243"/>
        <v>23.153846153846153</v>
      </c>
      <c r="Q1925" t="str">
        <f t="shared" si="244"/>
        <v>music</v>
      </c>
      <c r="R1925" t="str">
        <f t="shared" si="245"/>
        <v>indie rock</v>
      </c>
      <c r="S1925" s="10">
        <f t="shared" si="246"/>
        <v>40772.848749999997</v>
      </c>
      <c r="T1925" t="str">
        <f t="shared" si="240"/>
        <v>Aug</v>
      </c>
      <c r="U1925">
        <f t="shared" si="241"/>
        <v>2011</v>
      </c>
      <c r="V1925" s="10">
        <f t="shared" si="247"/>
        <v>40813.207638888889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242"/>
        <v>114.39999999999999</v>
      </c>
      <c r="P1926" s="5">
        <f t="shared" si="243"/>
        <v>104</v>
      </c>
      <c r="Q1926" t="str">
        <f t="shared" si="244"/>
        <v>music</v>
      </c>
      <c r="R1926" t="str">
        <f t="shared" si="245"/>
        <v>indie rock</v>
      </c>
      <c r="S1926" s="10">
        <f t="shared" si="246"/>
        <v>41626.761053240742</v>
      </c>
      <c r="T1926" t="str">
        <f t="shared" si="240"/>
        <v>Dec</v>
      </c>
      <c r="U1926">
        <f t="shared" si="241"/>
        <v>2013</v>
      </c>
      <c r="V1926" s="10">
        <f t="shared" si="247"/>
        <v>41654.814583333333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242"/>
        <v>110.33333333333333</v>
      </c>
      <c r="P1927" s="5">
        <f t="shared" si="243"/>
        <v>31.826923076923077</v>
      </c>
      <c r="Q1927" t="str">
        <f t="shared" si="244"/>
        <v>music</v>
      </c>
      <c r="R1927" t="str">
        <f t="shared" si="245"/>
        <v>indie rock</v>
      </c>
      <c r="S1927" s="10">
        <f t="shared" si="246"/>
        <v>41535.90148148148</v>
      </c>
      <c r="T1927" t="str">
        <f t="shared" si="240"/>
        <v>Sep</v>
      </c>
      <c r="U1927">
        <f t="shared" si="241"/>
        <v>2013</v>
      </c>
      <c r="V1927" s="10">
        <f t="shared" si="247"/>
        <v>41558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242"/>
        <v>195.37933333333334</v>
      </c>
      <c r="P1928" s="5">
        <f t="shared" si="243"/>
        <v>27.3896261682243</v>
      </c>
      <c r="Q1928" t="str">
        <f t="shared" si="244"/>
        <v>music</v>
      </c>
      <c r="R1928" t="str">
        <f t="shared" si="245"/>
        <v>indie rock</v>
      </c>
      <c r="S1928" s="10">
        <f t="shared" si="246"/>
        <v>40456.954351851848</v>
      </c>
      <c r="T1928" t="str">
        <f t="shared" si="240"/>
        <v>Oct</v>
      </c>
      <c r="U1928">
        <f t="shared" si="241"/>
        <v>2010</v>
      </c>
      <c r="V1928" s="10">
        <f t="shared" si="247"/>
        <v>40484.018055555556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242"/>
        <v>103.33333333333334</v>
      </c>
      <c r="P1929" s="5">
        <f t="shared" si="243"/>
        <v>56.363636363636367</v>
      </c>
      <c r="Q1929" t="str">
        <f t="shared" si="244"/>
        <v>music</v>
      </c>
      <c r="R1929" t="str">
        <f t="shared" si="245"/>
        <v>indie rock</v>
      </c>
      <c r="S1929" s="10">
        <f t="shared" si="246"/>
        <v>40960.861562500002</v>
      </c>
      <c r="T1929" t="str">
        <f t="shared" si="240"/>
        <v>Feb</v>
      </c>
      <c r="U1929">
        <f t="shared" si="241"/>
        <v>2012</v>
      </c>
      <c r="V1929" s="10">
        <f t="shared" si="247"/>
        <v>40976.207638888889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242"/>
        <v>103.1372549019608</v>
      </c>
      <c r="P1930" s="5">
        <f t="shared" si="243"/>
        <v>77.352941176470594</v>
      </c>
      <c r="Q1930" t="str">
        <f t="shared" si="244"/>
        <v>music</v>
      </c>
      <c r="R1930" t="str">
        <f t="shared" si="245"/>
        <v>indie rock</v>
      </c>
      <c r="S1930" s="10">
        <f t="shared" si="246"/>
        <v>41371.648078703707</v>
      </c>
      <c r="T1930" t="str">
        <f t="shared" si="240"/>
        <v>Apr</v>
      </c>
      <c r="U1930">
        <f t="shared" si="241"/>
        <v>2013</v>
      </c>
      <c r="V1930" s="10">
        <f t="shared" si="247"/>
        <v>41401.648078703707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242"/>
        <v>100.3125</v>
      </c>
      <c r="P1931" s="5">
        <f t="shared" si="243"/>
        <v>42.8</v>
      </c>
      <c r="Q1931" t="str">
        <f t="shared" si="244"/>
        <v>music</v>
      </c>
      <c r="R1931" t="str">
        <f t="shared" si="245"/>
        <v>indie rock</v>
      </c>
      <c r="S1931" s="10">
        <f t="shared" si="246"/>
        <v>40687.021597222221</v>
      </c>
      <c r="T1931" t="str">
        <f t="shared" si="240"/>
        <v>May</v>
      </c>
      <c r="U1931">
        <f t="shared" si="241"/>
        <v>2011</v>
      </c>
      <c r="V1931" s="10">
        <f t="shared" si="247"/>
        <v>40729.021597222221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242"/>
        <v>127</v>
      </c>
      <c r="P1932" s="5">
        <f t="shared" si="243"/>
        <v>48.846153846153847</v>
      </c>
      <c r="Q1932" t="str">
        <f t="shared" si="244"/>
        <v>music</v>
      </c>
      <c r="R1932" t="str">
        <f t="shared" si="245"/>
        <v>indie rock</v>
      </c>
      <c r="S1932" s="10">
        <f t="shared" si="246"/>
        <v>41402.558819444443</v>
      </c>
      <c r="T1932" t="str">
        <f t="shared" si="240"/>
        <v>May</v>
      </c>
      <c r="U1932">
        <f t="shared" si="241"/>
        <v>2013</v>
      </c>
      <c r="V1932" s="10">
        <f t="shared" si="247"/>
        <v>41462.558819444443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242"/>
        <v>120.601</v>
      </c>
      <c r="P1933" s="5">
        <f t="shared" si="243"/>
        <v>48.240400000000001</v>
      </c>
      <c r="Q1933" t="str">
        <f t="shared" si="244"/>
        <v>music</v>
      </c>
      <c r="R1933" t="str">
        <f t="shared" si="245"/>
        <v>indie rock</v>
      </c>
      <c r="S1933" s="10">
        <f t="shared" si="246"/>
        <v>41037.892465277779</v>
      </c>
      <c r="T1933" t="str">
        <f t="shared" si="240"/>
        <v>May</v>
      </c>
      <c r="U1933">
        <f t="shared" si="241"/>
        <v>2012</v>
      </c>
      <c r="V1933" s="10">
        <f t="shared" si="247"/>
        <v>41051.145833333336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242"/>
        <v>106.99047619047619</v>
      </c>
      <c r="P1934" s="5">
        <f t="shared" si="243"/>
        <v>70.212500000000006</v>
      </c>
      <c r="Q1934" t="str">
        <f t="shared" si="244"/>
        <v>music</v>
      </c>
      <c r="R1934" t="str">
        <f t="shared" si="245"/>
        <v>indie rock</v>
      </c>
      <c r="S1934" s="10">
        <f t="shared" si="246"/>
        <v>40911.809872685182</v>
      </c>
      <c r="T1934" t="str">
        <f t="shared" si="240"/>
        <v>Jan</v>
      </c>
      <c r="U1934">
        <f t="shared" si="241"/>
        <v>2012</v>
      </c>
      <c r="V1934" s="10">
        <f t="shared" si="247"/>
        <v>40932.809872685182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242"/>
        <v>172.43333333333334</v>
      </c>
      <c r="P1935" s="5">
        <f t="shared" si="243"/>
        <v>94.054545454545448</v>
      </c>
      <c r="Q1935" t="str">
        <f t="shared" si="244"/>
        <v>music</v>
      </c>
      <c r="R1935" t="str">
        <f t="shared" si="245"/>
        <v>indie rock</v>
      </c>
      <c r="S1935" s="10">
        <f t="shared" si="246"/>
        <v>41879.130868055552</v>
      </c>
      <c r="T1935" t="str">
        <f t="shared" si="240"/>
        <v>Aug</v>
      </c>
      <c r="U1935">
        <f t="shared" si="241"/>
        <v>2014</v>
      </c>
      <c r="V1935" s="10">
        <f t="shared" si="247"/>
        <v>41909.130868055552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242"/>
        <v>123.61999999999999</v>
      </c>
      <c r="P1936" s="5">
        <f t="shared" si="243"/>
        <v>80.272727272727266</v>
      </c>
      <c r="Q1936" t="str">
        <f t="shared" si="244"/>
        <v>music</v>
      </c>
      <c r="R1936" t="str">
        <f t="shared" si="245"/>
        <v>indie rock</v>
      </c>
      <c r="S1936" s="10">
        <f t="shared" si="246"/>
        <v>40865.867141203707</v>
      </c>
      <c r="T1936" t="str">
        <f t="shared" si="240"/>
        <v>Nov</v>
      </c>
      <c r="U1936">
        <f t="shared" si="241"/>
        <v>2011</v>
      </c>
      <c r="V1936" s="10">
        <f t="shared" si="247"/>
        <v>40902.208333333336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242"/>
        <v>108.4</v>
      </c>
      <c r="P1937" s="5">
        <f t="shared" si="243"/>
        <v>54.2</v>
      </c>
      <c r="Q1937" t="str">
        <f t="shared" si="244"/>
        <v>music</v>
      </c>
      <c r="R1937" t="str">
        <f t="shared" si="245"/>
        <v>indie rock</v>
      </c>
      <c r="S1937" s="10">
        <f t="shared" si="246"/>
        <v>41773.932534722226</v>
      </c>
      <c r="T1937" t="str">
        <f t="shared" si="240"/>
        <v>May</v>
      </c>
      <c r="U1937">
        <f t="shared" si="241"/>
        <v>2014</v>
      </c>
      <c r="V1937" s="10">
        <f t="shared" si="247"/>
        <v>41811.207638888889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242"/>
        <v>116.52013333333333</v>
      </c>
      <c r="P1938" s="5">
        <f t="shared" si="243"/>
        <v>60.26903448275862</v>
      </c>
      <c r="Q1938" t="str">
        <f t="shared" si="244"/>
        <v>music</v>
      </c>
      <c r="R1938" t="str">
        <f t="shared" si="245"/>
        <v>indie rock</v>
      </c>
      <c r="S1938" s="10">
        <f t="shared" si="246"/>
        <v>40852.889699074076</v>
      </c>
      <c r="T1938" t="str">
        <f t="shared" si="240"/>
        <v>Nov</v>
      </c>
      <c r="U1938">
        <f t="shared" si="241"/>
        <v>2011</v>
      </c>
      <c r="V1938" s="10">
        <f t="shared" si="247"/>
        <v>40883.249305555553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242"/>
        <v>187.245</v>
      </c>
      <c r="P1939" s="5">
        <f t="shared" si="243"/>
        <v>38.740344827586206</v>
      </c>
      <c r="Q1939" t="str">
        <f t="shared" si="244"/>
        <v>music</v>
      </c>
      <c r="R1939" t="str">
        <f t="shared" si="245"/>
        <v>indie rock</v>
      </c>
      <c r="S1939" s="10">
        <f t="shared" si="246"/>
        <v>41059.118993055556</v>
      </c>
      <c r="T1939" t="str">
        <f t="shared" si="240"/>
        <v>May</v>
      </c>
      <c r="U1939">
        <f t="shared" si="241"/>
        <v>2012</v>
      </c>
      <c r="V1939" s="10">
        <f t="shared" si="247"/>
        <v>41075.165972222225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242"/>
        <v>115.93333333333334</v>
      </c>
      <c r="P1940" s="5">
        <f t="shared" si="243"/>
        <v>152.54385964912279</v>
      </c>
      <c r="Q1940" t="str">
        <f t="shared" si="244"/>
        <v>music</v>
      </c>
      <c r="R1940" t="str">
        <f t="shared" si="245"/>
        <v>indie rock</v>
      </c>
      <c r="S1940" s="10">
        <f t="shared" si="246"/>
        <v>41426.259618055556</v>
      </c>
      <c r="T1940" t="str">
        <f t="shared" si="240"/>
        <v>Jun</v>
      </c>
      <c r="U1940">
        <f t="shared" si="241"/>
        <v>2013</v>
      </c>
      <c r="V1940" s="10">
        <f t="shared" si="247"/>
        <v>41457.208333333336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242"/>
        <v>110.7</v>
      </c>
      <c r="P1941" s="5">
        <f t="shared" si="243"/>
        <v>115.3125</v>
      </c>
      <c r="Q1941" t="str">
        <f t="shared" si="244"/>
        <v>music</v>
      </c>
      <c r="R1941" t="str">
        <f t="shared" si="245"/>
        <v>indie rock</v>
      </c>
      <c r="S1941" s="10">
        <f t="shared" si="246"/>
        <v>41313.985046296293</v>
      </c>
      <c r="T1941" t="str">
        <f t="shared" si="240"/>
        <v>Feb</v>
      </c>
      <c r="U1941">
        <f t="shared" si="241"/>
        <v>2013</v>
      </c>
      <c r="V1941" s="10">
        <f t="shared" si="247"/>
        <v>41343.943379629629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242"/>
        <v>170.92307692307693</v>
      </c>
      <c r="P1942" s="5">
        <f t="shared" si="243"/>
        <v>35.838709677419352</v>
      </c>
      <c r="Q1942" t="str">
        <f t="shared" si="244"/>
        <v>music</v>
      </c>
      <c r="R1942" t="str">
        <f t="shared" si="245"/>
        <v>indie rock</v>
      </c>
      <c r="S1942" s="10">
        <f t="shared" si="246"/>
        <v>40670.507326388892</v>
      </c>
      <c r="T1942" t="str">
        <f t="shared" si="240"/>
        <v>May</v>
      </c>
      <c r="U1942">
        <f t="shared" si="241"/>
        <v>2011</v>
      </c>
      <c r="V1942" s="10">
        <f t="shared" si="247"/>
        <v>40709.165972222225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242"/>
        <v>126.11835600000001</v>
      </c>
      <c r="P1943" s="5">
        <f t="shared" si="243"/>
        <v>64.570118779438872</v>
      </c>
      <c r="Q1943" t="str">
        <f t="shared" si="244"/>
        <v>technology</v>
      </c>
      <c r="R1943" t="str">
        <f t="shared" si="245"/>
        <v>hardware</v>
      </c>
      <c r="S1943" s="10">
        <f t="shared" si="246"/>
        <v>41744.290868055556</v>
      </c>
      <c r="T1943" t="str">
        <f t="shared" si="240"/>
        <v>Apr</v>
      </c>
      <c r="U1943">
        <f t="shared" si="241"/>
        <v>2014</v>
      </c>
      <c r="V1943" s="10">
        <f t="shared" si="247"/>
        <v>41774.290868055556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242"/>
        <v>138.44033333333334</v>
      </c>
      <c r="P1944" s="5">
        <f t="shared" si="243"/>
        <v>87.436000000000007</v>
      </c>
      <c r="Q1944" t="str">
        <f t="shared" si="244"/>
        <v>technology</v>
      </c>
      <c r="R1944" t="str">
        <f t="shared" si="245"/>
        <v>hardware</v>
      </c>
      <c r="S1944" s="10">
        <f t="shared" si="246"/>
        <v>40638.828009259261</v>
      </c>
      <c r="T1944" t="str">
        <f t="shared" si="240"/>
        <v>Apr</v>
      </c>
      <c r="U1944">
        <f t="shared" si="241"/>
        <v>2011</v>
      </c>
      <c r="V1944" s="10">
        <f t="shared" si="247"/>
        <v>40728.828009259261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242"/>
        <v>1705.2499999999998</v>
      </c>
      <c r="P1945" s="5">
        <f t="shared" si="243"/>
        <v>68.815577078288939</v>
      </c>
      <c r="Q1945" t="str">
        <f t="shared" si="244"/>
        <v>technology</v>
      </c>
      <c r="R1945" t="str">
        <f t="shared" si="245"/>
        <v>hardware</v>
      </c>
      <c r="S1945" s="10">
        <f t="shared" si="246"/>
        <v>42548.269861111112</v>
      </c>
      <c r="T1945" t="str">
        <f t="shared" si="240"/>
        <v>Jun</v>
      </c>
      <c r="U1945">
        <f t="shared" si="241"/>
        <v>2016</v>
      </c>
      <c r="V1945" s="10">
        <f t="shared" si="247"/>
        <v>42593.269861111112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242"/>
        <v>788.05550000000005</v>
      </c>
      <c r="P1946" s="5">
        <f t="shared" si="243"/>
        <v>176.200223588597</v>
      </c>
      <c r="Q1946" t="str">
        <f t="shared" si="244"/>
        <v>technology</v>
      </c>
      <c r="R1946" t="str">
        <f t="shared" si="245"/>
        <v>hardware</v>
      </c>
      <c r="S1946" s="10">
        <f t="shared" si="246"/>
        <v>41730.584374999999</v>
      </c>
      <c r="T1946" t="str">
        <f t="shared" si="240"/>
        <v>Apr</v>
      </c>
      <c r="U1946">
        <f t="shared" si="241"/>
        <v>2014</v>
      </c>
      <c r="V1946" s="10">
        <f t="shared" si="247"/>
        <v>41760.584374999999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242"/>
        <v>348.01799999999997</v>
      </c>
      <c r="P1947" s="5">
        <f t="shared" si="243"/>
        <v>511.79117647058825</v>
      </c>
      <c r="Q1947" t="str">
        <f t="shared" si="244"/>
        <v>technology</v>
      </c>
      <c r="R1947" t="str">
        <f t="shared" si="245"/>
        <v>hardware</v>
      </c>
      <c r="S1947" s="10">
        <f t="shared" si="246"/>
        <v>42157.251828703709</v>
      </c>
      <c r="T1947" t="str">
        <f t="shared" si="240"/>
        <v>Jun</v>
      </c>
      <c r="U1947">
        <f t="shared" si="241"/>
        <v>2015</v>
      </c>
      <c r="V1947" s="10">
        <f t="shared" si="247"/>
        <v>42197.251828703709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242"/>
        <v>149.74666666666667</v>
      </c>
      <c r="P1948" s="5">
        <f t="shared" si="243"/>
        <v>160.44285714285715</v>
      </c>
      <c r="Q1948" t="str">
        <f t="shared" si="244"/>
        <v>technology</v>
      </c>
      <c r="R1948" t="str">
        <f t="shared" si="245"/>
        <v>hardware</v>
      </c>
      <c r="S1948" s="10">
        <f t="shared" si="246"/>
        <v>41689.150011574071</v>
      </c>
      <c r="T1948" t="str">
        <f t="shared" si="240"/>
        <v>Feb</v>
      </c>
      <c r="U1948">
        <f t="shared" si="241"/>
        <v>2014</v>
      </c>
      <c r="V1948" s="10">
        <f t="shared" si="247"/>
        <v>41749.108344907407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242"/>
        <v>100.63375000000001</v>
      </c>
      <c r="P1949" s="5">
        <f t="shared" si="243"/>
        <v>35.003043478260871</v>
      </c>
      <c r="Q1949" t="str">
        <f t="shared" si="244"/>
        <v>technology</v>
      </c>
      <c r="R1949" t="str">
        <f t="shared" si="245"/>
        <v>hardware</v>
      </c>
      <c r="S1949" s="10">
        <f t="shared" si="246"/>
        <v>40102.918055555558</v>
      </c>
      <c r="T1949" t="str">
        <f t="shared" si="240"/>
        <v>Oct</v>
      </c>
      <c r="U1949">
        <f t="shared" si="241"/>
        <v>2009</v>
      </c>
      <c r="V1949" s="10">
        <f t="shared" si="247"/>
        <v>40140.249305555553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242"/>
        <v>800.21100000000001</v>
      </c>
      <c r="P1950" s="5">
        <f t="shared" si="243"/>
        <v>188.50671378091872</v>
      </c>
      <c r="Q1950" t="str">
        <f t="shared" si="244"/>
        <v>technology</v>
      </c>
      <c r="R1950" t="str">
        <f t="shared" si="245"/>
        <v>hardware</v>
      </c>
      <c r="S1950" s="10">
        <f t="shared" si="246"/>
        <v>42473.604270833333</v>
      </c>
      <c r="T1950" t="str">
        <f t="shared" si="240"/>
        <v>Apr</v>
      </c>
      <c r="U1950">
        <f t="shared" si="241"/>
        <v>2016</v>
      </c>
      <c r="V1950" s="10">
        <f t="shared" si="247"/>
        <v>42527.709722222222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242"/>
        <v>106.00260000000002</v>
      </c>
      <c r="P1951" s="5">
        <f t="shared" si="243"/>
        <v>56.204984093319197</v>
      </c>
      <c r="Q1951" t="str">
        <f t="shared" si="244"/>
        <v>technology</v>
      </c>
      <c r="R1951" t="str">
        <f t="shared" si="245"/>
        <v>hardware</v>
      </c>
      <c r="S1951" s="10">
        <f t="shared" si="246"/>
        <v>41800.423043981478</v>
      </c>
      <c r="T1951" t="str">
        <f t="shared" si="240"/>
        <v>Jun</v>
      </c>
      <c r="U1951">
        <f t="shared" si="241"/>
        <v>2014</v>
      </c>
      <c r="V1951" s="10">
        <f t="shared" si="247"/>
        <v>41830.423043981478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242"/>
        <v>200.51866666666669</v>
      </c>
      <c r="P1952" s="5">
        <f t="shared" si="243"/>
        <v>51.3054157782516</v>
      </c>
      <c r="Q1952" t="str">
        <f t="shared" si="244"/>
        <v>technology</v>
      </c>
      <c r="R1952" t="str">
        <f t="shared" si="245"/>
        <v>hardware</v>
      </c>
      <c r="S1952" s="10">
        <f t="shared" si="246"/>
        <v>40624.181400462963</v>
      </c>
      <c r="T1952" t="str">
        <f t="shared" si="240"/>
        <v>Mar</v>
      </c>
      <c r="U1952">
        <f t="shared" si="241"/>
        <v>2011</v>
      </c>
      <c r="V1952" s="10">
        <f t="shared" si="247"/>
        <v>40655.181400462963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242"/>
        <v>212.44399999999999</v>
      </c>
      <c r="P1953" s="5">
        <f t="shared" si="243"/>
        <v>127.36450839328538</v>
      </c>
      <c r="Q1953" t="str">
        <f t="shared" si="244"/>
        <v>technology</v>
      </c>
      <c r="R1953" t="str">
        <f t="shared" si="245"/>
        <v>hardware</v>
      </c>
      <c r="S1953" s="10">
        <f t="shared" si="246"/>
        <v>42651.420567129629</v>
      </c>
      <c r="T1953" t="str">
        <f t="shared" si="240"/>
        <v>Oct</v>
      </c>
      <c r="U1953">
        <f t="shared" si="241"/>
        <v>2016</v>
      </c>
      <c r="V1953" s="10">
        <f t="shared" si="247"/>
        <v>42681.462233796294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242"/>
        <v>198.47237142857145</v>
      </c>
      <c r="P1954" s="5">
        <f t="shared" si="243"/>
        <v>101.85532258064516</v>
      </c>
      <c r="Q1954" t="str">
        <f t="shared" si="244"/>
        <v>technology</v>
      </c>
      <c r="R1954" t="str">
        <f t="shared" si="245"/>
        <v>hardware</v>
      </c>
      <c r="S1954" s="10">
        <f t="shared" si="246"/>
        <v>41526.60665509259</v>
      </c>
      <c r="T1954" t="str">
        <f t="shared" si="240"/>
        <v>Sep</v>
      </c>
      <c r="U1954">
        <f t="shared" si="241"/>
        <v>2013</v>
      </c>
      <c r="V1954" s="10">
        <f t="shared" si="247"/>
        <v>41563.60665509259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242"/>
        <v>225.94666666666666</v>
      </c>
      <c r="P1955" s="5">
        <f t="shared" si="243"/>
        <v>230.55782312925169</v>
      </c>
      <c r="Q1955" t="str">
        <f t="shared" si="244"/>
        <v>technology</v>
      </c>
      <c r="R1955" t="str">
        <f t="shared" si="245"/>
        <v>hardware</v>
      </c>
      <c r="S1955" s="10">
        <f t="shared" si="246"/>
        <v>40941.199826388889</v>
      </c>
      <c r="T1955" t="str">
        <f t="shared" si="240"/>
        <v>Feb</v>
      </c>
      <c r="U1955">
        <f t="shared" si="241"/>
        <v>2012</v>
      </c>
      <c r="V1955" s="10">
        <f t="shared" si="247"/>
        <v>40970.125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242"/>
        <v>698.94800000000009</v>
      </c>
      <c r="P1956" s="5">
        <f t="shared" si="243"/>
        <v>842.10602409638557</v>
      </c>
      <c r="Q1956" t="str">
        <f t="shared" si="244"/>
        <v>technology</v>
      </c>
      <c r="R1956" t="str">
        <f t="shared" si="245"/>
        <v>hardware</v>
      </c>
      <c r="S1956" s="10">
        <f t="shared" si="246"/>
        <v>42394.580740740741</v>
      </c>
      <c r="T1956" t="str">
        <f t="shared" si="240"/>
        <v>Jan</v>
      </c>
      <c r="U1956">
        <f t="shared" si="241"/>
        <v>2016</v>
      </c>
      <c r="V1956" s="10">
        <f t="shared" si="247"/>
        <v>42441.208333333328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242"/>
        <v>398.59528571428569</v>
      </c>
      <c r="P1957" s="5">
        <f t="shared" si="243"/>
        <v>577.27593103448271</v>
      </c>
      <c r="Q1957" t="str">
        <f t="shared" si="244"/>
        <v>technology</v>
      </c>
      <c r="R1957" t="str">
        <f t="shared" si="245"/>
        <v>hardware</v>
      </c>
      <c r="S1957" s="10">
        <f t="shared" si="246"/>
        <v>41020.271770833337</v>
      </c>
      <c r="T1957" t="str">
        <f t="shared" si="240"/>
        <v>Apr</v>
      </c>
      <c r="U1957">
        <f t="shared" si="241"/>
        <v>2012</v>
      </c>
      <c r="V1957" s="10">
        <f t="shared" si="247"/>
        <v>41052.791666666664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242"/>
        <v>294.0333333333333</v>
      </c>
      <c r="P1958" s="5">
        <f t="shared" si="243"/>
        <v>483.34246575342468</v>
      </c>
      <c r="Q1958" t="str">
        <f t="shared" si="244"/>
        <v>technology</v>
      </c>
      <c r="R1958" t="str">
        <f t="shared" si="245"/>
        <v>hardware</v>
      </c>
      <c r="S1958" s="10">
        <f t="shared" si="246"/>
        <v>42067.923668981486</v>
      </c>
      <c r="T1958" t="str">
        <f t="shared" si="240"/>
        <v>Mar</v>
      </c>
      <c r="U1958">
        <f t="shared" si="241"/>
        <v>2015</v>
      </c>
      <c r="V1958" s="10">
        <f t="shared" si="247"/>
        <v>42112.882002314815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242"/>
        <v>167.50470000000001</v>
      </c>
      <c r="P1959" s="5">
        <f t="shared" si="243"/>
        <v>76.138500000000008</v>
      </c>
      <c r="Q1959" t="str">
        <f t="shared" si="244"/>
        <v>technology</v>
      </c>
      <c r="R1959" t="str">
        <f t="shared" si="245"/>
        <v>hardware</v>
      </c>
      <c r="S1959" s="10">
        <f t="shared" si="246"/>
        <v>41179.098530092589</v>
      </c>
      <c r="T1959" t="str">
        <f t="shared" si="240"/>
        <v>Sep</v>
      </c>
      <c r="U1959">
        <f t="shared" si="241"/>
        <v>2012</v>
      </c>
      <c r="V1959" s="10">
        <f t="shared" si="247"/>
        <v>41209.098530092589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242"/>
        <v>1435.5717142857143</v>
      </c>
      <c r="P1960" s="5">
        <f t="shared" si="243"/>
        <v>74.107684365781708</v>
      </c>
      <c r="Q1960" t="str">
        <f t="shared" si="244"/>
        <v>technology</v>
      </c>
      <c r="R1960" t="str">
        <f t="shared" si="245"/>
        <v>hardware</v>
      </c>
      <c r="S1960" s="10">
        <f t="shared" si="246"/>
        <v>41326.987974537034</v>
      </c>
      <c r="T1960" t="str">
        <f t="shared" si="240"/>
        <v>Feb</v>
      </c>
      <c r="U1960">
        <f t="shared" si="241"/>
        <v>2013</v>
      </c>
      <c r="V1960" s="10">
        <f t="shared" si="247"/>
        <v>41356.94630787037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242"/>
        <v>156.73439999999999</v>
      </c>
      <c r="P1961" s="5">
        <f t="shared" si="243"/>
        <v>36.965660377358489</v>
      </c>
      <c r="Q1961" t="str">
        <f t="shared" si="244"/>
        <v>technology</v>
      </c>
      <c r="R1961" t="str">
        <f t="shared" si="245"/>
        <v>hardware</v>
      </c>
      <c r="S1961" s="10">
        <f t="shared" si="246"/>
        <v>41871.845601851855</v>
      </c>
      <c r="T1961" t="str">
        <f t="shared" si="240"/>
        <v>Aug</v>
      </c>
      <c r="U1961">
        <f t="shared" si="241"/>
        <v>2014</v>
      </c>
      <c r="V1961" s="10">
        <f t="shared" si="247"/>
        <v>41913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242"/>
        <v>117.90285714285716</v>
      </c>
      <c r="P1962" s="5">
        <f t="shared" si="243"/>
        <v>2500.969696969697</v>
      </c>
      <c r="Q1962" t="str">
        <f t="shared" si="244"/>
        <v>technology</v>
      </c>
      <c r="R1962" t="str">
        <f t="shared" si="245"/>
        <v>hardware</v>
      </c>
      <c r="S1962" s="10">
        <f t="shared" si="246"/>
        <v>41964.362743055557</v>
      </c>
      <c r="T1962" t="str">
        <f t="shared" si="240"/>
        <v>Nov</v>
      </c>
      <c r="U1962">
        <f t="shared" si="241"/>
        <v>2014</v>
      </c>
      <c r="V1962" s="10">
        <f t="shared" si="247"/>
        <v>41994.362743055557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242"/>
        <v>1105.3811999999998</v>
      </c>
      <c r="P1963" s="5">
        <f t="shared" si="243"/>
        <v>67.690214329454989</v>
      </c>
      <c r="Q1963" t="str">
        <f t="shared" si="244"/>
        <v>technology</v>
      </c>
      <c r="R1963" t="str">
        <f t="shared" si="245"/>
        <v>hardware</v>
      </c>
      <c r="S1963" s="10">
        <f t="shared" si="246"/>
        <v>41148.194641203707</v>
      </c>
      <c r="T1963" t="str">
        <f t="shared" si="240"/>
        <v>Aug</v>
      </c>
      <c r="U1963">
        <f t="shared" si="241"/>
        <v>2012</v>
      </c>
      <c r="V1963" s="10">
        <f t="shared" si="247"/>
        <v>41188.165972222225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242"/>
        <v>192.92499999999998</v>
      </c>
      <c r="P1964" s="5">
        <f t="shared" si="243"/>
        <v>63.04738562091503</v>
      </c>
      <c r="Q1964" t="str">
        <f t="shared" si="244"/>
        <v>technology</v>
      </c>
      <c r="R1964" t="str">
        <f t="shared" si="245"/>
        <v>hardware</v>
      </c>
      <c r="S1964" s="10">
        <f t="shared" si="246"/>
        <v>41742.780509259261</v>
      </c>
      <c r="T1964" t="str">
        <f t="shared" si="240"/>
        <v>Apr</v>
      </c>
      <c r="U1964">
        <f t="shared" si="241"/>
        <v>2014</v>
      </c>
      <c r="V1964" s="10">
        <f t="shared" si="247"/>
        <v>41772.780509259261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242"/>
        <v>126.8842105263158</v>
      </c>
      <c r="P1965" s="5">
        <f t="shared" si="243"/>
        <v>117.6</v>
      </c>
      <c r="Q1965" t="str">
        <f t="shared" si="244"/>
        <v>technology</v>
      </c>
      <c r="R1965" t="str">
        <f t="shared" si="245"/>
        <v>hardware</v>
      </c>
      <c r="S1965" s="10">
        <f t="shared" si="246"/>
        <v>41863.429791666669</v>
      </c>
      <c r="T1965" t="str">
        <f t="shared" si="240"/>
        <v>Aug</v>
      </c>
      <c r="U1965">
        <f t="shared" si="241"/>
        <v>2014</v>
      </c>
      <c r="V1965" s="10">
        <f t="shared" si="247"/>
        <v>41898.429791666669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242"/>
        <v>259.57748878923763</v>
      </c>
      <c r="P1966" s="5">
        <f t="shared" si="243"/>
        <v>180.75185011709601</v>
      </c>
      <c r="Q1966" t="str">
        <f t="shared" si="244"/>
        <v>technology</v>
      </c>
      <c r="R1966" t="str">
        <f t="shared" si="245"/>
        <v>hardware</v>
      </c>
      <c r="S1966" s="10">
        <f t="shared" si="246"/>
        <v>42452.272824074069</v>
      </c>
      <c r="T1966" t="str">
        <f t="shared" si="240"/>
        <v>Mar</v>
      </c>
      <c r="U1966">
        <f t="shared" si="241"/>
        <v>2016</v>
      </c>
      <c r="V1966" s="10">
        <f t="shared" si="247"/>
        <v>42482.272824074069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242"/>
        <v>262.27999999999997</v>
      </c>
      <c r="P1967" s="5">
        <f t="shared" si="243"/>
        <v>127.32038834951456</v>
      </c>
      <c r="Q1967" t="str">
        <f t="shared" si="244"/>
        <v>technology</v>
      </c>
      <c r="R1967" t="str">
        <f t="shared" si="245"/>
        <v>hardware</v>
      </c>
      <c r="S1967" s="10">
        <f t="shared" si="246"/>
        <v>40898.089236111111</v>
      </c>
      <c r="T1967" t="str">
        <f t="shared" si="240"/>
        <v>Dec</v>
      </c>
      <c r="U1967">
        <f t="shared" si="241"/>
        <v>2011</v>
      </c>
      <c r="V1967" s="10">
        <f t="shared" si="247"/>
        <v>40920.041666666664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242"/>
        <v>206.74309000000002</v>
      </c>
      <c r="P1968" s="5">
        <f t="shared" si="243"/>
        <v>136.6444745538665</v>
      </c>
      <c r="Q1968" t="str">
        <f t="shared" si="244"/>
        <v>technology</v>
      </c>
      <c r="R1968" t="str">
        <f t="shared" si="245"/>
        <v>hardware</v>
      </c>
      <c r="S1968" s="10">
        <f t="shared" si="246"/>
        <v>41835.540486111109</v>
      </c>
      <c r="T1968" t="str">
        <f t="shared" si="240"/>
        <v>Jul</v>
      </c>
      <c r="U1968">
        <f t="shared" si="241"/>
        <v>2014</v>
      </c>
      <c r="V1968" s="10">
        <f t="shared" si="247"/>
        <v>41865.540486111109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242"/>
        <v>370.13</v>
      </c>
      <c r="P1969" s="5">
        <f t="shared" si="243"/>
        <v>182.78024691358024</v>
      </c>
      <c r="Q1969" t="str">
        <f t="shared" si="244"/>
        <v>technology</v>
      </c>
      <c r="R1969" t="str">
        <f t="shared" si="245"/>
        <v>hardware</v>
      </c>
      <c r="S1969" s="10">
        <f t="shared" si="246"/>
        <v>41730.663530092592</v>
      </c>
      <c r="T1969" t="str">
        <f t="shared" si="240"/>
        <v>Apr</v>
      </c>
      <c r="U1969">
        <f t="shared" si="241"/>
        <v>2014</v>
      </c>
      <c r="V1969" s="10">
        <f t="shared" si="247"/>
        <v>41760.663530092592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242"/>
        <v>284.96600000000001</v>
      </c>
      <c r="P1970" s="5">
        <f t="shared" si="243"/>
        <v>279.37843137254902</v>
      </c>
      <c r="Q1970" t="str">
        <f t="shared" si="244"/>
        <v>technology</v>
      </c>
      <c r="R1970" t="str">
        <f t="shared" si="245"/>
        <v>hardware</v>
      </c>
      <c r="S1970" s="10">
        <f t="shared" si="246"/>
        <v>42676.586979166663</v>
      </c>
      <c r="T1970" t="str">
        <f t="shared" si="240"/>
        <v>Nov</v>
      </c>
      <c r="U1970">
        <f t="shared" si="241"/>
        <v>2016</v>
      </c>
      <c r="V1970" s="10">
        <f t="shared" si="247"/>
        <v>42707.628645833334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242"/>
        <v>579.08000000000004</v>
      </c>
      <c r="P1971" s="5">
        <f t="shared" si="243"/>
        <v>61.375728669846318</v>
      </c>
      <c r="Q1971" t="str">
        <f t="shared" si="244"/>
        <v>technology</v>
      </c>
      <c r="R1971" t="str">
        <f t="shared" si="245"/>
        <v>hardware</v>
      </c>
      <c r="S1971" s="10">
        <f t="shared" si="246"/>
        <v>42557.792453703703</v>
      </c>
      <c r="T1971" t="str">
        <f t="shared" si="240"/>
        <v>Jul</v>
      </c>
      <c r="U1971">
        <f t="shared" si="241"/>
        <v>2016</v>
      </c>
      <c r="V1971" s="10">
        <f t="shared" si="247"/>
        <v>42587.792453703703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242"/>
        <v>1131.8</v>
      </c>
      <c r="P1972" s="5">
        <f t="shared" si="243"/>
        <v>80.727532097004286</v>
      </c>
      <c r="Q1972" t="str">
        <f t="shared" si="244"/>
        <v>technology</v>
      </c>
      <c r="R1972" t="str">
        <f t="shared" si="245"/>
        <v>hardware</v>
      </c>
      <c r="S1972" s="10">
        <f t="shared" si="246"/>
        <v>41324.193298611113</v>
      </c>
      <c r="T1972" t="str">
        <f t="shared" si="240"/>
        <v>Feb</v>
      </c>
      <c r="U1972">
        <f t="shared" si="241"/>
        <v>2013</v>
      </c>
      <c r="V1972" s="10">
        <f t="shared" si="247"/>
        <v>41384.151631944449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242"/>
        <v>263.02771750000005</v>
      </c>
      <c r="P1973" s="5">
        <f t="shared" si="243"/>
        <v>272.35590732591254</v>
      </c>
      <c r="Q1973" t="str">
        <f t="shared" si="244"/>
        <v>technology</v>
      </c>
      <c r="R1973" t="str">
        <f t="shared" si="245"/>
        <v>hardware</v>
      </c>
      <c r="S1973" s="10">
        <f t="shared" si="246"/>
        <v>41561.500706018516</v>
      </c>
      <c r="T1973" t="str">
        <f t="shared" si="240"/>
        <v>Oct</v>
      </c>
      <c r="U1973">
        <f t="shared" si="241"/>
        <v>2013</v>
      </c>
      <c r="V1973" s="10">
        <f t="shared" si="247"/>
        <v>41593.166666666664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242"/>
        <v>674.48</v>
      </c>
      <c r="P1974" s="5">
        <f t="shared" si="243"/>
        <v>70.848739495798313</v>
      </c>
      <c r="Q1974" t="str">
        <f t="shared" si="244"/>
        <v>technology</v>
      </c>
      <c r="R1974" t="str">
        <f t="shared" si="245"/>
        <v>hardware</v>
      </c>
      <c r="S1974" s="10">
        <f t="shared" si="246"/>
        <v>41201.012083333335</v>
      </c>
      <c r="T1974" t="str">
        <f t="shared" si="240"/>
        <v>Oct</v>
      </c>
      <c r="U1974">
        <f t="shared" si="241"/>
        <v>2012</v>
      </c>
      <c r="V1974" s="10">
        <f t="shared" si="247"/>
        <v>41231.053749999999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242"/>
        <v>256.83081313131316</v>
      </c>
      <c r="P1975" s="5">
        <f t="shared" si="243"/>
        <v>247.94003412969283</v>
      </c>
      <c r="Q1975" t="str">
        <f t="shared" si="244"/>
        <v>technology</v>
      </c>
      <c r="R1975" t="str">
        <f t="shared" si="245"/>
        <v>hardware</v>
      </c>
      <c r="S1975" s="10">
        <f t="shared" si="246"/>
        <v>42549.722962962958</v>
      </c>
      <c r="T1975" t="str">
        <f t="shared" si="240"/>
        <v>Jun</v>
      </c>
      <c r="U1975">
        <f t="shared" si="241"/>
        <v>2016</v>
      </c>
      <c r="V1975" s="10">
        <f t="shared" si="247"/>
        <v>42588.291666666672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242"/>
        <v>375.49599999999998</v>
      </c>
      <c r="P1976" s="5">
        <f t="shared" si="243"/>
        <v>186.81393034825871</v>
      </c>
      <c r="Q1976" t="str">
        <f t="shared" si="244"/>
        <v>technology</v>
      </c>
      <c r="R1976" t="str">
        <f t="shared" si="245"/>
        <v>hardware</v>
      </c>
      <c r="S1976" s="10">
        <f t="shared" si="246"/>
        <v>41445.334131944444</v>
      </c>
      <c r="T1976" t="str">
        <f t="shared" si="240"/>
        <v>Jun</v>
      </c>
      <c r="U1976">
        <f t="shared" si="241"/>
        <v>2013</v>
      </c>
      <c r="V1976" s="10">
        <f t="shared" si="247"/>
        <v>41505.334131944444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242"/>
        <v>208.70837499999996</v>
      </c>
      <c r="P1977" s="5">
        <f t="shared" si="243"/>
        <v>131.98948616600788</v>
      </c>
      <c r="Q1977" t="str">
        <f t="shared" si="244"/>
        <v>technology</v>
      </c>
      <c r="R1977" t="str">
        <f t="shared" si="245"/>
        <v>hardware</v>
      </c>
      <c r="S1977" s="10">
        <f t="shared" si="246"/>
        <v>41313.755219907405</v>
      </c>
      <c r="T1977" t="str">
        <f t="shared" si="240"/>
        <v>Feb</v>
      </c>
      <c r="U1977">
        <f t="shared" si="241"/>
        <v>2013</v>
      </c>
      <c r="V1977" s="10">
        <f t="shared" si="247"/>
        <v>41343.755219907405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242"/>
        <v>346.6</v>
      </c>
      <c r="P1978" s="5">
        <f t="shared" si="243"/>
        <v>29.310782241014799</v>
      </c>
      <c r="Q1978" t="str">
        <f t="shared" si="244"/>
        <v>technology</v>
      </c>
      <c r="R1978" t="str">
        <f t="shared" si="245"/>
        <v>hardware</v>
      </c>
      <c r="S1978" s="10">
        <f t="shared" si="246"/>
        <v>41438.899594907409</v>
      </c>
      <c r="T1978" t="str">
        <f t="shared" si="240"/>
        <v>Jun</v>
      </c>
      <c r="U1978">
        <f t="shared" si="241"/>
        <v>2013</v>
      </c>
      <c r="V1978" s="10">
        <f t="shared" si="247"/>
        <v>41468.899594907409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242"/>
        <v>402.33</v>
      </c>
      <c r="P1979" s="5">
        <f t="shared" si="243"/>
        <v>245.02436053593178</v>
      </c>
      <c r="Q1979" t="str">
        <f t="shared" si="244"/>
        <v>technology</v>
      </c>
      <c r="R1979" t="str">
        <f t="shared" si="245"/>
        <v>hardware</v>
      </c>
      <c r="S1979" s="10">
        <f t="shared" si="246"/>
        <v>42311.216898148152</v>
      </c>
      <c r="T1979" t="str">
        <f t="shared" si="240"/>
        <v>Nov</v>
      </c>
      <c r="U1979">
        <f t="shared" si="241"/>
        <v>2015</v>
      </c>
      <c r="V1979" s="10">
        <f t="shared" si="247"/>
        <v>42357.332638888889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242"/>
        <v>1026.8451399999999</v>
      </c>
      <c r="P1980" s="5">
        <f t="shared" si="243"/>
        <v>1323.2540463917526</v>
      </c>
      <c r="Q1980" t="str">
        <f t="shared" si="244"/>
        <v>technology</v>
      </c>
      <c r="R1980" t="str">
        <f t="shared" si="245"/>
        <v>hardware</v>
      </c>
      <c r="S1980" s="10">
        <f t="shared" si="246"/>
        <v>41039.225601851853</v>
      </c>
      <c r="T1980" t="str">
        <f t="shared" si="240"/>
        <v>May</v>
      </c>
      <c r="U1980">
        <f t="shared" si="241"/>
        <v>2012</v>
      </c>
      <c r="V1980" s="10">
        <f t="shared" si="247"/>
        <v>41072.291666666664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242"/>
        <v>114.901155</v>
      </c>
      <c r="P1981" s="5">
        <f t="shared" si="243"/>
        <v>282.65966789667897</v>
      </c>
      <c r="Q1981" t="str">
        <f t="shared" si="244"/>
        <v>technology</v>
      </c>
      <c r="R1981" t="str">
        <f t="shared" si="245"/>
        <v>hardware</v>
      </c>
      <c r="S1981" s="10">
        <f t="shared" si="246"/>
        <v>42290.460023148145</v>
      </c>
      <c r="T1981" t="str">
        <f t="shared" si="240"/>
        <v>Oct</v>
      </c>
      <c r="U1981">
        <f t="shared" si="241"/>
        <v>2015</v>
      </c>
      <c r="V1981" s="10">
        <f t="shared" si="247"/>
        <v>42327.207638888889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242"/>
        <v>354.82402000000002</v>
      </c>
      <c r="P1982" s="5">
        <f t="shared" si="243"/>
        <v>91.214401028277635</v>
      </c>
      <c r="Q1982" t="str">
        <f t="shared" si="244"/>
        <v>technology</v>
      </c>
      <c r="R1982" t="str">
        <f t="shared" si="245"/>
        <v>hardware</v>
      </c>
      <c r="S1982" s="10">
        <f t="shared" si="246"/>
        <v>42423.542384259257</v>
      </c>
      <c r="T1982" t="str">
        <f t="shared" si="240"/>
        <v>Feb</v>
      </c>
      <c r="U1982">
        <f t="shared" si="241"/>
        <v>2016</v>
      </c>
      <c r="V1982" s="10">
        <f t="shared" si="247"/>
        <v>42463.500717592593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242"/>
        <v>5.08</v>
      </c>
      <c r="P1983" s="5">
        <f t="shared" si="243"/>
        <v>31.75</v>
      </c>
      <c r="Q1983" t="str">
        <f t="shared" si="244"/>
        <v>photography</v>
      </c>
      <c r="R1983" t="str">
        <f t="shared" si="245"/>
        <v>people</v>
      </c>
      <c r="S1983" s="10">
        <f t="shared" si="246"/>
        <v>41799.725289351853</v>
      </c>
      <c r="T1983" t="str">
        <f t="shared" si="240"/>
        <v>Jun</v>
      </c>
      <c r="U1983">
        <f t="shared" si="241"/>
        <v>2014</v>
      </c>
      <c r="V1983" s="10">
        <f t="shared" si="247"/>
        <v>41829.725289351853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242"/>
        <v>0</v>
      </c>
      <c r="P1984" s="5">
        <f t="shared" si="243"/>
        <v>0</v>
      </c>
      <c r="Q1984" t="str">
        <f t="shared" si="244"/>
        <v>photography</v>
      </c>
      <c r="R1984" t="str">
        <f t="shared" si="245"/>
        <v>people</v>
      </c>
      <c r="S1984" s="10">
        <f t="shared" si="246"/>
        <v>42678.586655092593</v>
      </c>
      <c r="T1984" t="str">
        <f t="shared" si="240"/>
        <v>Nov</v>
      </c>
      <c r="U1984">
        <f t="shared" si="241"/>
        <v>2016</v>
      </c>
      <c r="V1984" s="10">
        <f t="shared" si="247"/>
        <v>42708.628321759257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242"/>
        <v>4.3</v>
      </c>
      <c r="P1985" s="5">
        <f t="shared" si="243"/>
        <v>88.6875</v>
      </c>
      <c r="Q1985" t="str">
        <f t="shared" si="244"/>
        <v>photography</v>
      </c>
      <c r="R1985" t="str">
        <f t="shared" si="245"/>
        <v>people</v>
      </c>
      <c r="S1985" s="10">
        <f t="shared" si="246"/>
        <v>42593.011782407411</v>
      </c>
      <c r="T1985" t="str">
        <f t="shared" si="240"/>
        <v>Aug</v>
      </c>
      <c r="U1985">
        <f t="shared" si="241"/>
        <v>2016</v>
      </c>
      <c r="V1985" s="10">
        <f t="shared" si="247"/>
        <v>42615.291666666672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242"/>
        <v>21.146666666666665</v>
      </c>
      <c r="P1986" s="5">
        <f t="shared" si="243"/>
        <v>453.14285714285717</v>
      </c>
      <c r="Q1986" t="str">
        <f t="shared" si="244"/>
        <v>photography</v>
      </c>
      <c r="R1986" t="str">
        <f t="shared" si="245"/>
        <v>people</v>
      </c>
      <c r="S1986" s="10">
        <f t="shared" si="246"/>
        <v>41913.790289351848</v>
      </c>
      <c r="T1986" t="str">
        <f t="shared" ref="T1986:T2049" si="248">TEXT(S1986,"mmm")</f>
        <v>Oct</v>
      </c>
      <c r="U1986">
        <f t="shared" ref="U1986:U2049" si="249">YEAR(S1986)</f>
        <v>2014</v>
      </c>
      <c r="V1986" s="10">
        <f t="shared" si="247"/>
        <v>41973.831956018519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250">(E1987/D1987)*100</f>
        <v>3.1875</v>
      </c>
      <c r="P1987" s="5">
        <f t="shared" ref="P1987:P2050" si="251">IFERROR(E1987/L1987,0)</f>
        <v>12.75</v>
      </c>
      <c r="Q1987" t="str">
        <f t="shared" ref="Q1987:Q2050" si="252">LEFT(N1987,SEARCH("/",N1987,1)-1)</f>
        <v>photography</v>
      </c>
      <c r="R1987" t="str">
        <f t="shared" ref="R1987:R2050" si="253">RIGHT(N1987,LEN(N1987)-SEARCH("/",N1987,1))</f>
        <v>people</v>
      </c>
      <c r="S1987" s="10">
        <f t="shared" ref="S1987:S2050" si="254">(((J1987/60)/60)/24)+DATE(1970,1,1)</f>
        <v>42555.698738425926</v>
      </c>
      <c r="T1987" t="str">
        <f t="shared" si="248"/>
        <v>Jul</v>
      </c>
      <c r="U1987">
        <f t="shared" si="249"/>
        <v>2016</v>
      </c>
      <c r="V1987" s="10">
        <f t="shared" ref="V1987:V2050" si="255">(((I1987/60)/60)/24)+DATE(1970,1,1)</f>
        <v>42584.958333333328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250"/>
        <v>0.05</v>
      </c>
      <c r="P1988" s="5">
        <f t="shared" si="251"/>
        <v>1</v>
      </c>
      <c r="Q1988" t="str">
        <f t="shared" si="252"/>
        <v>photography</v>
      </c>
      <c r="R1988" t="str">
        <f t="shared" si="253"/>
        <v>people</v>
      </c>
      <c r="S1988" s="10">
        <f t="shared" si="254"/>
        <v>42413.433831018512</v>
      </c>
      <c r="T1988" t="str">
        <f t="shared" si="248"/>
        <v>Feb</v>
      </c>
      <c r="U1988">
        <f t="shared" si="249"/>
        <v>2016</v>
      </c>
      <c r="V1988" s="10">
        <f t="shared" si="255"/>
        <v>42443.392164351855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250"/>
        <v>42.472727272727276</v>
      </c>
      <c r="P1989" s="5">
        <f t="shared" si="251"/>
        <v>83.428571428571431</v>
      </c>
      <c r="Q1989" t="str">
        <f t="shared" si="252"/>
        <v>photography</v>
      </c>
      <c r="R1989" t="str">
        <f t="shared" si="253"/>
        <v>people</v>
      </c>
      <c r="S1989" s="10">
        <f t="shared" si="254"/>
        <v>42034.639768518522</v>
      </c>
      <c r="T1989" t="str">
        <f t="shared" si="248"/>
        <v>Jan</v>
      </c>
      <c r="U1989">
        <f t="shared" si="249"/>
        <v>2015</v>
      </c>
      <c r="V1989" s="10">
        <f t="shared" si="255"/>
        <v>42064.639768518522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250"/>
        <v>0.41666666666666669</v>
      </c>
      <c r="P1990" s="5">
        <f t="shared" si="251"/>
        <v>25</v>
      </c>
      <c r="Q1990" t="str">
        <f t="shared" si="252"/>
        <v>photography</v>
      </c>
      <c r="R1990" t="str">
        <f t="shared" si="253"/>
        <v>people</v>
      </c>
      <c r="S1990" s="10">
        <f t="shared" si="254"/>
        <v>42206.763217592597</v>
      </c>
      <c r="T1990" t="str">
        <f t="shared" si="248"/>
        <v>Jul</v>
      </c>
      <c r="U1990">
        <f t="shared" si="249"/>
        <v>2015</v>
      </c>
      <c r="V1990" s="10">
        <f t="shared" si="255"/>
        <v>42236.763217592597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250"/>
        <v>1</v>
      </c>
      <c r="P1991" s="5">
        <f t="shared" si="251"/>
        <v>50</v>
      </c>
      <c r="Q1991" t="str">
        <f t="shared" si="252"/>
        <v>photography</v>
      </c>
      <c r="R1991" t="str">
        <f t="shared" si="253"/>
        <v>people</v>
      </c>
      <c r="S1991" s="10">
        <f t="shared" si="254"/>
        <v>42685.680648148147</v>
      </c>
      <c r="T1991" t="str">
        <f t="shared" si="248"/>
        <v>Nov</v>
      </c>
      <c r="U1991">
        <f t="shared" si="249"/>
        <v>2016</v>
      </c>
      <c r="V1991" s="10">
        <f t="shared" si="255"/>
        <v>42715.680648148147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250"/>
        <v>16.966666666666665</v>
      </c>
      <c r="P1992" s="5">
        <f t="shared" si="251"/>
        <v>101.8</v>
      </c>
      <c r="Q1992" t="str">
        <f t="shared" si="252"/>
        <v>photography</v>
      </c>
      <c r="R1992" t="str">
        <f t="shared" si="253"/>
        <v>people</v>
      </c>
      <c r="S1992" s="10">
        <f t="shared" si="254"/>
        <v>42398.195972222224</v>
      </c>
      <c r="T1992" t="str">
        <f t="shared" si="248"/>
        <v>Jan</v>
      </c>
      <c r="U1992">
        <f t="shared" si="249"/>
        <v>2016</v>
      </c>
      <c r="V1992" s="10">
        <f t="shared" si="255"/>
        <v>42413.195972222224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250"/>
        <v>7.0000000000000009</v>
      </c>
      <c r="P1993" s="5">
        <f t="shared" si="251"/>
        <v>46.666666666666664</v>
      </c>
      <c r="Q1993" t="str">
        <f t="shared" si="252"/>
        <v>photography</v>
      </c>
      <c r="R1993" t="str">
        <f t="shared" si="253"/>
        <v>people</v>
      </c>
      <c r="S1993" s="10">
        <f t="shared" si="254"/>
        <v>42167.89335648148</v>
      </c>
      <c r="T1993" t="str">
        <f t="shared" si="248"/>
        <v>Jun</v>
      </c>
      <c r="U1993">
        <f t="shared" si="249"/>
        <v>2015</v>
      </c>
      <c r="V1993" s="10">
        <f t="shared" si="255"/>
        <v>42188.89335648148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250"/>
        <v>0.13333333333333333</v>
      </c>
      <c r="P1994" s="5">
        <f t="shared" si="251"/>
        <v>1</v>
      </c>
      <c r="Q1994" t="str">
        <f t="shared" si="252"/>
        <v>photography</v>
      </c>
      <c r="R1994" t="str">
        <f t="shared" si="253"/>
        <v>people</v>
      </c>
      <c r="S1994" s="10">
        <f t="shared" si="254"/>
        <v>42023.143414351856</v>
      </c>
      <c r="T1994" t="str">
        <f t="shared" si="248"/>
        <v>Jan</v>
      </c>
      <c r="U1994">
        <f t="shared" si="249"/>
        <v>2015</v>
      </c>
      <c r="V1994" s="10">
        <f t="shared" si="255"/>
        <v>42053.143414351856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250"/>
        <v>0</v>
      </c>
      <c r="P1995" s="5">
        <f t="shared" si="251"/>
        <v>0</v>
      </c>
      <c r="Q1995" t="str">
        <f t="shared" si="252"/>
        <v>photography</v>
      </c>
      <c r="R1995" t="str">
        <f t="shared" si="253"/>
        <v>people</v>
      </c>
      <c r="S1995" s="10">
        <f t="shared" si="254"/>
        <v>42329.58839120371</v>
      </c>
      <c r="T1995" t="str">
        <f t="shared" si="248"/>
        <v>Nov</v>
      </c>
      <c r="U1995">
        <f t="shared" si="249"/>
        <v>2015</v>
      </c>
      <c r="V1995" s="10">
        <f t="shared" si="255"/>
        <v>42359.58839120371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250"/>
        <v>0</v>
      </c>
      <c r="P1996" s="5">
        <f t="shared" si="251"/>
        <v>0</v>
      </c>
      <c r="Q1996" t="str">
        <f t="shared" si="252"/>
        <v>photography</v>
      </c>
      <c r="R1996" t="str">
        <f t="shared" si="253"/>
        <v>people</v>
      </c>
      <c r="S1996" s="10">
        <f t="shared" si="254"/>
        <v>42651.006273148145</v>
      </c>
      <c r="T1996" t="str">
        <f t="shared" si="248"/>
        <v>Oct</v>
      </c>
      <c r="U1996">
        <f t="shared" si="249"/>
        <v>2016</v>
      </c>
      <c r="V1996" s="10">
        <f t="shared" si="255"/>
        <v>42711.047939814816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250"/>
        <v>7.8</v>
      </c>
      <c r="P1997" s="5">
        <f t="shared" si="251"/>
        <v>26</v>
      </c>
      <c r="Q1997" t="str">
        <f t="shared" si="252"/>
        <v>photography</v>
      </c>
      <c r="R1997" t="str">
        <f t="shared" si="253"/>
        <v>people</v>
      </c>
      <c r="S1997" s="10">
        <f t="shared" si="254"/>
        <v>42181.902037037042</v>
      </c>
      <c r="T1997" t="str">
        <f t="shared" si="248"/>
        <v>Jun</v>
      </c>
      <c r="U1997">
        <f t="shared" si="249"/>
        <v>2015</v>
      </c>
      <c r="V1997" s="10">
        <f t="shared" si="255"/>
        <v>42201.902037037042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250"/>
        <v>0</v>
      </c>
      <c r="P1998" s="5">
        <f t="shared" si="251"/>
        <v>0</v>
      </c>
      <c r="Q1998" t="str">
        <f t="shared" si="252"/>
        <v>photography</v>
      </c>
      <c r="R1998" t="str">
        <f t="shared" si="253"/>
        <v>people</v>
      </c>
      <c r="S1998" s="10">
        <f t="shared" si="254"/>
        <v>41800.819571759261</v>
      </c>
      <c r="T1998" t="str">
        <f t="shared" si="248"/>
        <v>Jun</v>
      </c>
      <c r="U1998">
        <f t="shared" si="249"/>
        <v>2014</v>
      </c>
      <c r="V1998" s="10">
        <f t="shared" si="255"/>
        <v>41830.819571759261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250"/>
        <v>0</v>
      </c>
      <c r="P1999" s="5">
        <f t="shared" si="251"/>
        <v>0</v>
      </c>
      <c r="Q1999" t="str">
        <f t="shared" si="252"/>
        <v>photography</v>
      </c>
      <c r="R1999" t="str">
        <f t="shared" si="253"/>
        <v>people</v>
      </c>
      <c r="S1999" s="10">
        <f t="shared" si="254"/>
        <v>41847.930694444447</v>
      </c>
      <c r="T1999" t="str">
        <f t="shared" si="248"/>
        <v>Jul</v>
      </c>
      <c r="U1999">
        <f t="shared" si="249"/>
        <v>2014</v>
      </c>
      <c r="V1999" s="10">
        <f t="shared" si="255"/>
        <v>41877.930694444447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250"/>
        <v>26.200000000000003</v>
      </c>
      <c r="P2000" s="5">
        <f t="shared" si="251"/>
        <v>218.33333333333334</v>
      </c>
      <c r="Q2000" t="str">
        <f t="shared" si="252"/>
        <v>photography</v>
      </c>
      <c r="R2000" t="str">
        <f t="shared" si="253"/>
        <v>people</v>
      </c>
      <c r="S2000" s="10">
        <f t="shared" si="254"/>
        <v>41807.118495370371</v>
      </c>
      <c r="T2000" t="str">
        <f t="shared" si="248"/>
        <v>Jun</v>
      </c>
      <c r="U2000">
        <f t="shared" si="249"/>
        <v>2014</v>
      </c>
      <c r="V2000" s="10">
        <f t="shared" si="255"/>
        <v>41852.118495370371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250"/>
        <v>0.76129032258064511</v>
      </c>
      <c r="P2001" s="5">
        <f t="shared" si="251"/>
        <v>33.714285714285715</v>
      </c>
      <c r="Q2001" t="str">
        <f t="shared" si="252"/>
        <v>photography</v>
      </c>
      <c r="R2001" t="str">
        <f t="shared" si="253"/>
        <v>people</v>
      </c>
      <c r="S2001" s="10">
        <f t="shared" si="254"/>
        <v>41926.482731481483</v>
      </c>
      <c r="T2001" t="str">
        <f t="shared" si="248"/>
        <v>Oct</v>
      </c>
      <c r="U2001">
        <f t="shared" si="249"/>
        <v>2014</v>
      </c>
      <c r="V2001" s="10">
        <f t="shared" si="255"/>
        <v>41956.524398148147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250"/>
        <v>12.5</v>
      </c>
      <c r="P2002" s="5">
        <f t="shared" si="251"/>
        <v>25</v>
      </c>
      <c r="Q2002" t="str">
        <f t="shared" si="252"/>
        <v>photography</v>
      </c>
      <c r="R2002" t="str">
        <f t="shared" si="253"/>
        <v>people</v>
      </c>
      <c r="S2002" s="10">
        <f t="shared" si="254"/>
        <v>42345.951539351852</v>
      </c>
      <c r="T2002" t="str">
        <f t="shared" si="248"/>
        <v>Dec</v>
      </c>
      <c r="U2002">
        <f t="shared" si="249"/>
        <v>2015</v>
      </c>
      <c r="V2002" s="10">
        <f t="shared" si="255"/>
        <v>42375.951539351852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250"/>
        <v>382.12909090909091</v>
      </c>
      <c r="P2003" s="5">
        <f t="shared" si="251"/>
        <v>128.38790470372632</v>
      </c>
      <c r="Q2003" t="str">
        <f t="shared" si="252"/>
        <v>technology</v>
      </c>
      <c r="R2003" t="str">
        <f t="shared" si="253"/>
        <v>hardware</v>
      </c>
      <c r="S2003" s="10">
        <f t="shared" si="254"/>
        <v>42136.209675925929</v>
      </c>
      <c r="T2003" t="str">
        <f t="shared" si="248"/>
        <v>May</v>
      </c>
      <c r="U2003">
        <f t="shared" si="249"/>
        <v>2015</v>
      </c>
      <c r="V2003" s="10">
        <f t="shared" si="255"/>
        <v>42167.833333333328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250"/>
        <v>216.79422000000002</v>
      </c>
      <c r="P2004" s="5">
        <f t="shared" si="251"/>
        <v>78.834261818181815</v>
      </c>
      <c r="Q2004" t="str">
        <f t="shared" si="252"/>
        <v>technology</v>
      </c>
      <c r="R2004" t="str">
        <f t="shared" si="253"/>
        <v>hardware</v>
      </c>
      <c r="S2004" s="10">
        <f t="shared" si="254"/>
        <v>42728.71230324074</v>
      </c>
      <c r="T2004" t="str">
        <f t="shared" si="248"/>
        <v>Dec</v>
      </c>
      <c r="U2004">
        <f t="shared" si="249"/>
        <v>2016</v>
      </c>
      <c r="V2004" s="10">
        <f t="shared" si="255"/>
        <v>42758.71230324074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250"/>
        <v>312</v>
      </c>
      <c r="P2005" s="5">
        <f t="shared" si="251"/>
        <v>91.764705882352942</v>
      </c>
      <c r="Q2005" t="str">
        <f t="shared" si="252"/>
        <v>technology</v>
      </c>
      <c r="R2005" t="str">
        <f t="shared" si="253"/>
        <v>hardware</v>
      </c>
      <c r="S2005" s="10">
        <f t="shared" si="254"/>
        <v>40347.125601851854</v>
      </c>
      <c r="T2005" t="str">
        <f t="shared" si="248"/>
        <v>Jun</v>
      </c>
      <c r="U2005">
        <f t="shared" si="249"/>
        <v>2010</v>
      </c>
      <c r="V2005" s="10">
        <f t="shared" si="255"/>
        <v>40361.958333333336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250"/>
        <v>234.42048</v>
      </c>
      <c r="P2006" s="5">
        <f t="shared" si="251"/>
        <v>331.10237288135596</v>
      </c>
      <c r="Q2006" t="str">
        <f t="shared" si="252"/>
        <v>technology</v>
      </c>
      <c r="R2006" t="str">
        <f t="shared" si="253"/>
        <v>hardware</v>
      </c>
      <c r="S2006" s="10">
        <f t="shared" si="254"/>
        <v>41800.604895833334</v>
      </c>
      <c r="T2006" t="str">
        <f t="shared" si="248"/>
        <v>Jun</v>
      </c>
      <c r="U2006">
        <f t="shared" si="249"/>
        <v>2014</v>
      </c>
      <c r="V2006" s="10">
        <f t="shared" si="255"/>
        <v>41830.604895833334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250"/>
        <v>123.68010000000001</v>
      </c>
      <c r="P2007" s="5">
        <f t="shared" si="251"/>
        <v>194.26193717277485</v>
      </c>
      <c r="Q2007" t="str">
        <f t="shared" si="252"/>
        <v>technology</v>
      </c>
      <c r="R2007" t="str">
        <f t="shared" si="253"/>
        <v>hardware</v>
      </c>
      <c r="S2007" s="10">
        <f t="shared" si="254"/>
        <v>41535.812708333331</v>
      </c>
      <c r="T2007" t="str">
        <f t="shared" si="248"/>
        <v>Sep</v>
      </c>
      <c r="U2007">
        <f t="shared" si="249"/>
        <v>2013</v>
      </c>
      <c r="V2007" s="10">
        <f t="shared" si="255"/>
        <v>41563.165972222225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250"/>
        <v>247.84</v>
      </c>
      <c r="P2008" s="5">
        <f t="shared" si="251"/>
        <v>408.97689768976898</v>
      </c>
      <c r="Q2008" t="str">
        <f t="shared" si="252"/>
        <v>technology</v>
      </c>
      <c r="R2008" t="str">
        <f t="shared" si="253"/>
        <v>hardware</v>
      </c>
      <c r="S2008" s="10">
        <f t="shared" si="254"/>
        <v>41941.500520833331</v>
      </c>
      <c r="T2008" t="str">
        <f t="shared" si="248"/>
        <v>Oct</v>
      </c>
      <c r="U2008">
        <f t="shared" si="249"/>
        <v>2014</v>
      </c>
      <c r="V2008" s="10">
        <f t="shared" si="255"/>
        <v>41976.542187500003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250"/>
        <v>115.7092</v>
      </c>
      <c r="P2009" s="5">
        <f t="shared" si="251"/>
        <v>84.459270072992695</v>
      </c>
      <c r="Q2009" t="str">
        <f t="shared" si="252"/>
        <v>technology</v>
      </c>
      <c r="R2009" t="str">
        <f t="shared" si="253"/>
        <v>hardware</v>
      </c>
      <c r="S2009" s="10">
        <f t="shared" si="254"/>
        <v>40347.837800925925</v>
      </c>
      <c r="T2009" t="str">
        <f t="shared" si="248"/>
        <v>Jun</v>
      </c>
      <c r="U2009">
        <f t="shared" si="249"/>
        <v>2010</v>
      </c>
      <c r="V2009" s="10">
        <f t="shared" si="255"/>
        <v>40414.166666666664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250"/>
        <v>117.07484768810599</v>
      </c>
      <c r="P2010" s="5">
        <f t="shared" si="251"/>
        <v>44.853658536585364</v>
      </c>
      <c r="Q2010" t="str">
        <f t="shared" si="252"/>
        <v>technology</v>
      </c>
      <c r="R2010" t="str">
        <f t="shared" si="253"/>
        <v>hardware</v>
      </c>
      <c r="S2010" s="10">
        <f t="shared" si="254"/>
        <v>40761.604421296295</v>
      </c>
      <c r="T2010" t="str">
        <f t="shared" si="248"/>
        <v>Aug</v>
      </c>
      <c r="U2010">
        <f t="shared" si="249"/>
        <v>2011</v>
      </c>
      <c r="V2010" s="10">
        <f t="shared" si="255"/>
        <v>40805.604421296295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250"/>
        <v>305.15800000000002</v>
      </c>
      <c r="P2011" s="5">
        <f t="shared" si="251"/>
        <v>383.3643216080402</v>
      </c>
      <c r="Q2011" t="str">
        <f t="shared" si="252"/>
        <v>technology</v>
      </c>
      <c r="R2011" t="str">
        <f t="shared" si="253"/>
        <v>hardware</v>
      </c>
      <c r="S2011" s="10">
        <f t="shared" si="254"/>
        <v>42661.323414351849</v>
      </c>
      <c r="T2011" t="str">
        <f t="shared" si="248"/>
        <v>Oct</v>
      </c>
      <c r="U2011">
        <f t="shared" si="249"/>
        <v>2016</v>
      </c>
      <c r="V2011" s="10">
        <f t="shared" si="255"/>
        <v>42697.365081018521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250"/>
        <v>320.05299999999994</v>
      </c>
      <c r="P2012" s="5">
        <f t="shared" si="251"/>
        <v>55.276856649395505</v>
      </c>
      <c r="Q2012" t="str">
        <f t="shared" si="252"/>
        <v>technology</v>
      </c>
      <c r="R2012" t="str">
        <f t="shared" si="253"/>
        <v>hardware</v>
      </c>
      <c r="S2012" s="10">
        <f t="shared" si="254"/>
        <v>42570.996423611112</v>
      </c>
      <c r="T2012" t="str">
        <f t="shared" si="248"/>
        <v>Jul</v>
      </c>
      <c r="U2012">
        <f t="shared" si="249"/>
        <v>2016</v>
      </c>
      <c r="V2012" s="10">
        <f t="shared" si="255"/>
        <v>42600.996423611112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250"/>
        <v>819.56399999999996</v>
      </c>
      <c r="P2013" s="5">
        <f t="shared" si="251"/>
        <v>422.02059732234807</v>
      </c>
      <c r="Q2013" t="str">
        <f t="shared" si="252"/>
        <v>technology</v>
      </c>
      <c r="R2013" t="str">
        <f t="shared" si="253"/>
        <v>hardware</v>
      </c>
      <c r="S2013" s="10">
        <f t="shared" si="254"/>
        <v>42347.358483796299</v>
      </c>
      <c r="T2013" t="str">
        <f t="shared" si="248"/>
        <v>Dec</v>
      </c>
      <c r="U2013">
        <f t="shared" si="249"/>
        <v>2015</v>
      </c>
      <c r="V2013" s="10">
        <f t="shared" si="255"/>
        <v>42380.958333333328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250"/>
        <v>234.90000000000003</v>
      </c>
      <c r="P2014" s="5">
        <f t="shared" si="251"/>
        <v>64.180327868852459</v>
      </c>
      <c r="Q2014" t="str">
        <f t="shared" si="252"/>
        <v>technology</v>
      </c>
      <c r="R2014" t="str">
        <f t="shared" si="253"/>
        <v>hardware</v>
      </c>
      <c r="S2014" s="10">
        <f t="shared" si="254"/>
        <v>42010.822233796294</v>
      </c>
      <c r="T2014" t="str">
        <f t="shared" si="248"/>
        <v>Jan</v>
      </c>
      <c r="U2014">
        <f t="shared" si="249"/>
        <v>2015</v>
      </c>
      <c r="V2014" s="10">
        <f t="shared" si="255"/>
        <v>42040.822233796294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250"/>
        <v>494.91374999999999</v>
      </c>
      <c r="P2015" s="5">
        <f t="shared" si="251"/>
        <v>173.57781674704077</v>
      </c>
      <c r="Q2015" t="str">
        <f t="shared" si="252"/>
        <v>technology</v>
      </c>
      <c r="R2015" t="str">
        <f t="shared" si="253"/>
        <v>hardware</v>
      </c>
      <c r="S2015" s="10">
        <f t="shared" si="254"/>
        <v>42499.960810185185</v>
      </c>
      <c r="T2015" t="str">
        <f t="shared" si="248"/>
        <v>May</v>
      </c>
      <c r="U2015">
        <f t="shared" si="249"/>
        <v>2016</v>
      </c>
      <c r="V2015" s="10">
        <f t="shared" si="255"/>
        <v>42559.960810185185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250"/>
        <v>7813.7822333333334</v>
      </c>
      <c r="P2016" s="5">
        <f t="shared" si="251"/>
        <v>88.601680840609291</v>
      </c>
      <c r="Q2016" t="str">
        <f t="shared" si="252"/>
        <v>technology</v>
      </c>
      <c r="R2016" t="str">
        <f t="shared" si="253"/>
        <v>hardware</v>
      </c>
      <c r="S2016" s="10">
        <f t="shared" si="254"/>
        <v>41324.214571759258</v>
      </c>
      <c r="T2016" t="str">
        <f t="shared" si="248"/>
        <v>Feb</v>
      </c>
      <c r="U2016">
        <f t="shared" si="249"/>
        <v>2013</v>
      </c>
      <c r="V2016" s="10">
        <f t="shared" si="255"/>
        <v>41358.172905092593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250"/>
        <v>113.00013888888888</v>
      </c>
      <c r="P2017" s="5">
        <f t="shared" si="251"/>
        <v>50.222283950617282</v>
      </c>
      <c r="Q2017" t="str">
        <f t="shared" si="252"/>
        <v>technology</v>
      </c>
      <c r="R2017" t="str">
        <f t="shared" si="253"/>
        <v>hardware</v>
      </c>
      <c r="S2017" s="10">
        <f t="shared" si="254"/>
        <v>40765.876886574071</v>
      </c>
      <c r="T2017" t="str">
        <f t="shared" si="248"/>
        <v>Aug</v>
      </c>
      <c r="U2017">
        <f t="shared" si="249"/>
        <v>2011</v>
      </c>
      <c r="V2017" s="10">
        <f t="shared" si="255"/>
        <v>40795.876886574071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250"/>
        <v>921.54219999999998</v>
      </c>
      <c r="P2018" s="5">
        <f t="shared" si="251"/>
        <v>192.38876826722338</v>
      </c>
      <c r="Q2018" t="str">
        <f t="shared" si="252"/>
        <v>technology</v>
      </c>
      <c r="R2018" t="str">
        <f t="shared" si="253"/>
        <v>hardware</v>
      </c>
      <c r="S2018" s="10">
        <f t="shared" si="254"/>
        <v>41312.88077546296</v>
      </c>
      <c r="T2018" t="str">
        <f t="shared" si="248"/>
        <v>Feb</v>
      </c>
      <c r="U2018">
        <f t="shared" si="249"/>
        <v>2013</v>
      </c>
      <c r="V2018" s="10">
        <f t="shared" si="255"/>
        <v>41342.88077546296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250"/>
        <v>125.10239999999999</v>
      </c>
      <c r="P2019" s="5">
        <f t="shared" si="251"/>
        <v>73.416901408450698</v>
      </c>
      <c r="Q2019" t="str">
        <f t="shared" si="252"/>
        <v>technology</v>
      </c>
      <c r="R2019" t="str">
        <f t="shared" si="253"/>
        <v>hardware</v>
      </c>
      <c r="S2019" s="10">
        <f t="shared" si="254"/>
        <v>40961.057349537034</v>
      </c>
      <c r="T2019" t="str">
        <f t="shared" si="248"/>
        <v>Feb</v>
      </c>
      <c r="U2019">
        <f t="shared" si="249"/>
        <v>2012</v>
      </c>
      <c r="V2019" s="10">
        <f t="shared" si="255"/>
        <v>40992.166666666664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250"/>
        <v>102.24343076923077</v>
      </c>
      <c r="P2020" s="5">
        <f t="shared" si="251"/>
        <v>147.68495555555555</v>
      </c>
      <c r="Q2020" t="str">
        <f t="shared" si="252"/>
        <v>technology</v>
      </c>
      <c r="R2020" t="str">
        <f t="shared" si="253"/>
        <v>hardware</v>
      </c>
      <c r="S2020" s="10">
        <f t="shared" si="254"/>
        <v>42199.365844907406</v>
      </c>
      <c r="T2020" t="str">
        <f t="shared" si="248"/>
        <v>Jul</v>
      </c>
      <c r="U2020">
        <f t="shared" si="249"/>
        <v>2015</v>
      </c>
      <c r="V2020" s="10">
        <f t="shared" si="255"/>
        <v>42229.365844907406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250"/>
        <v>484.90975000000003</v>
      </c>
      <c r="P2021" s="5">
        <f t="shared" si="251"/>
        <v>108.96848314606741</v>
      </c>
      <c r="Q2021" t="str">
        <f t="shared" si="252"/>
        <v>technology</v>
      </c>
      <c r="R2021" t="str">
        <f t="shared" si="253"/>
        <v>hardware</v>
      </c>
      <c r="S2021" s="10">
        <f t="shared" si="254"/>
        <v>42605.70857638889</v>
      </c>
      <c r="T2021" t="str">
        <f t="shared" si="248"/>
        <v>Aug</v>
      </c>
      <c r="U2021">
        <f t="shared" si="249"/>
        <v>2016</v>
      </c>
      <c r="V2021" s="10">
        <f t="shared" si="255"/>
        <v>42635.70857638889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250"/>
        <v>192.33333333333334</v>
      </c>
      <c r="P2022" s="5">
        <f t="shared" si="251"/>
        <v>23.647540983606557</v>
      </c>
      <c r="Q2022" t="str">
        <f t="shared" si="252"/>
        <v>technology</v>
      </c>
      <c r="R2022" t="str">
        <f t="shared" si="253"/>
        <v>hardware</v>
      </c>
      <c r="S2022" s="10">
        <f t="shared" si="254"/>
        <v>41737.097499999996</v>
      </c>
      <c r="T2022" t="str">
        <f t="shared" si="248"/>
        <v>Apr</v>
      </c>
      <c r="U2022">
        <f t="shared" si="249"/>
        <v>2014</v>
      </c>
      <c r="V2022" s="10">
        <f t="shared" si="255"/>
        <v>41773.961111111108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250"/>
        <v>281.10000000000002</v>
      </c>
      <c r="P2023" s="5">
        <f t="shared" si="251"/>
        <v>147.94736842105263</v>
      </c>
      <c r="Q2023" t="str">
        <f t="shared" si="252"/>
        <v>technology</v>
      </c>
      <c r="R2023" t="str">
        <f t="shared" si="253"/>
        <v>hardware</v>
      </c>
      <c r="S2023" s="10">
        <f t="shared" si="254"/>
        <v>41861.070567129631</v>
      </c>
      <c r="T2023" t="str">
        <f t="shared" si="248"/>
        <v>Aug</v>
      </c>
      <c r="U2023">
        <f t="shared" si="249"/>
        <v>2014</v>
      </c>
      <c r="V2023" s="10">
        <f t="shared" si="255"/>
        <v>41906.070567129631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250"/>
        <v>125.13700000000001</v>
      </c>
      <c r="P2024" s="5">
        <f t="shared" si="251"/>
        <v>385.03692307692307</v>
      </c>
      <c r="Q2024" t="str">
        <f t="shared" si="252"/>
        <v>technology</v>
      </c>
      <c r="R2024" t="str">
        <f t="shared" si="253"/>
        <v>hardware</v>
      </c>
      <c r="S2024" s="10">
        <f t="shared" si="254"/>
        <v>42502.569120370375</v>
      </c>
      <c r="T2024" t="str">
        <f t="shared" si="248"/>
        <v>May</v>
      </c>
      <c r="U2024">
        <f t="shared" si="249"/>
        <v>2016</v>
      </c>
      <c r="V2024" s="10">
        <f t="shared" si="255"/>
        <v>42532.569120370375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250"/>
        <v>161.459</v>
      </c>
      <c r="P2025" s="5">
        <f t="shared" si="251"/>
        <v>457.39093484419266</v>
      </c>
      <c r="Q2025" t="str">
        <f t="shared" si="252"/>
        <v>technology</v>
      </c>
      <c r="R2025" t="str">
        <f t="shared" si="253"/>
        <v>hardware</v>
      </c>
      <c r="S2025" s="10">
        <f t="shared" si="254"/>
        <v>42136.420752314814</v>
      </c>
      <c r="T2025" t="str">
        <f t="shared" si="248"/>
        <v>May</v>
      </c>
      <c r="U2025">
        <f t="shared" si="249"/>
        <v>2015</v>
      </c>
      <c r="V2025" s="10">
        <f t="shared" si="255"/>
        <v>42166.420752314814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250"/>
        <v>585.35</v>
      </c>
      <c r="P2026" s="5">
        <f t="shared" si="251"/>
        <v>222.99047619047619</v>
      </c>
      <c r="Q2026" t="str">
        <f t="shared" si="252"/>
        <v>technology</v>
      </c>
      <c r="R2026" t="str">
        <f t="shared" si="253"/>
        <v>hardware</v>
      </c>
      <c r="S2026" s="10">
        <f t="shared" si="254"/>
        <v>41099.966944444444</v>
      </c>
      <c r="T2026" t="str">
        <f t="shared" si="248"/>
        <v>Jul</v>
      </c>
      <c r="U2026">
        <f t="shared" si="249"/>
        <v>2012</v>
      </c>
      <c r="V2026" s="10">
        <f t="shared" si="255"/>
        <v>41134.125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250"/>
        <v>201.14999999999998</v>
      </c>
      <c r="P2027" s="5">
        <f t="shared" si="251"/>
        <v>220.74074074074073</v>
      </c>
      <c r="Q2027" t="str">
        <f t="shared" si="252"/>
        <v>technology</v>
      </c>
      <c r="R2027" t="str">
        <f t="shared" si="253"/>
        <v>hardware</v>
      </c>
      <c r="S2027" s="10">
        <f t="shared" si="254"/>
        <v>42136.184560185182</v>
      </c>
      <c r="T2027" t="str">
        <f t="shared" si="248"/>
        <v>May</v>
      </c>
      <c r="U2027">
        <f t="shared" si="249"/>
        <v>2015</v>
      </c>
      <c r="V2027" s="10">
        <f t="shared" si="255"/>
        <v>42166.184560185182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250"/>
        <v>133.48307999999997</v>
      </c>
      <c r="P2028" s="5">
        <f t="shared" si="251"/>
        <v>73.503898678414089</v>
      </c>
      <c r="Q2028" t="str">
        <f t="shared" si="252"/>
        <v>technology</v>
      </c>
      <c r="R2028" t="str">
        <f t="shared" si="253"/>
        <v>hardware</v>
      </c>
      <c r="S2028" s="10">
        <f t="shared" si="254"/>
        <v>41704.735937500001</v>
      </c>
      <c r="T2028" t="str">
        <f t="shared" si="248"/>
        <v>Mar</v>
      </c>
      <c r="U2028">
        <f t="shared" si="249"/>
        <v>2014</v>
      </c>
      <c r="V2028" s="10">
        <f t="shared" si="255"/>
        <v>41750.165972222225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250"/>
        <v>120.24900000000001</v>
      </c>
      <c r="P2029" s="5">
        <f t="shared" si="251"/>
        <v>223.09647495361781</v>
      </c>
      <c r="Q2029" t="str">
        <f t="shared" si="252"/>
        <v>technology</v>
      </c>
      <c r="R2029" t="str">
        <f t="shared" si="253"/>
        <v>hardware</v>
      </c>
      <c r="S2029" s="10">
        <f t="shared" si="254"/>
        <v>42048.813877314817</v>
      </c>
      <c r="T2029" t="str">
        <f t="shared" si="248"/>
        <v>Feb</v>
      </c>
      <c r="U2029">
        <f t="shared" si="249"/>
        <v>2015</v>
      </c>
      <c r="V2029" s="10">
        <f t="shared" si="255"/>
        <v>42093.772210648152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250"/>
        <v>126.16666666666667</v>
      </c>
      <c r="P2030" s="5">
        <f t="shared" si="251"/>
        <v>47.911392405063289</v>
      </c>
      <c r="Q2030" t="str">
        <f t="shared" si="252"/>
        <v>technology</v>
      </c>
      <c r="R2030" t="str">
        <f t="shared" si="253"/>
        <v>hardware</v>
      </c>
      <c r="S2030" s="10">
        <f t="shared" si="254"/>
        <v>40215.919050925928</v>
      </c>
      <c r="T2030" t="str">
        <f t="shared" si="248"/>
        <v>Feb</v>
      </c>
      <c r="U2030">
        <f t="shared" si="249"/>
        <v>2010</v>
      </c>
      <c r="V2030" s="10">
        <f t="shared" si="255"/>
        <v>40252.913194444445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250"/>
        <v>361.2</v>
      </c>
      <c r="P2031" s="5">
        <f t="shared" si="251"/>
        <v>96.063829787234042</v>
      </c>
      <c r="Q2031" t="str">
        <f t="shared" si="252"/>
        <v>technology</v>
      </c>
      <c r="R2031" t="str">
        <f t="shared" si="253"/>
        <v>hardware</v>
      </c>
      <c r="S2031" s="10">
        <f t="shared" si="254"/>
        <v>41848.021770833337</v>
      </c>
      <c r="T2031" t="str">
        <f t="shared" si="248"/>
        <v>Jul</v>
      </c>
      <c r="U2031">
        <f t="shared" si="249"/>
        <v>2014</v>
      </c>
      <c r="V2031" s="10">
        <f t="shared" si="255"/>
        <v>41878.021770833337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250"/>
        <v>226.239013671875</v>
      </c>
      <c r="P2032" s="5">
        <f t="shared" si="251"/>
        <v>118.6144</v>
      </c>
      <c r="Q2032" t="str">
        <f t="shared" si="252"/>
        <v>technology</v>
      </c>
      <c r="R2032" t="str">
        <f t="shared" si="253"/>
        <v>hardware</v>
      </c>
      <c r="S2032" s="10">
        <f t="shared" si="254"/>
        <v>41212.996481481481</v>
      </c>
      <c r="T2032" t="str">
        <f t="shared" si="248"/>
        <v>Oct</v>
      </c>
      <c r="U2032">
        <f t="shared" si="249"/>
        <v>2012</v>
      </c>
      <c r="V2032" s="10">
        <f t="shared" si="255"/>
        <v>41242.996481481481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250"/>
        <v>120.35</v>
      </c>
      <c r="P2033" s="5">
        <f t="shared" si="251"/>
        <v>118.45472440944881</v>
      </c>
      <c r="Q2033" t="str">
        <f t="shared" si="252"/>
        <v>technology</v>
      </c>
      <c r="R2033" t="str">
        <f t="shared" si="253"/>
        <v>hardware</v>
      </c>
      <c r="S2033" s="10">
        <f t="shared" si="254"/>
        <v>41975.329317129625</v>
      </c>
      <c r="T2033" t="str">
        <f t="shared" si="248"/>
        <v>Dec</v>
      </c>
      <c r="U2033">
        <f t="shared" si="249"/>
        <v>2014</v>
      </c>
      <c r="V2033" s="10">
        <f t="shared" si="255"/>
        <v>42013.041666666672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250"/>
        <v>304.18799999999999</v>
      </c>
      <c r="P2034" s="5">
        <f t="shared" si="251"/>
        <v>143.21468926553672</v>
      </c>
      <c r="Q2034" t="str">
        <f t="shared" si="252"/>
        <v>technology</v>
      </c>
      <c r="R2034" t="str">
        <f t="shared" si="253"/>
        <v>hardware</v>
      </c>
      <c r="S2034" s="10">
        <f t="shared" si="254"/>
        <v>42689.565671296295</v>
      </c>
      <c r="T2034" t="str">
        <f t="shared" si="248"/>
        <v>Nov</v>
      </c>
      <c r="U2034">
        <f t="shared" si="249"/>
        <v>2016</v>
      </c>
      <c r="V2034" s="10">
        <f t="shared" si="255"/>
        <v>42719.208333333328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250"/>
        <v>178.67599999999999</v>
      </c>
      <c r="P2035" s="5">
        <f t="shared" si="251"/>
        <v>282.71518987341773</v>
      </c>
      <c r="Q2035" t="str">
        <f t="shared" si="252"/>
        <v>technology</v>
      </c>
      <c r="R2035" t="str">
        <f t="shared" si="253"/>
        <v>hardware</v>
      </c>
      <c r="S2035" s="10">
        <f t="shared" si="254"/>
        <v>41725.082384259258</v>
      </c>
      <c r="T2035" t="str">
        <f t="shared" si="248"/>
        <v>Mar</v>
      </c>
      <c r="U2035">
        <f t="shared" si="249"/>
        <v>2014</v>
      </c>
      <c r="V2035" s="10">
        <f t="shared" si="255"/>
        <v>41755.082384259258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250"/>
        <v>386.81998717948721</v>
      </c>
      <c r="P2036" s="5">
        <f t="shared" si="251"/>
        <v>593.93620078740162</v>
      </c>
      <c r="Q2036" t="str">
        <f t="shared" si="252"/>
        <v>technology</v>
      </c>
      <c r="R2036" t="str">
        <f t="shared" si="253"/>
        <v>hardware</v>
      </c>
      <c r="S2036" s="10">
        <f t="shared" si="254"/>
        <v>42076.130011574074</v>
      </c>
      <c r="T2036" t="str">
        <f t="shared" si="248"/>
        <v>Mar</v>
      </c>
      <c r="U2036">
        <f t="shared" si="249"/>
        <v>2015</v>
      </c>
      <c r="V2036" s="10">
        <f t="shared" si="255"/>
        <v>42131.290277777778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250"/>
        <v>211.03642500000004</v>
      </c>
      <c r="P2037" s="5">
        <f t="shared" si="251"/>
        <v>262.15704968944101</v>
      </c>
      <c r="Q2037" t="str">
        <f t="shared" si="252"/>
        <v>technology</v>
      </c>
      <c r="R2037" t="str">
        <f t="shared" si="253"/>
        <v>hardware</v>
      </c>
      <c r="S2037" s="10">
        <f t="shared" si="254"/>
        <v>42311.625081018516</v>
      </c>
      <c r="T2037" t="str">
        <f t="shared" si="248"/>
        <v>Nov</v>
      </c>
      <c r="U2037">
        <f t="shared" si="249"/>
        <v>2015</v>
      </c>
      <c r="V2037" s="10">
        <f t="shared" si="255"/>
        <v>42357.041666666672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250"/>
        <v>131.66833333333335</v>
      </c>
      <c r="P2038" s="5">
        <f t="shared" si="251"/>
        <v>46.580778301886795</v>
      </c>
      <c r="Q2038" t="str">
        <f t="shared" si="252"/>
        <v>technology</v>
      </c>
      <c r="R2038" t="str">
        <f t="shared" si="253"/>
        <v>hardware</v>
      </c>
      <c r="S2038" s="10">
        <f t="shared" si="254"/>
        <v>41738.864803240744</v>
      </c>
      <c r="T2038" t="str">
        <f t="shared" si="248"/>
        <v>Apr</v>
      </c>
      <c r="U2038">
        <f t="shared" si="249"/>
        <v>2014</v>
      </c>
      <c r="V2038" s="10">
        <f t="shared" si="255"/>
        <v>41768.864803240744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250"/>
        <v>300.47639999999996</v>
      </c>
      <c r="P2039" s="5">
        <f t="shared" si="251"/>
        <v>70.041118881118877</v>
      </c>
      <c r="Q2039" t="str">
        <f t="shared" si="252"/>
        <v>technology</v>
      </c>
      <c r="R2039" t="str">
        <f t="shared" si="253"/>
        <v>hardware</v>
      </c>
      <c r="S2039" s="10">
        <f t="shared" si="254"/>
        <v>41578.210104166668</v>
      </c>
      <c r="T2039" t="str">
        <f t="shared" si="248"/>
        <v>Oct</v>
      </c>
      <c r="U2039">
        <f t="shared" si="249"/>
        <v>2013</v>
      </c>
      <c r="V2039" s="10">
        <f t="shared" si="255"/>
        <v>41638.251770833333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250"/>
        <v>420.51249999999999</v>
      </c>
      <c r="P2040" s="5">
        <f t="shared" si="251"/>
        <v>164.90686274509804</v>
      </c>
      <c r="Q2040" t="str">
        <f t="shared" si="252"/>
        <v>technology</v>
      </c>
      <c r="R2040" t="str">
        <f t="shared" si="253"/>
        <v>hardware</v>
      </c>
      <c r="S2040" s="10">
        <f t="shared" si="254"/>
        <v>41424.27107638889</v>
      </c>
      <c r="T2040" t="str">
        <f t="shared" si="248"/>
        <v>May</v>
      </c>
      <c r="U2040">
        <f t="shared" si="249"/>
        <v>2013</v>
      </c>
      <c r="V2040" s="10">
        <f t="shared" si="255"/>
        <v>41456.75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250"/>
        <v>136.21680000000001</v>
      </c>
      <c r="P2041" s="5">
        <f t="shared" si="251"/>
        <v>449.26385224274406</v>
      </c>
      <c r="Q2041" t="str">
        <f t="shared" si="252"/>
        <v>technology</v>
      </c>
      <c r="R2041" t="str">
        <f t="shared" si="253"/>
        <v>hardware</v>
      </c>
      <c r="S2041" s="10">
        <f t="shared" si="254"/>
        <v>42675.438946759255</v>
      </c>
      <c r="T2041" t="str">
        <f t="shared" si="248"/>
        <v>Nov</v>
      </c>
      <c r="U2041">
        <f t="shared" si="249"/>
        <v>2016</v>
      </c>
      <c r="V2041" s="10">
        <f t="shared" si="255"/>
        <v>42705.207638888889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250"/>
        <v>248.17133333333334</v>
      </c>
      <c r="P2042" s="5">
        <f t="shared" si="251"/>
        <v>27.472841328413285</v>
      </c>
      <c r="Q2042" t="str">
        <f t="shared" si="252"/>
        <v>technology</v>
      </c>
      <c r="R2042" t="str">
        <f t="shared" si="253"/>
        <v>hardware</v>
      </c>
      <c r="S2042" s="10">
        <f t="shared" si="254"/>
        <v>41578.927118055559</v>
      </c>
      <c r="T2042" t="str">
        <f t="shared" si="248"/>
        <v>Oct</v>
      </c>
      <c r="U2042">
        <f t="shared" si="249"/>
        <v>2013</v>
      </c>
      <c r="V2042" s="10">
        <f t="shared" si="255"/>
        <v>41593.968784722223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250"/>
        <v>181.86315789473684</v>
      </c>
      <c r="P2043" s="5">
        <f t="shared" si="251"/>
        <v>143.97499999999999</v>
      </c>
      <c r="Q2043" t="str">
        <f t="shared" si="252"/>
        <v>technology</v>
      </c>
      <c r="R2043" t="str">
        <f t="shared" si="253"/>
        <v>hardware</v>
      </c>
      <c r="S2043" s="10">
        <f t="shared" si="254"/>
        <v>42654.525775462964</v>
      </c>
      <c r="T2043" t="str">
        <f t="shared" si="248"/>
        <v>Oct</v>
      </c>
      <c r="U2043">
        <f t="shared" si="249"/>
        <v>2016</v>
      </c>
      <c r="V2043" s="10">
        <f t="shared" si="255"/>
        <v>42684.567442129628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250"/>
        <v>123.53</v>
      </c>
      <c r="P2044" s="5">
        <f t="shared" si="251"/>
        <v>88.23571428571428</v>
      </c>
      <c r="Q2044" t="str">
        <f t="shared" si="252"/>
        <v>technology</v>
      </c>
      <c r="R2044" t="str">
        <f t="shared" si="253"/>
        <v>hardware</v>
      </c>
      <c r="S2044" s="10">
        <f t="shared" si="254"/>
        <v>42331.708032407405</v>
      </c>
      <c r="T2044" t="str">
        <f t="shared" si="248"/>
        <v>Nov</v>
      </c>
      <c r="U2044">
        <f t="shared" si="249"/>
        <v>2015</v>
      </c>
      <c r="V2044" s="10">
        <f t="shared" si="255"/>
        <v>42391.708032407405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250"/>
        <v>506.20938628158842</v>
      </c>
      <c r="P2045" s="5">
        <f t="shared" si="251"/>
        <v>36.326424870466319</v>
      </c>
      <c r="Q2045" t="str">
        <f t="shared" si="252"/>
        <v>technology</v>
      </c>
      <c r="R2045" t="str">
        <f t="shared" si="253"/>
        <v>hardware</v>
      </c>
      <c r="S2045" s="10">
        <f t="shared" si="254"/>
        <v>42661.176817129628</v>
      </c>
      <c r="T2045" t="str">
        <f t="shared" si="248"/>
        <v>Oct</v>
      </c>
      <c r="U2045">
        <f t="shared" si="249"/>
        <v>2016</v>
      </c>
      <c r="V2045" s="10">
        <f t="shared" si="255"/>
        <v>42715.207638888889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250"/>
        <v>108.21333333333334</v>
      </c>
      <c r="P2046" s="5">
        <f t="shared" si="251"/>
        <v>90.177777777777777</v>
      </c>
      <c r="Q2046" t="str">
        <f t="shared" si="252"/>
        <v>technology</v>
      </c>
      <c r="R2046" t="str">
        <f t="shared" si="253"/>
        <v>hardware</v>
      </c>
      <c r="S2046" s="10">
        <f t="shared" si="254"/>
        <v>42138.684189814812</v>
      </c>
      <c r="T2046" t="str">
        <f t="shared" si="248"/>
        <v>May</v>
      </c>
      <c r="U2046">
        <f t="shared" si="249"/>
        <v>2015</v>
      </c>
      <c r="V2046" s="10">
        <f t="shared" si="255"/>
        <v>42168.684189814812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250"/>
        <v>819.18387755102037</v>
      </c>
      <c r="P2047" s="5">
        <f t="shared" si="251"/>
        <v>152.62361216730039</v>
      </c>
      <c r="Q2047" t="str">
        <f t="shared" si="252"/>
        <v>technology</v>
      </c>
      <c r="R2047" t="str">
        <f t="shared" si="253"/>
        <v>hardware</v>
      </c>
      <c r="S2047" s="10">
        <f t="shared" si="254"/>
        <v>41069.088506944441</v>
      </c>
      <c r="T2047" t="str">
        <f t="shared" si="248"/>
        <v>Jun</v>
      </c>
      <c r="U2047">
        <f t="shared" si="249"/>
        <v>2012</v>
      </c>
      <c r="V2047" s="10">
        <f t="shared" si="255"/>
        <v>41099.088506944441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250"/>
        <v>121.10000000000001</v>
      </c>
      <c r="P2048" s="5">
        <f t="shared" si="251"/>
        <v>55.806451612903224</v>
      </c>
      <c r="Q2048" t="str">
        <f t="shared" si="252"/>
        <v>technology</v>
      </c>
      <c r="R2048" t="str">
        <f t="shared" si="253"/>
        <v>hardware</v>
      </c>
      <c r="S2048" s="10">
        <f t="shared" si="254"/>
        <v>41387.171805555554</v>
      </c>
      <c r="T2048" t="str">
        <f t="shared" si="248"/>
        <v>Apr</v>
      </c>
      <c r="U2048">
        <f t="shared" si="249"/>
        <v>2013</v>
      </c>
      <c r="V2048" s="10">
        <f t="shared" si="255"/>
        <v>41417.171805555554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250"/>
        <v>102.99897959183673</v>
      </c>
      <c r="P2049" s="5">
        <f t="shared" si="251"/>
        <v>227.85327313769753</v>
      </c>
      <c r="Q2049" t="str">
        <f t="shared" si="252"/>
        <v>technology</v>
      </c>
      <c r="R2049" t="str">
        <f t="shared" si="253"/>
        <v>hardware</v>
      </c>
      <c r="S2049" s="10">
        <f t="shared" si="254"/>
        <v>42081.903587962966</v>
      </c>
      <c r="T2049" t="str">
        <f t="shared" si="248"/>
        <v>Mar</v>
      </c>
      <c r="U2049">
        <f t="shared" si="249"/>
        <v>2015</v>
      </c>
      <c r="V2049" s="10">
        <f t="shared" si="255"/>
        <v>42111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250"/>
        <v>148.33229411764705</v>
      </c>
      <c r="P2050" s="5">
        <f t="shared" si="251"/>
        <v>91.82989803350327</v>
      </c>
      <c r="Q2050" t="str">
        <f t="shared" si="252"/>
        <v>technology</v>
      </c>
      <c r="R2050" t="str">
        <f t="shared" si="253"/>
        <v>hardware</v>
      </c>
      <c r="S2050" s="10">
        <f t="shared" si="254"/>
        <v>41387.651516203703</v>
      </c>
      <c r="T2050" t="str">
        <f t="shared" ref="T2050:T2113" si="256">TEXT(S2050,"mmm")</f>
        <v>Apr</v>
      </c>
      <c r="U2050">
        <f t="shared" ref="U2050:U2113" si="257">YEAR(S2050)</f>
        <v>2013</v>
      </c>
      <c r="V2050" s="10">
        <f t="shared" si="255"/>
        <v>41417.651516203703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258">(E2051/D2051)*100</f>
        <v>120.19070000000001</v>
      </c>
      <c r="P2051" s="5">
        <f t="shared" ref="P2051:P2114" si="259">IFERROR(E2051/L2051,0)</f>
        <v>80.991037735849048</v>
      </c>
      <c r="Q2051" t="str">
        <f t="shared" ref="Q2051:Q2114" si="260">LEFT(N2051,SEARCH("/",N2051,1)-1)</f>
        <v>technology</v>
      </c>
      <c r="R2051" t="str">
        <f t="shared" ref="R2051:R2114" si="261">RIGHT(N2051,LEN(N2051)-SEARCH("/",N2051,1))</f>
        <v>hardware</v>
      </c>
      <c r="S2051" s="10">
        <f t="shared" ref="S2051:S2114" si="262">(((J2051/60)/60)/24)+DATE(1970,1,1)</f>
        <v>41575.527349537035</v>
      </c>
      <c r="T2051" t="str">
        <f t="shared" si="256"/>
        <v>Oct</v>
      </c>
      <c r="U2051">
        <f t="shared" si="257"/>
        <v>2013</v>
      </c>
      <c r="V2051" s="10">
        <f t="shared" ref="V2051:V2114" si="263">(((I2051/60)/60)/24)+DATE(1970,1,1)</f>
        <v>41610.957638888889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258"/>
        <v>473.27000000000004</v>
      </c>
      <c r="P2052" s="5">
        <f t="shared" si="259"/>
        <v>278.39411764705881</v>
      </c>
      <c r="Q2052" t="str">
        <f t="shared" si="260"/>
        <v>technology</v>
      </c>
      <c r="R2052" t="str">
        <f t="shared" si="261"/>
        <v>hardware</v>
      </c>
      <c r="S2052" s="10">
        <f t="shared" si="262"/>
        <v>42115.071504629625</v>
      </c>
      <c r="T2052" t="str">
        <f t="shared" si="256"/>
        <v>Apr</v>
      </c>
      <c r="U2052">
        <f t="shared" si="257"/>
        <v>2015</v>
      </c>
      <c r="V2052" s="10">
        <f t="shared" si="263"/>
        <v>42155.071504629625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258"/>
        <v>130.36250000000001</v>
      </c>
      <c r="P2053" s="5">
        <f t="shared" si="259"/>
        <v>43.095041322314053</v>
      </c>
      <c r="Q2053" t="str">
        <f t="shared" si="260"/>
        <v>technology</v>
      </c>
      <c r="R2053" t="str">
        <f t="shared" si="261"/>
        <v>hardware</v>
      </c>
      <c r="S2053" s="10">
        <f t="shared" si="262"/>
        <v>41604.022418981483</v>
      </c>
      <c r="T2053" t="str">
        <f t="shared" si="256"/>
        <v>Nov</v>
      </c>
      <c r="U2053">
        <f t="shared" si="257"/>
        <v>2013</v>
      </c>
      <c r="V2053" s="10">
        <f t="shared" si="263"/>
        <v>41634.022418981483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258"/>
        <v>353.048</v>
      </c>
      <c r="P2054" s="5">
        <f t="shared" si="259"/>
        <v>326.29205175600737</v>
      </c>
      <c r="Q2054" t="str">
        <f t="shared" si="260"/>
        <v>technology</v>
      </c>
      <c r="R2054" t="str">
        <f t="shared" si="261"/>
        <v>hardware</v>
      </c>
      <c r="S2054" s="10">
        <f t="shared" si="262"/>
        <v>42375.08394675926</v>
      </c>
      <c r="T2054" t="str">
        <f t="shared" si="256"/>
        <v>Jan</v>
      </c>
      <c r="U2054">
        <f t="shared" si="257"/>
        <v>2016</v>
      </c>
      <c r="V2054" s="10">
        <f t="shared" si="263"/>
        <v>42420.08394675926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258"/>
        <v>101.02</v>
      </c>
      <c r="P2055" s="5">
        <f t="shared" si="259"/>
        <v>41.743801652892564</v>
      </c>
      <c r="Q2055" t="str">
        <f t="shared" si="260"/>
        <v>technology</v>
      </c>
      <c r="R2055" t="str">
        <f t="shared" si="261"/>
        <v>hardware</v>
      </c>
      <c r="S2055" s="10">
        <f t="shared" si="262"/>
        <v>42303.617488425924</v>
      </c>
      <c r="T2055" t="str">
        <f t="shared" si="256"/>
        <v>Oct</v>
      </c>
      <c r="U2055">
        <f t="shared" si="257"/>
        <v>2015</v>
      </c>
      <c r="V2055" s="10">
        <f t="shared" si="263"/>
        <v>42333.659155092595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258"/>
        <v>113.59142857142857</v>
      </c>
      <c r="P2056" s="5">
        <f t="shared" si="259"/>
        <v>64.020933977455712</v>
      </c>
      <c r="Q2056" t="str">
        <f t="shared" si="260"/>
        <v>technology</v>
      </c>
      <c r="R2056" t="str">
        <f t="shared" si="261"/>
        <v>hardware</v>
      </c>
      <c r="S2056" s="10">
        <f t="shared" si="262"/>
        <v>41731.520949074074</v>
      </c>
      <c r="T2056" t="str">
        <f t="shared" si="256"/>
        <v>Apr</v>
      </c>
      <c r="U2056">
        <f t="shared" si="257"/>
        <v>2014</v>
      </c>
      <c r="V2056" s="10">
        <f t="shared" si="263"/>
        <v>41761.520949074074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258"/>
        <v>167.41666666666666</v>
      </c>
      <c r="P2057" s="5">
        <f t="shared" si="259"/>
        <v>99.455445544554451</v>
      </c>
      <c r="Q2057" t="str">
        <f t="shared" si="260"/>
        <v>technology</v>
      </c>
      <c r="R2057" t="str">
        <f t="shared" si="261"/>
        <v>hardware</v>
      </c>
      <c r="S2057" s="10">
        <f t="shared" si="262"/>
        <v>41946.674108796295</v>
      </c>
      <c r="T2057" t="str">
        <f t="shared" si="256"/>
        <v>Nov</v>
      </c>
      <c r="U2057">
        <f t="shared" si="257"/>
        <v>2014</v>
      </c>
      <c r="V2057" s="10">
        <f t="shared" si="263"/>
        <v>41976.166666666672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258"/>
        <v>153.452</v>
      </c>
      <c r="P2058" s="5">
        <f t="shared" si="259"/>
        <v>138.49458483754512</v>
      </c>
      <c r="Q2058" t="str">
        <f t="shared" si="260"/>
        <v>technology</v>
      </c>
      <c r="R2058" t="str">
        <f t="shared" si="261"/>
        <v>hardware</v>
      </c>
      <c r="S2058" s="10">
        <f t="shared" si="262"/>
        <v>41351.76090277778</v>
      </c>
      <c r="T2058" t="str">
        <f t="shared" si="256"/>
        <v>Mar</v>
      </c>
      <c r="U2058">
        <f t="shared" si="257"/>
        <v>2013</v>
      </c>
      <c r="V2058" s="10">
        <f t="shared" si="263"/>
        <v>41381.76090277778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258"/>
        <v>202.23220000000001</v>
      </c>
      <c r="P2059" s="5">
        <f t="shared" si="259"/>
        <v>45.547792792792798</v>
      </c>
      <c r="Q2059" t="str">
        <f t="shared" si="260"/>
        <v>technology</v>
      </c>
      <c r="R2059" t="str">
        <f t="shared" si="261"/>
        <v>hardware</v>
      </c>
      <c r="S2059" s="10">
        <f t="shared" si="262"/>
        <v>42396.494583333333</v>
      </c>
      <c r="T2059" t="str">
        <f t="shared" si="256"/>
        <v>Jan</v>
      </c>
      <c r="U2059">
        <f t="shared" si="257"/>
        <v>2016</v>
      </c>
      <c r="V2059" s="10">
        <f t="shared" si="263"/>
        <v>42426.494583333333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258"/>
        <v>168.28125</v>
      </c>
      <c r="P2060" s="5">
        <f t="shared" si="259"/>
        <v>10.507317073170732</v>
      </c>
      <c r="Q2060" t="str">
        <f t="shared" si="260"/>
        <v>technology</v>
      </c>
      <c r="R2060" t="str">
        <f t="shared" si="261"/>
        <v>hardware</v>
      </c>
      <c r="S2060" s="10">
        <f t="shared" si="262"/>
        <v>42026.370717592596</v>
      </c>
      <c r="T2060" t="str">
        <f t="shared" si="256"/>
        <v>Jan</v>
      </c>
      <c r="U2060">
        <f t="shared" si="257"/>
        <v>2015</v>
      </c>
      <c r="V2060" s="10">
        <f t="shared" si="263"/>
        <v>42065.833333333328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258"/>
        <v>143.45666666666668</v>
      </c>
      <c r="P2061" s="5">
        <f t="shared" si="259"/>
        <v>114.76533333333333</v>
      </c>
      <c r="Q2061" t="str">
        <f t="shared" si="260"/>
        <v>technology</v>
      </c>
      <c r="R2061" t="str">
        <f t="shared" si="261"/>
        <v>hardware</v>
      </c>
      <c r="S2061" s="10">
        <f t="shared" si="262"/>
        <v>42361.602476851855</v>
      </c>
      <c r="T2061" t="str">
        <f t="shared" si="256"/>
        <v>Dec</v>
      </c>
      <c r="U2061">
        <f t="shared" si="257"/>
        <v>2015</v>
      </c>
      <c r="V2061" s="10">
        <f t="shared" si="263"/>
        <v>42400.915972222225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258"/>
        <v>196.4</v>
      </c>
      <c r="P2062" s="5">
        <f t="shared" si="259"/>
        <v>35.997067448680355</v>
      </c>
      <c r="Q2062" t="str">
        <f t="shared" si="260"/>
        <v>technology</v>
      </c>
      <c r="R2062" t="str">
        <f t="shared" si="261"/>
        <v>hardware</v>
      </c>
      <c r="S2062" s="10">
        <f t="shared" si="262"/>
        <v>41783.642939814818</v>
      </c>
      <c r="T2062" t="str">
        <f t="shared" si="256"/>
        <v>May</v>
      </c>
      <c r="U2062">
        <f t="shared" si="257"/>
        <v>2014</v>
      </c>
      <c r="V2062" s="10">
        <f t="shared" si="263"/>
        <v>41843.642939814818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258"/>
        <v>107.91999999999999</v>
      </c>
      <c r="P2063" s="5">
        <f t="shared" si="259"/>
        <v>154.17142857142858</v>
      </c>
      <c r="Q2063" t="str">
        <f t="shared" si="260"/>
        <v>technology</v>
      </c>
      <c r="R2063" t="str">
        <f t="shared" si="261"/>
        <v>hardware</v>
      </c>
      <c r="S2063" s="10">
        <f t="shared" si="262"/>
        <v>42705.764513888891</v>
      </c>
      <c r="T2063" t="str">
        <f t="shared" si="256"/>
        <v>Dec</v>
      </c>
      <c r="U2063">
        <f t="shared" si="257"/>
        <v>2016</v>
      </c>
      <c r="V2063" s="10">
        <f t="shared" si="263"/>
        <v>42735.764513888891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258"/>
        <v>114.97699999999999</v>
      </c>
      <c r="P2064" s="5">
        <f t="shared" si="259"/>
        <v>566.38916256157631</v>
      </c>
      <c r="Q2064" t="str">
        <f t="shared" si="260"/>
        <v>technology</v>
      </c>
      <c r="R2064" t="str">
        <f t="shared" si="261"/>
        <v>hardware</v>
      </c>
      <c r="S2064" s="10">
        <f t="shared" si="262"/>
        <v>42423.3830787037</v>
      </c>
      <c r="T2064" t="str">
        <f t="shared" si="256"/>
        <v>Feb</v>
      </c>
      <c r="U2064">
        <f t="shared" si="257"/>
        <v>2016</v>
      </c>
      <c r="V2064" s="10">
        <f t="shared" si="263"/>
        <v>42453.341412037036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258"/>
        <v>148.04999999999998</v>
      </c>
      <c r="P2065" s="5">
        <f t="shared" si="259"/>
        <v>120.85714285714286</v>
      </c>
      <c r="Q2065" t="str">
        <f t="shared" si="260"/>
        <v>technology</v>
      </c>
      <c r="R2065" t="str">
        <f t="shared" si="261"/>
        <v>hardware</v>
      </c>
      <c r="S2065" s="10">
        <f t="shared" si="262"/>
        <v>42472.73265046296</v>
      </c>
      <c r="T2065" t="str">
        <f t="shared" si="256"/>
        <v>Apr</v>
      </c>
      <c r="U2065">
        <f t="shared" si="257"/>
        <v>2016</v>
      </c>
      <c r="V2065" s="10">
        <f t="shared" si="263"/>
        <v>42505.73265046296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258"/>
        <v>191.16676082790633</v>
      </c>
      <c r="P2066" s="5">
        <f t="shared" si="259"/>
        <v>86.163845492085343</v>
      </c>
      <c r="Q2066" t="str">
        <f t="shared" si="260"/>
        <v>technology</v>
      </c>
      <c r="R2066" t="str">
        <f t="shared" si="261"/>
        <v>hardware</v>
      </c>
      <c r="S2066" s="10">
        <f t="shared" si="262"/>
        <v>41389.364849537036</v>
      </c>
      <c r="T2066" t="str">
        <f t="shared" si="256"/>
        <v>Apr</v>
      </c>
      <c r="U2066">
        <f t="shared" si="257"/>
        <v>2013</v>
      </c>
      <c r="V2066" s="10">
        <f t="shared" si="263"/>
        <v>41425.5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258"/>
        <v>199.215125</v>
      </c>
      <c r="P2067" s="5">
        <f t="shared" si="259"/>
        <v>51.212114395886893</v>
      </c>
      <c r="Q2067" t="str">
        <f t="shared" si="260"/>
        <v>technology</v>
      </c>
      <c r="R2067" t="str">
        <f t="shared" si="261"/>
        <v>hardware</v>
      </c>
      <c r="S2067" s="10">
        <f t="shared" si="262"/>
        <v>41603.333668981482</v>
      </c>
      <c r="T2067" t="str">
        <f t="shared" si="256"/>
        <v>Nov</v>
      </c>
      <c r="U2067">
        <f t="shared" si="257"/>
        <v>2013</v>
      </c>
      <c r="V2067" s="10">
        <f t="shared" si="263"/>
        <v>41633.333668981482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258"/>
        <v>218.6</v>
      </c>
      <c r="P2068" s="5">
        <f t="shared" si="259"/>
        <v>67.261538461538464</v>
      </c>
      <c r="Q2068" t="str">
        <f t="shared" si="260"/>
        <v>technology</v>
      </c>
      <c r="R2068" t="str">
        <f t="shared" si="261"/>
        <v>hardware</v>
      </c>
      <c r="S2068" s="10">
        <f t="shared" si="262"/>
        <v>41844.771793981483</v>
      </c>
      <c r="T2068" t="str">
        <f t="shared" si="256"/>
        <v>Jul</v>
      </c>
      <c r="U2068">
        <f t="shared" si="257"/>
        <v>2014</v>
      </c>
      <c r="V2068" s="10">
        <f t="shared" si="263"/>
        <v>41874.771793981483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258"/>
        <v>126.86868686868686</v>
      </c>
      <c r="P2069" s="5">
        <f t="shared" si="259"/>
        <v>62.8</v>
      </c>
      <c r="Q2069" t="str">
        <f t="shared" si="260"/>
        <v>technology</v>
      </c>
      <c r="R2069" t="str">
        <f t="shared" si="261"/>
        <v>hardware</v>
      </c>
      <c r="S2069" s="10">
        <f t="shared" si="262"/>
        <v>42115.853888888887</v>
      </c>
      <c r="T2069" t="str">
        <f t="shared" si="256"/>
        <v>Apr</v>
      </c>
      <c r="U2069">
        <f t="shared" si="257"/>
        <v>2015</v>
      </c>
      <c r="V2069" s="10">
        <f t="shared" si="263"/>
        <v>42148.853888888887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258"/>
        <v>105.22388000000001</v>
      </c>
      <c r="P2070" s="5">
        <f t="shared" si="259"/>
        <v>346.13118421052633</v>
      </c>
      <c r="Q2070" t="str">
        <f t="shared" si="260"/>
        <v>technology</v>
      </c>
      <c r="R2070" t="str">
        <f t="shared" si="261"/>
        <v>hardware</v>
      </c>
      <c r="S2070" s="10">
        <f t="shared" si="262"/>
        <v>42633.841608796298</v>
      </c>
      <c r="T2070" t="str">
        <f t="shared" si="256"/>
        <v>Sep</v>
      </c>
      <c r="U2070">
        <f t="shared" si="257"/>
        <v>2016</v>
      </c>
      <c r="V2070" s="10">
        <f t="shared" si="263"/>
        <v>42663.841608796298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258"/>
        <v>128.40666000000002</v>
      </c>
      <c r="P2071" s="5">
        <f t="shared" si="259"/>
        <v>244.11912547528519</v>
      </c>
      <c r="Q2071" t="str">
        <f t="shared" si="260"/>
        <v>technology</v>
      </c>
      <c r="R2071" t="str">
        <f t="shared" si="261"/>
        <v>hardware</v>
      </c>
      <c r="S2071" s="10">
        <f t="shared" si="262"/>
        <v>42340.972118055557</v>
      </c>
      <c r="T2071" t="str">
        <f t="shared" si="256"/>
        <v>Dec</v>
      </c>
      <c r="U2071">
        <f t="shared" si="257"/>
        <v>2015</v>
      </c>
      <c r="V2071" s="10">
        <f t="shared" si="263"/>
        <v>42371.972118055557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258"/>
        <v>317.3272</v>
      </c>
      <c r="P2072" s="5">
        <f t="shared" si="259"/>
        <v>259.25424836601309</v>
      </c>
      <c r="Q2072" t="str">
        <f t="shared" si="260"/>
        <v>technology</v>
      </c>
      <c r="R2072" t="str">
        <f t="shared" si="261"/>
        <v>hardware</v>
      </c>
      <c r="S2072" s="10">
        <f t="shared" si="262"/>
        <v>42519.6565162037</v>
      </c>
      <c r="T2072" t="str">
        <f t="shared" si="256"/>
        <v>May</v>
      </c>
      <c r="U2072">
        <f t="shared" si="257"/>
        <v>2016</v>
      </c>
      <c r="V2072" s="10">
        <f t="shared" si="263"/>
        <v>42549.6565162037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258"/>
        <v>280.73</v>
      </c>
      <c r="P2073" s="5">
        <f t="shared" si="259"/>
        <v>201.96402877697841</v>
      </c>
      <c r="Q2073" t="str">
        <f t="shared" si="260"/>
        <v>technology</v>
      </c>
      <c r="R2073" t="str">
        <f t="shared" si="261"/>
        <v>hardware</v>
      </c>
      <c r="S2073" s="10">
        <f t="shared" si="262"/>
        <v>42600.278749999998</v>
      </c>
      <c r="T2073" t="str">
        <f t="shared" si="256"/>
        <v>Aug</v>
      </c>
      <c r="U2073">
        <f t="shared" si="257"/>
        <v>2016</v>
      </c>
      <c r="V2073" s="10">
        <f t="shared" si="263"/>
        <v>42645.278749999998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258"/>
        <v>110.73146853146854</v>
      </c>
      <c r="P2074" s="5">
        <f t="shared" si="259"/>
        <v>226.20857142857142</v>
      </c>
      <c r="Q2074" t="str">
        <f t="shared" si="260"/>
        <v>technology</v>
      </c>
      <c r="R2074" t="str">
        <f t="shared" si="261"/>
        <v>hardware</v>
      </c>
      <c r="S2074" s="10">
        <f t="shared" si="262"/>
        <v>42467.581388888888</v>
      </c>
      <c r="T2074" t="str">
        <f t="shared" si="256"/>
        <v>Apr</v>
      </c>
      <c r="U2074">
        <f t="shared" si="257"/>
        <v>2016</v>
      </c>
      <c r="V2074" s="10">
        <f t="shared" si="263"/>
        <v>42497.581388888888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258"/>
        <v>152.60429999999999</v>
      </c>
      <c r="P2075" s="5">
        <f t="shared" si="259"/>
        <v>324.69</v>
      </c>
      <c r="Q2075" t="str">
        <f t="shared" si="260"/>
        <v>technology</v>
      </c>
      <c r="R2075" t="str">
        <f t="shared" si="261"/>
        <v>hardware</v>
      </c>
      <c r="S2075" s="10">
        <f t="shared" si="262"/>
        <v>42087.668032407411</v>
      </c>
      <c r="T2075" t="str">
        <f t="shared" si="256"/>
        <v>Mar</v>
      </c>
      <c r="U2075">
        <f t="shared" si="257"/>
        <v>2015</v>
      </c>
      <c r="V2075" s="10">
        <f t="shared" si="263"/>
        <v>42132.668032407411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258"/>
        <v>102.49999999999999</v>
      </c>
      <c r="P2076" s="5">
        <f t="shared" si="259"/>
        <v>205</v>
      </c>
      <c r="Q2076" t="str">
        <f t="shared" si="260"/>
        <v>technology</v>
      </c>
      <c r="R2076" t="str">
        <f t="shared" si="261"/>
        <v>hardware</v>
      </c>
      <c r="S2076" s="10">
        <f t="shared" si="262"/>
        <v>42466.826180555552</v>
      </c>
      <c r="T2076" t="str">
        <f t="shared" si="256"/>
        <v>Apr</v>
      </c>
      <c r="U2076">
        <f t="shared" si="257"/>
        <v>2016</v>
      </c>
      <c r="V2076" s="10">
        <f t="shared" si="263"/>
        <v>42496.826180555552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258"/>
        <v>1678.3738373837384</v>
      </c>
      <c r="P2077" s="5">
        <f t="shared" si="259"/>
        <v>20.465926829268295</v>
      </c>
      <c r="Q2077" t="str">
        <f t="shared" si="260"/>
        <v>technology</v>
      </c>
      <c r="R2077" t="str">
        <f t="shared" si="261"/>
        <v>hardware</v>
      </c>
      <c r="S2077" s="10">
        <f t="shared" si="262"/>
        <v>41450.681574074071</v>
      </c>
      <c r="T2077" t="str">
        <f t="shared" si="256"/>
        <v>Jun</v>
      </c>
      <c r="U2077">
        <f t="shared" si="257"/>
        <v>2013</v>
      </c>
      <c r="V2077" s="10">
        <f t="shared" si="263"/>
        <v>41480.681574074071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258"/>
        <v>543.349156424581</v>
      </c>
      <c r="P2078" s="5">
        <f t="shared" si="259"/>
        <v>116.35303146309367</v>
      </c>
      <c r="Q2078" t="str">
        <f t="shared" si="260"/>
        <v>technology</v>
      </c>
      <c r="R2078" t="str">
        <f t="shared" si="261"/>
        <v>hardware</v>
      </c>
      <c r="S2078" s="10">
        <f t="shared" si="262"/>
        <v>41803.880659722221</v>
      </c>
      <c r="T2078" t="str">
        <f t="shared" si="256"/>
        <v>Jun</v>
      </c>
      <c r="U2078">
        <f t="shared" si="257"/>
        <v>2014</v>
      </c>
      <c r="V2078" s="10">
        <f t="shared" si="263"/>
        <v>41843.880659722221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258"/>
        <v>115.50800000000001</v>
      </c>
      <c r="P2079" s="5">
        <f t="shared" si="259"/>
        <v>307.20212765957444</v>
      </c>
      <c r="Q2079" t="str">
        <f t="shared" si="260"/>
        <v>technology</v>
      </c>
      <c r="R2079" t="str">
        <f t="shared" si="261"/>
        <v>hardware</v>
      </c>
      <c r="S2079" s="10">
        <f t="shared" si="262"/>
        <v>42103.042546296296</v>
      </c>
      <c r="T2079" t="str">
        <f t="shared" si="256"/>
        <v>Apr</v>
      </c>
      <c r="U2079">
        <f t="shared" si="257"/>
        <v>2015</v>
      </c>
      <c r="V2079" s="10">
        <f t="shared" si="263"/>
        <v>42160.875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258"/>
        <v>131.20499999999998</v>
      </c>
      <c r="P2080" s="5">
        <f t="shared" si="259"/>
        <v>546.6875</v>
      </c>
      <c r="Q2080" t="str">
        <f t="shared" si="260"/>
        <v>technology</v>
      </c>
      <c r="R2080" t="str">
        <f t="shared" si="261"/>
        <v>hardware</v>
      </c>
      <c r="S2080" s="10">
        <f t="shared" si="262"/>
        <v>42692.771493055552</v>
      </c>
      <c r="T2080" t="str">
        <f t="shared" si="256"/>
        <v>Nov</v>
      </c>
      <c r="U2080">
        <f t="shared" si="257"/>
        <v>2016</v>
      </c>
      <c r="V2080" s="10">
        <f t="shared" si="263"/>
        <v>42722.771493055552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258"/>
        <v>288.17</v>
      </c>
      <c r="P2081" s="5">
        <f t="shared" si="259"/>
        <v>47.474464579901152</v>
      </c>
      <c r="Q2081" t="str">
        <f t="shared" si="260"/>
        <v>technology</v>
      </c>
      <c r="R2081" t="str">
        <f t="shared" si="261"/>
        <v>hardware</v>
      </c>
      <c r="S2081" s="10">
        <f t="shared" si="262"/>
        <v>42150.71056712963</v>
      </c>
      <c r="T2081" t="str">
        <f t="shared" si="256"/>
        <v>May</v>
      </c>
      <c r="U2081">
        <f t="shared" si="257"/>
        <v>2015</v>
      </c>
      <c r="V2081" s="10">
        <f t="shared" si="263"/>
        <v>42180.791666666672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258"/>
        <v>507.8</v>
      </c>
      <c r="P2082" s="5">
        <f t="shared" si="259"/>
        <v>101.56</v>
      </c>
      <c r="Q2082" t="str">
        <f t="shared" si="260"/>
        <v>technology</v>
      </c>
      <c r="R2082" t="str">
        <f t="shared" si="261"/>
        <v>hardware</v>
      </c>
      <c r="S2082" s="10">
        <f t="shared" si="262"/>
        <v>42289.957175925927</v>
      </c>
      <c r="T2082" t="str">
        <f t="shared" si="256"/>
        <v>Oct</v>
      </c>
      <c r="U2082">
        <f t="shared" si="257"/>
        <v>2015</v>
      </c>
      <c r="V2082" s="10">
        <f t="shared" si="263"/>
        <v>42319.998842592591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258"/>
        <v>114.57142857142857</v>
      </c>
      <c r="P2083" s="5">
        <f t="shared" si="259"/>
        <v>72.909090909090907</v>
      </c>
      <c r="Q2083" t="str">
        <f t="shared" si="260"/>
        <v>music</v>
      </c>
      <c r="R2083" t="str">
        <f t="shared" si="261"/>
        <v>indie rock</v>
      </c>
      <c r="S2083" s="10">
        <f t="shared" si="262"/>
        <v>41004.156886574077</v>
      </c>
      <c r="T2083" t="str">
        <f t="shared" si="256"/>
        <v>Apr</v>
      </c>
      <c r="U2083">
        <f t="shared" si="257"/>
        <v>2012</v>
      </c>
      <c r="V2083" s="10">
        <f t="shared" si="263"/>
        <v>41045.207638888889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258"/>
        <v>110.73333333333333</v>
      </c>
      <c r="P2084" s="5">
        <f t="shared" si="259"/>
        <v>43.710526315789473</v>
      </c>
      <c r="Q2084" t="str">
        <f t="shared" si="260"/>
        <v>music</v>
      </c>
      <c r="R2084" t="str">
        <f t="shared" si="261"/>
        <v>indie rock</v>
      </c>
      <c r="S2084" s="10">
        <f t="shared" si="262"/>
        <v>40811.120324074072</v>
      </c>
      <c r="T2084" t="str">
        <f t="shared" si="256"/>
        <v>Sep</v>
      </c>
      <c r="U2084">
        <f t="shared" si="257"/>
        <v>2011</v>
      </c>
      <c r="V2084" s="10">
        <f t="shared" si="263"/>
        <v>40871.161990740737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258"/>
        <v>113.33333333333333</v>
      </c>
      <c r="P2085" s="5">
        <f t="shared" si="259"/>
        <v>34</v>
      </c>
      <c r="Q2085" t="str">
        <f t="shared" si="260"/>
        <v>music</v>
      </c>
      <c r="R2085" t="str">
        <f t="shared" si="261"/>
        <v>indie rock</v>
      </c>
      <c r="S2085" s="10">
        <f t="shared" si="262"/>
        <v>41034.72216435185</v>
      </c>
      <c r="T2085" t="str">
        <f t="shared" si="256"/>
        <v>May</v>
      </c>
      <c r="U2085">
        <f t="shared" si="257"/>
        <v>2012</v>
      </c>
      <c r="V2085" s="10">
        <f t="shared" si="263"/>
        <v>41064.72216435185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258"/>
        <v>108.33333333333333</v>
      </c>
      <c r="P2086" s="5">
        <f t="shared" si="259"/>
        <v>70.652173913043484</v>
      </c>
      <c r="Q2086" t="str">
        <f t="shared" si="260"/>
        <v>music</v>
      </c>
      <c r="R2086" t="str">
        <f t="shared" si="261"/>
        <v>indie rock</v>
      </c>
      <c r="S2086" s="10">
        <f t="shared" si="262"/>
        <v>41731.833124999997</v>
      </c>
      <c r="T2086" t="str">
        <f t="shared" si="256"/>
        <v>Apr</v>
      </c>
      <c r="U2086">
        <f t="shared" si="257"/>
        <v>2014</v>
      </c>
      <c r="V2086" s="10">
        <f t="shared" si="263"/>
        <v>41763.290972222225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258"/>
        <v>123.53333333333335</v>
      </c>
      <c r="P2087" s="5">
        <f t="shared" si="259"/>
        <v>89.301204819277103</v>
      </c>
      <c r="Q2087" t="str">
        <f t="shared" si="260"/>
        <v>music</v>
      </c>
      <c r="R2087" t="str">
        <f t="shared" si="261"/>
        <v>indie rock</v>
      </c>
      <c r="S2087" s="10">
        <f t="shared" si="262"/>
        <v>41075.835497685184</v>
      </c>
      <c r="T2087" t="str">
        <f t="shared" si="256"/>
        <v>Jun</v>
      </c>
      <c r="U2087">
        <f t="shared" si="257"/>
        <v>2012</v>
      </c>
      <c r="V2087" s="10">
        <f t="shared" si="263"/>
        <v>41105.835497685184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258"/>
        <v>100.69999999999999</v>
      </c>
      <c r="P2088" s="5">
        <f t="shared" si="259"/>
        <v>115.08571428571429</v>
      </c>
      <c r="Q2088" t="str">
        <f t="shared" si="260"/>
        <v>music</v>
      </c>
      <c r="R2088" t="str">
        <f t="shared" si="261"/>
        <v>indie rock</v>
      </c>
      <c r="S2088" s="10">
        <f t="shared" si="262"/>
        <v>40860.67050925926</v>
      </c>
      <c r="T2088" t="str">
        <f t="shared" si="256"/>
        <v>Nov</v>
      </c>
      <c r="U2088">
        <f t="shared" si="257"/>
        <v>2011</v>
      </c>
      <c r="V2088" s="10">
        <f t="shared" si="263"/>
        <v>40891.207638888889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258"/>
        <v>103.53333333333335</v>
      </c>
      <c r="P2089" s="5">
        <f t="shared" si="259"/>
        <v>62.12</v>
      </c>
      <c r="Q2089" t="str">
        <f t="shared" si="260"/>
        <v>music</v>
      </c>
      <c r="R2089" t="str">
        <f t="shared" si="261"/>
        <v>indie rock</v>
      </c>
      <c r="S2089" s="10">
        <f t="shared" si="262"/>
        <v>40764.204375000001</v>
      </c>
      <c r="T2089" t="str">
        <f t="shared" si="256"/>
        <v>Aug</v>
      </c>
      <c r="U2089">
        <f t="shared" si="257"/>
        <v>2011</v>
      </c>
      <c r="V2089" s="10">
        <f t="shared" si="263"/>
        <v>40794.204375000001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258"/>
        <v>115.51066666666668</v>
      </c>
      <c r="P2090" s="5">
        <f t="shared" si="259"/>
        <v>46.204266666666669</v>
      </c>
      <c r="Q2090" t="str">
        <f t="shared" si="260"/>
        <v>music</v>
      </c>
      <c r="R2090" t="str">
        <f t="shared" si="261"/>
        <v>indie rock</v>
      </c>
      <c r="S2090" s="10">
        <f t="shared" si="262"/>
        <v>40395.714722222219</v>
      </c>
      <c r="T2090" t="str">
        <f t="shared" si="256"/>
        <v>Aug</v>
      </c>
      <c r="U2090">
        <f t="shared" si="257"/>
        <v>2010</v>
      </c>
      <c r="V2090" s="10">
        <f t="shared" si="263"/>
        <v>40432.165972222225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258"/>
        <v>120.4004</v>
      </c>
      <c r="P2091" s="5">
        <f t="shared" si="259"/>
        <v>48.54854838709678</v>
      </c>
      <c r="Q2091" t="str">
        <f t="shared" si="260"/>
        <v>music</v>
      </c>
      <c r="R2091" t="str">
        <f t="shared" si="261"/>
        <v>indie rock</v>
      </c>
      <c r="S2091" s="10">
        <f t="shared" si="262"/>
        <v>41453.076319444444</v>
      </c>
      <c r="T2091" t="str">
        <f t="shared" si="256"/>
        <v>Jun</v>
      </c>
      <c r="U2091">
        <f t="shared" si="257"/>
        <v>2013</v>
      </c>
      <c r="V2091" s="10">
        <f t="shared" si="263"/>
        <v>41488.076319444444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258"/>
        <v>115.040375</v>
      </c>
      <c r="P2092" s="5">
        <f t="shared" si="259"/>
        <v>57.520187499999999</v>
      </c>
      <c r="Q2092" t="str">
        <f t="shared" si="260"/>
        <v>music</v>
      </c>
      <c r="R2092" t="str">
        <f t="shared" si="261"/>
        <v>indie rock</v>
      </c>
      <c r="S2092" s="10">
        <f t="shared" si="262"/>
        <v>41299.381423611114</v>
      </c>
      <c r="T2092" t="str">
        <f t="shared" si="256"/>
        <v>Jan</v>
      </c>
      <c r="U2092">
        <f t="shared" si="257"/>
        <v>2013</v>
      </c>
      <c r="V2092" s="10">
        <f t="shared" si="263"/>
        <v>41329.381423611114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258"/>
        <v>120.46777777777777</v>
      </c>
      <c r="P2093" s="5">
        <f t="shared" si="259"/>
        <v>88.147154471544724</v>
      </c>
      <c r="Q2093" t="str">
        <f t="shared" si="260"/>
        <v>music</v>
      </c>
      <c r="R2093" t="str">
        <f t="shared" si="261"/>
        <v>indie rock</v>
      </c>
      <c r="S2093" s="10">
        <f t="shared" si="262"/>
        <v>40555.322662037033</v>
      </c>
      <c r="T2093" t="str">
        <f t="shared" si="256"/>
        <v>Jan</v>
      </c>
      <c r="U2093">
        <f t="shared" si="257"/>
        <v>2011</v>
      </c>
      <c r="V2093" s="10">
        <f t="shared" si="263"/>
        <v>40603.833333333336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258"/>
        <v>101.28333333333333</v>
      </c>
      <c r="P2094" s="5">
        <f t="shared" si="259"/>
        <v>110.49090909090908</v>
      </c>
      <c r="Q2094" t="str">
        <f t="shared" si="260"/>
        <v>music</v>
      </c>
      <c r="R2094" t="str">
        <f t="shared" si="261"/>
        <v>indie rock</v>
      </c>
      <c r="S2094" s="10">
        <f t="shared" si="262"/>
        <v>40763.707546296297</v>
      </c>
      <c r="T2094" t="str">
        <f t="shared" si="256"/>
        <v>Aug</v>
      </c>
      <c r="U2094">
        <f t="shared" si="257"/>
        <v>2011</v>
      </c>
      <c r="V2094" s="10">
        <f t="shared" si="263"/>
        <v>40823.707546296297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258"/>
        <v>102.46666666666667</v>
      </c>
      <c r="P2095" s="5">
        <f t="shared" si="259"/>
        <v>66.826086956521735</v>
      </c>
      <c r="Q2095" t="str">
        <f t="shared" si="260"/>
        <v>music</v>
      </c>
      <c r="R2095" t="str">
        <f t="shared" si="261"/>
        <v>indie rock</v>
      </c>
      <c r="S2095" s="10">
        <f t="shared" si="262"/>
        <v>41205.854537037041</v>
      </c>
      <c r="T2095" t="str">
        <f t="shared" si="256"/>
        <v>Oct</v>
      </c>
      <c r="U2095">
        <f t="shared" si="257"/>
        <v>2012</v>
      </c>
      <c r="V2095" s="10">
        <f t="shared" si="263"/>
        <v>41265.896203703705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258"/>
        <v>120.54285714285714</v>
      </c>
      <c r="P2096" s="5">
        <f t="shared" si="259"/>
        <v>58.597222222222221</v>
      </c>
      <c r="Q2096" t="str">
        <f t="shared" si="260"/>
        <v>music</v>
      </c>
      <c r="R2096" t="str">
        <f t="shared" si="261"/>
        <v>indie rock</v>
      </c>
      <c r="S2096" s="10">
        <f t="shared" si="262"/>
        <v>40939.02002314815</v>
      </c>
      <c r="T2096" t="str">
        <f t="shared" si="256"/>
        <v>Jan</v>
      </c>
      <c r="U2096">
        <f t="shared" si="257"/>
        <v>2012</v>
      </c>
      <c r="V2096" s="10">
        <f t="shared" si="263"/>
        <v>40973.125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258"/>
        <v>100</v>
      </c>
      <c r="P2097" s="5">
        <f t="shared" si="259"/>
        <v>113.63636363636364</v>
      </c>
      <c r="Q2097" t="str">
        <f t="shared" si="260"/>
        <v>music</v>
      </c>
      <c r="R2097" t="str">
        <f t="shared" si="261"/>
        <v>indie rock</v>
      </c>
      <c r="S2097" s="10">
        <f t="shared" si="262"/>
        <v>40758.733483796292</v>
      </c>
      <c r="T2097" t="str">
        <f t="shared" si="256"/>
        <v>Aug</v>
      </c>
      <c r="U2097">
        <f t="shared" si="257"/>
        <v>2011</v>
      </c>
      <c r="V2097" s="10">
        <f t="shared" si="263"/>
        <v>40818.733483796292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258"/>
        <v>101.66666666666666</v>
      </c>
      <c r="P2098" s="5">
        <f t="shared" si="259"/>
        <v>43.571428571428569</v>
      </c>
      <c r="Q2098" t="str">
        <f t="shared" si="260"/>
        <v>music</v>
      </c>
      <c r="R2098" t="str">
        <f t="shared" si="261"/>
        <v>indie rock</v>
      </c>
      <c r="S2098" s="10">
        <f t="shared" si="262"/>
        <v>41192.758506944447</v>
      </c>
      <c r="T2098" t="str">
        <f t="shared" si="256"/>
        <v>Oct</v>
      </c>
      <c r="U2098">
        <f t="shared" si="257"/>
        <v>2012</v>
      </c>
      <c r="V2098" s="10">
        <f t="shared" si="263"/>
        <v>41208.165972222225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258"/>
        <v>100</v>
      </c>
      <c r="P2099" s="5">
        <f t="shared" si="259"/>
        <v>78.94736842105263</v>
      </c>
      <c r="Q2099" t="str">
        <f t="shared" si="260"/>
        <v>music</v>
      </c>
      <c r="R2099" t="str">
        <f t="shared" si="261"/>
        <v>indie rock</v>
      </c>
      <c r="S2099" s="10">
        <f t="shared" si="262"/>
        <v>40818.58489583333</v>
      </c>
      <c r="T2099" t="str">
        <f t="shared" si="256"/>
        <v>Oct</v>
      </c>
      <c r="U2099">
        <f t="shared" si="257"/>
        <v>2011</v>
      </c>
      <c r="V2099" s="10">
        <f t="shared" si="263"/>
        <v>40878.626562500001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258"/>
        <v>100.33333333333334</v>
      </c>
      <c r="P2100" s="5">
        <f t="shared" si="259"/>
        <v>188.125</v>
      </c>
      <c r="Q2100" t="str">
        <f t="shared" si="260"/>
        <v>music</v>
      </c>
      <c r="R2100" t="str">
        <f t="shared" si="261"/>
        <v>indie rock</v>
      </c>
      <c r="S2100" s="10">
        <f t="shared" si="262"/>
        <v>40946.11383101852</v>
      </c>
      <c r="T2100" t="str">
        <f t="shared" si="256"/>
        <v>Feb</v>
      </c>
      <c r="U2100">
        <f t="shared" si="257"/>
        <v>2012</v>
      </c>
      <c r="V2100" s="10">
        <f t="shared" si="263"/>
        <v>40976.11383101852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258"/>
        <v>132.36666666666667</v>
      </c>
      <c r="P2101" s="5">
        <f t="shared" si="259"/>
        <v>63.031746031746032</v>
      </c>
      <c r="Q2101" t="str">
        <f t="shared" si="260"/>
        <v>music</v>
      </c>
      <c r="R2101" t="str">
        <f t="shared" si="261"/>
        <v>indie rock</v>
      </c>
      <c r="S2101" s="10">
        <f t="shared" si="262"/>
        <v>42173.746342592596</v>
      </c>
      <c r="T2101" t="str">
        <f t="shared" si="256"/>
        <v>Jun</v>
      </c>
      <c r="U2101">
        <f t="shared" si="257"/>
        <v>2015</v>
      </c>
      <c r="V2101" s="10">
        <f t="shared" si="263"/>
        <v>42187.152777777781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258"/>
        <v>136.66666666666666</v>
      </c>
      <c r="P2102" s="5">
        <f t="shared" si="259"/>
        <v>30.37037037037037</v>
      </c>
      <c r="Q2102" t="str">
        <f t="shared" si="260"/>
        <v>music</v>
      </c>
      <c r="R2102" t="str">
        <f t="shared" si="261"/>
        <v>indie rock</v>
      </c>
      <c r="S2102" s="10">
        <f t="shared" si="262"/>
        <v>41074.834965277776</v>
      </c>
      <c r="T2102" t="str">
        <f t="shared" si="256"/>
        <v>Jun</v>
      </c>
      <c r="U2102">
        <f t="shared" si="257"/>
        <v>2012</v>
      </c>
      <c r="V2102" s="10">
        <f t="shared" si="263"/>
        <v>41090.165972222225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258"/>
        <v>113.25</v>
      </c>
      <c r="P2103" s="5">
        <f t="shared" si="259"/>
        <v>51.477272727272727</v>
      </c>
      <c r="Q2103" t="str">
        <f t="shared" si="260"/>
        <v>music</v>
      </c>
      <c r="R2103" t="str">
        <f t="shared" si="261"/>
        <v>indie rock</v>
      </c>
      <c r="S2103" s="10">
        <f t="shared" si="262"/>
        <v>40892.149467592593</v>
      </c>
      <c r="T2103" t="str">
        <f t="shared" si="256"/>
        <v>Dec</v>
      </c>
      <c r="U2103">
        <f t="shared" si="257"/>
        <v>2011</v>
      </c>
      <c r="V2103" s="10">
        <f t="shared" si="263"/>
        <v>40952.149467592593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258"/>
        <v>136</v>
      </c>
      <c r="P2104" s="5">
        <f t="shared" si="259"/>
        <v>35.789473684210527</v>
      </c>
      <c r="Q2104" t="str">
        <f t="shared" si="260"/>
        <v>music</v>
      </c>
      <c r="R2104" t="str">
        <f t="shared" si="261"/>
        <v>indie rock</v>
      </c>
      <c r="S2104" s="10">
        <f t="shared" si="262"/>
        <v>40638.868611111109</v>
      </c>
      <c r="T2104" t="str">
        <f t="shared" si="256"/>
        <v>Apr</v>
      </c>
      <c r="U2104">
        <f t="shared" si="257"/>
        <v>2011</v>
      </c>
      <c r="V2104" s="10">
        <f t="shared" si="263"/>
        <v>40668.868611111109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258"/>
        <v>146.12318374694613</v>
      </c>
      <c r="P2105" s="5">
        <f t="shared" si="259"/>
        <v>98.817391304347822</v>
      </c>
      <c r="Q2105" t="str">
        <f t="shared" si="260"/>
        <v>music</v>
      </c>
      <c r="R2105" t="str">
        <f t="shared" si="261"/>
        <v>indie rock</v>
      </c>
      <c r="S2105" s="10">
        <f t="shared" si="262"/>
        <v>41192.754942129628</v>
      </c>
      <c r="T2105" t="str">
        <f t="shared" si="256"/>
        <v>Oct</v>
      </c>
      <c r="U2105">
        <f t="shared" si="257"/>
        <v>2012</v>
      </c>
      <c r="V2105" s="10">
        <f t="shared" si="263"/>
        <v>41222.7966087963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258"/>
        <v>129.5</v>
      </c>
      <c r="P2106" s="5">
        <f t="shared" si="259"/>
        <v>28</v>
      </c>
      <c r="Q2106" t="str">
        <f t="shared" si="260"/>
        <v>music</v>
      </c>
      <c r="R2106" t="str">
        <f t="shared" si="261"/>
        <v>indie rock</v>
      </c>
      <c r="S2106" s="10">
        <f t="shared" si="262"/>
        <v>41394.074467592596</v>
      </c>
      <c r="T2106" t="str">
        <f t="shared" si="256"/>
        <v>Apr</v>
      </c>
      <c r="U2106">
        <f t="shared" si="257"/>
        <v>2013</v>
      </c>
      <c r="V2106" s="10">
        <f t="shared" si="263"/>
        <v>41425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258"/>
        <v>254</v>
      </c>
      <c r="P2107" s="5">
        <f t="shared" si="259"/>
        <v>51.313131313131315</v>
      </c>
      <c r="Q2107" t="str">
        <f t="shared" si="260"/>
        <v>music</v>
      </c>
      <c r="R2107" t="str">
        <f t="shared" si="261"/>
        <v>indie rock</v>
      </c>
      <c r="S2107" s="10">
        <f t="shared" si="262"/>
        <v>41951.788807870369</v>
      </c>
      <c r="T2107" t="str">
        <f t="shared" si="256"/>
        <v>Nov</v>
      </c>
      <c r="U2107">
        <f t="shared" si="257"/>
        <v>2014</v>
      </c>
      <c r="V2107" s="10">
        <f t="shared" si="263"/>
        <v>41964.166666666672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258"/>
        <v>107.04545454545456</v>
      </c>
      <c r="P2108" s="5">
        <f t="shared" si="259"/>
        <v>53.522727272727273</v>
      </c>
      <c r="Q2108" t="str">
        <f t="shared" si="260"/>
        <v>music</v>
      </c>
      <c r="R2108" t="str">
        <f t="shared" si="261"/>
        <v>indie rock</v>
      </c>
      <c r="S2108" s="10">
        <f t="shared" si="262"/>
        <v>41270.21497685185</v>
      </c>
      <c r="T2108" t="str">
        <f t="shared" si="256"/>
        <v>Dec</v>
      </c>
      <c r="U2108">
        <f t="shared" si="257"/>
        <v>2012</v>
      </c>
      <c r="V2108" s="10">
        <f t="shared" si="263"/>
        <v>41300.21497685185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258"/>
        <v>107.73299999999999</v>
      </c>
      <c r="P2109" s="5">
        <f t="shared" si="259"/>
        <v>37.149310344827583</v>
      </c>
      <c r="Q2109" t="str">
        <f t="shared" si="260"/>
        <v>music</v>
      </c>
      <c r="R2109" t="str">
        <f t="shared" si="261"/>
        <v>indie rock</v>
      </c>
      <c r="S2109" s="10">
        <f t="shared" si="262"/>
        <v>41934.71056712963</v>
      </c>
      <c r="T2109" t="str">
        <f t="shared" si="256"/>
        <v>Oct</v>
      </c>
      <c r="U2109">
        <f t="shared" si="257"/>
        <v>2014</v>
      </c>
      <c r="V2109" s="10">
        <f t="shared" si="263"/>
        <v>41955.752233796295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258"/>
        <v>107.31250000000001</v>
      </c>
      <c r="P2110" s="5">
        <f t="shared" si="259"/>
        <v>89.895287958115176</v>
      </c>
      <c r="Q2110" t="str">
        <f t="shared" si="260"/>
        <v>music</v>
      </c>
      <c r="R2110" t="str">
        <f t="shared" si="261"/>
        <v>indie rock</v>
      </c>
      <c r="S2110" s="10">
        <f t="shared" si="262"/>
        <v>41135.175694444442</v>
      </c>
      <c r="T2110" t="str">
        <f t="shared" si="256"/>
        <v>Aug</v>
      </c>
      <c r="U2110">
        <f t="shared" si="257"/>
        <v>2012</v>
      </c>
      <c r="V2110" s="10">
        <f t="shared" si="263"/>
        <v>41162.163194444445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258"/>
        <v>106.52500000000001</v>
      </c>
      <c r="P2111" s="5">
        <f t="shared" si="259"/>
        <v>106.52500000000001</v>
      </c>
      <c r="Q2111" t="str">
        <f t="shared" si="260"/>
        <v>music</v>
      </c>
      <c r="R2111" t="str">
        <f t="shared" si="261"/>
        <v>indie rock</v>
      </c>
      <c r="S2111" s="10">
        <f t="shared" si="262"/>
        <v>42160.708530092597</v>
      </c>
      <c r="T2111" t="str">
        <f t="shared" si="256"/>
        <v>Jun</v>
      </c>
      <c r="U2111">
        <f t="shared" si="257"/>
        <v>2015</v>
      </c>
      <c r="V2111" s="10">
        <f t="shared" si="263"/>
        <v>42190.708530092597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258"/>
        <v>100.35000000000001</v>
      </c>
      <c r="P2112" s="5">
        <f t="shared" si="259"/>
        <v>52.815789473684212</v>
      </c>
      <c r="Q2112" t="str">
        <f t="shared" si="260"/>
        <v>music</v>
      </c>
      <c r="R2112" t="str">
        <f t="shared" si="261"/>
        <v>indie rock</v>
      </c>
      <c r="S2112" s="10">
        <f t="shared" si="262"/>
        <v>41759.670937499999</v>
      </c>
      <c r="T2112" t="str">
        <f t="shared" si="256"/>
        <v>Apr</v>
      </c>
      <c r="U2112">
        <f t="shared" si="257"/>
        <v>2014</v>
      </c>
      <c r="V2112" s="10">
        <f t="shared" si="263"/>
        <v>41787.207638888889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258"/>
        <v>106.5</v>
      </c>
      <c r="P2113" s="5">
        <f t="shared" si="259"/>
        <v>54.615384615384613</v>
      </c>
      <c r="Q2113" t="str">
        <f t="shared" si="260"/>
        <v>music</v>
      </c>
      <c r="R2113" t="str">
        <f t="shared" si="261"/>
        <v>indie rock</v>
      </c>
      <c r="S2113" s="10">
        <f t="shared" si="262"/>
        <v>40703.197048611109</v>
      </c>
      <c r="T2113" t="str">
        <f t="shared" si="256"/>
        <v>Jun</v>
      </c>
      <c r="U2113">
        <f t="shared" si="257"/>
        <v>2011</v>
      </c>
      <c r="V2113" s="10">
        <f t="shared" si="263"/>
        <v>40770.041666666664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258"/>
        <v>100</v>
      </c>
      <c r="P2114" s="5">
        <f t="shared" si="259"/>
        <v>27.272727272727273</v>
      </c>
      <c r="Q2114" t="str">
        <f t="shared" si="260"/>
        <v>music</v>
      </c>
      <c r="R2114" t="str">
        <f t="shared" si="261"/>
        <v>indie rock</v>
      </c>
      <c r="S2114" s="10">
        <f t="shared" si="262"/>
        <v>41365.928159722222</v>
      </c>
      <c r="T2114" t="str">
        <f t="shared" ref="T2114:T2177" si="264">TEXT(S2114,"mmm")</f>
        <v>Apr</v>
      </c>
      <c r="U2114">
        <f t="shared" ref="U2114:U2177" si="265">YEAR(S2114)</f>
        <v>2013</v>
      </c>
      <c r="V2114" s="10">
        <f t="shared" si="263"/>
        <v>41379.928159722222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266">(E2115/D2115)*100</f>
        <v>104.85714285714285</v>
      </c>
      <c r="P2115" s="5">
        <f t="shared" ref="P2115:P2178" si="267">IFERROR(E2115/L2115,0)</f>
        <v>68.598130841121488</v>
      </c>
      <c r="Q2115" t="str">
        <f t="shared" ref="Q2115:Q2178" si="268">LEFT(N2115,SEARCH("/",N2115,1)-1)</f>
        <v>music</v>
      </c>
      <c r="R2115" t="str">
        <f t="shared" ref="R2115:R2178" si="269">RIGHT(N2115,LEN(N2115)-SEARCH("/",N2115,1))</f>
        <v>indie rock</v>
      </c>
      <c r="S2115" s="10">
        <f t="shared" ref="S2115:S2178" si="270">(((J2115/60)/60)/24)+DATE(1970,1,1)</f>
        <v>41870.86546296296</v>
      </c>
      <c r="T2115" t="str">
        <f t="shared" si="264"/>
        <v>Aug</v>
      </c>
      <c r="U2115">
        <f t="shared" si="265"/>
        <v>2014</v>
      </c>
      <c r="V2115" s="10">
        <f t="shared" ref="V2115:V2178" si="271">(((I2115/60)/60)/24)+DATE(1970,1,1)</f>
        <v>41905.86546296296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266"/>
        <v>104.69999999999999</v>
      </c>
      <c r="P2116" s="5">
        <f t="shared" si="267"/>
        <v>35.612244897959187</v>
      </c>
      <c r="Q2116" t="str">
        <f t="shared" si="268"/>
        <v>music</v>
      </c>
      <c r="R2116" t="str">
        <f t="shared" si="269"/>
        <v>indie rock</v>
      </c>
      <c r="S2116" s="10">
        <f t="shared" si="270"/>
        <v>40458.815625000003</v>
      </c>
      <c r="T2116" t="str">
        <f t="shared" si="264"/>
        <v>Oct</v>
      </c>
      <c r="U2116">
        <f t="shared" si="265"/>
        <v>2010</v>
      </c>
      <c r="V2116" s="10">
        <f t="shared" si="271"/>
        <v>40521.207638888889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266"/>
        <v>225.66666666666669</v>
      </c>
      <c r="P2117" s="5">
        <f t="shared" si="267"/>
        <v>94.027777777777771</v>
      </c>
      <c r="Q2117" t="str">
        <f t="shared" si="268"/>
        <v>music</v>
      </c>
      <c r="R2117" t="str">
        <f t="shared" si="269"/>
        <v>indie rock</v>
      </c>
      <c r="S2117" s="10">
        <f t="shared" si="270"/>
        <v>40564.081030092595</v>
      </c>
      <c r="T2117" t="str">
        <f t="shared" si="264"/>
        <v>Jan</v>
      </c>
      <c r="U2117">
        <f t="shared" si="265"/>
        <v>2011</v>
      </c>
      <c r="V2117" s="10">
        <f t="shared" si="271"/>
        <v>40594.081030092595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266"/>
        <v>100.90416666666667</v>
      </c>
      <c r="P2118" s="5">
        <f t="shared" si="267"/>
        <v>526.45652173913038</v>
      </c>
      <c r="Q2118" t="str">
        <f t="shared" si="268"/>
        <v>music</v>
      </c>
      <c r="R2118" t="str">
        <f t="shared" si="269"/>
        <v>indie rock</v>
      </c>
      <c r="S2118" s="10">
        <f t="shared" si="270"/>
        <v>41136.777812500004</v>
      </c>
      <c r="T2118" t="str">
        <f t="shared" si="264"/>
        <v>Aug</v>
      </c>
      <c r="U2118">
        <f t="shared" si="265"/>
        <v>2012</v>
      </c>
      <c r="V2118" s="10">
        <f t="shared" si="271"/>
        <v>41184.777812500004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266"/>
        <v>147.75</v>
      </c>
      <c r="P2119" s="5">
        <f t="shared" si="267"/>
        <v>50.657142857142858</v>
      </c>
      <c r="Q2119" t="str">
        <f t="shared" si="268"/>
        <v>music</v>
      </c>
      <c r="R2119" t="str">
        <f t="shared" si="269"/>
        <v>indie rock</v>
      </c>
      <c r="S2119" s="10">
        <f t="shared" si="270"/>
        <v>42290.059594907405</v>
      </c>
      <c r="T2119" t="str">
        <f t="shared" si="264"/>
        <v>Oct</v>
      </c>
      <c r="U2119">
        <f t="shared" si="265"/>
        <v>2015</v>
      </c>
      <c r="V2119" s="10">
        <f t="shared" si="271"/>
        <v>42304.207638888889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266"/>
        <v>134.61099999999999</v>
      </c>
      <c r="P2120" s="5">
        <f t="shared" si="267"/>
        <v>79.182941176470578</v>
      </c>
      <c r="Q2120" t="str">
        <f t="shared" si="268"/>
        <v>music</v>
      </c>
      <c r="R2120" t="str">
        <f t="shared" si="269"/>
        <v>indie rock</v>
      </c>
      <c r="S2120" s="10">
        <f t="shared" si="270"/>
        <v>40718.839537037034</v>
      </c>
      <c r="T2120" t="str">
        <f t="shared" si="264"/>
        <v>Jun</v>
      </c>
      <c r="U2120">
        <f t="shared" si="265"/>
        <v>2011</v>
      </c>
      <c r="V2120" s="10">
        <f t="shared" si="271"/>
        <v>40748.839537037034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266"/>
        <v>100.75</v>
      </c>
      <c r="P2121" s="5">
        <f t="shared" si="267"/>
        <v>91.590909090909093</v>
      </c>
      <c r="Q2121" t="str">
        <f t="shared" si="268"/>
        <v>music</v>
      </c>
      <c r="R2121" t="str">
        <f t="shared" si="269"/>
        <v>indie rock</v>
      </c>
      <c r="S2121" s="10">
        <f t="shared" si="270"/>
        <v>41107.130150462966</v>
      </c>
      <c r="T2121" t="str">
        <f t="shared" si="264"/>
        <v>Jul</v>
      </c>
      <c r="U2121">
        <f t="shared" si="265"/>
        <v>2012</v>
      </c>
      <c r="V2121" s="10">
        <f t="shared" si="271"/>
        <v>41137.130150462966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266"/>
        <v>100.880375</v>
      </c>
      <c r="P2122" s="5">
        <f t="shared" si="267"/>
        <v>116.96275362318841</v>
      </c>
      <c r="Q2122" t="str">
        <f t="shared" si="268"/>
        <v>music</v>
      </c>
      <c r="R2122" t="str">
        <f t="shared" si="269"/>
        <v>indie rock</v>
      </c>
      <c r="S2122" s="10">
        <f t="shared" si="270"/>
        <v>41591.964537037034</v>
      </c>
      <c r="T2122" t="str">
        <f t="shared" si="264"/>
        <v>Nov</v>
      </c>
      <c r="U2122">
        <f t="shared" si="265"/>
        <v>2013</v>
      </c>
      <c r="V2122" s="10">
        <f t="shared" si="271"/>
        <v>41640.964537037034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266"/>
        <v>0.56800000000000006</v>
      </c>
      <c r="P2123" s="5">
        <f t="shared" si="267"/>
        <v>28.4</v>
      </c>
      <c r="Q2123" t="str">
        <f t="shared" si="268"/>
        <v>games</v>
      </c>
      <c r="R2123" t="str">
        <f t="shared" si="269"/>
        <v>video games</v>
      </c>
      <c r="S2123" s="10">
        <f t="shared" si="270"/>
        <v>42716.7424537037</v>
      </c>
      <c r="T2123" t="str">
        <f t="shared" si="264"/>
        <v>Dec</v>
      </c>
      <c r="U2123">
        <f t="shared" si="265"/>
        <v>2016</v>
      </c>
      <c r="V2123" s="10">
        <f t="shared" si="271"/>
        <v>42746.7424537037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266"/>
        <v>0.38750000000000001</v>
      </c>
      <c r="P2124" s="5">
        <f t="shared" si="267"/>
        <v>103.33333333333333</v>
      </c>
      <c r="Q2124" t="str">
        <f t="shared" si="268"/>
        <v>games</v>
      </c>
      <c r="R2124" t="str">
        <f t="shared" si="269"/>
        <v>video games</v>
      </c>
      <c r="S2124" s="10">
        <f t="shared" si="270"/>
        <v>42712.300567129627</v>
      </c>
      <c r="T2124" t="str">
        <f t="shared" si="264"/>
        <v>Dec</v>
      </c>
      <c r="U2124">
        <f t="shared" si="265"/>
        <v>2016</v>
      </c>
      <c r="V2124" s="10">
        <f t="shared" si="271"/>
        <v>42742.300567129627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266"/>
        <v>10</v>
      </c>
      <c r="P2125" s="5">
        <f t="shared" si="267"/>
        <v>10</v>
      </c>
      <c r="Q2125" t="str">
        <f t="shared" si="268"/>
        <v>games</v>
      </c>
      <c r="R2125" t="str">
        <f t="shared" si="269"/>
        <v>video games</v>
      </c>
      <c r="S2125" s="10">
        <f t="shared" si="270"/>
        <v>40198.424849537041</v>
      </c>
      <c r="T2125" t="str">
        <f t="shared" si="264"/>
        <v>Jan</v>
      </c>
      <c r="U2125">
        <f t="shared" si="265"/>
        <v>2010</v>
      </c>
      <c r="V2125" s="10">
        <f t="shared" si="271"/>
        <v>40252.290972222225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266"/>
        <v>10.454545454545453</v>
      </c>
      <c r="P2126" s="5">
        <f t="shared" si="267"/>
        <v>23</v>
      </c>
      <c r="Q2126" t="str">
        <f t="shared" si="268"/>
        <v>games</v>
      </c>
      <c r="R2126" t="str">
        <f t="shared" si="269"/>
        <v>video games</v>
      </c>
      <c r="S2126" s="10">
        <f t="shared" si="270"/>
        <v>40464.028182870366</v>
      </c>
      <c r="T2126" t="str">
        <f t="shared" si="264"/>
        <v>Oct</v>
      </c>
      <c r="U2126">
        <f t="shared" si="265"/>
        <v>2010</v>
      </c>
      <c r="V2126" s="10">
        <f t="shared" si="271"/>
        <v>40512.208333333336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266"/>
        <v>1.4200000000000002</v>
      </c>
      <c r="P2127" s="5">
        <f t="shared" si="267"/>
        <v>31.555555555555557</v>
      </c>
      <c r="Q2127" t="str">
        <f t="shared" si="268"/>
        <v>games</v>
      </c>
      <c r="R2127" t="str">
        <f t="shared" si="269"/>
        <v>video games</v>
      </c>
      <c r="S2127" s="10">
        <f t="shared" si="270"/>
        <v>42191.023530092592</v>
      </c>
      <c r="T2127" t="str">
        <f t="shared" si="264"/>
        <v>Jul</v>
      </c>
      <c r="U2127">
        <f t="shared" si="265"/>
        <v>2015</v>
      </c>
      <c r="V2127" s="10">
        <f t="shared" si="271"/>
        <v>42221.023530092592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266"/>
        <v>0.05</v>
      </c>
      <c r="P2128" s="5">
        <f t="shared" si="267"/>
        <v>5</v>
      </c>
      <c r="Q2128" t="str">
        <f t="shared" si="268"/>
        <v>games</v>
      </c>
      <c r="R2128" t="str">
        <f t="shared" si="269"/>
        <v>video games</v>
      </c>
      <c r="S2128" s="10">
        <f t="shared" si="270"/>
        <v>41951.973229166666</v>
      </c>
      <c r="T2128" t="str">
        <f t="shared" si="264"/>
        <v>Nov</v>
      </c>
      <c r="U2128">
        <f t="shared" si="265"/>
        <v>2014</v>
      </c>
      <c r="V2128" s="10">
        <f t="shared" si="271"/>
        <v>41981.973229166666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266"/>
        <v>28.842857142857142</v>
      </c>
      <c r="P2129" s="5">
        <f t="shared" si="267"/>
        <v>34.220338983050844</v>
      </c>
      <c r="Q2129" t="str">
        <f t="shared" si="268"/>
        <v>games</v>
      </c>
      <c r="R2129" t="str">
        <f t="shared" si="269"/>
        <v>video games</v>
      </c>
      <c r="S2129" s="10">
        <f t="shared" si="270"/>
        <v>42045.50535879629</v>
      </c>
      <c r="T2129" t="str">
        <f t="shared" si="264"/>
        <v>Feb</v>
      </c>
      <c r="U2129">
        <f t="shared" si="265"/>
        <v>2015</v>
      </c>
      <c r="V2129" s="10">
        <f t="shared" si="271"/>
        <v>42075.463692129633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266"/>
        <v>0.16666666666666669</v>
      </c>
      <c r="P2130" s="5">
        <f t="shared" si="267"/>
        <v>25</v>
      </c>
      <c r="Q2130" t="str">
        <f t="shared" si="268"/>
        <v>games</v>
      </c>
      <c r="R2130" t="str">
        <f t="shared" si="269"/>
        <v>video games</v>
      </c>
      <c r="S2130" s="10">
        <f t="shared" si="270"/>
        <v>41843.772789351853</v>
      </c>
      <c r="T2130" t="str">
        <f t="shared" si="264"/>
        <v>Jul</v>
      </c>
      <c r="U2130">
        <f t="shared" si="265"/>
        <v>2014</v>
      </c>
      <c r="V2130" s="10">
        <f t="shared" si="271"/>
        <v>41903.772789351853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266"/>
        <v>11.799999999999999</v>
      </c>
      <c r="P2131" s="5">
        <f t="shared" si="267"/>
        <v>19.666666666666668</v>
      </c>
      <c r="Q2131" t="str">
        <f t="shared" si="268"/>
        <v>games</v>
      </c>
      <c r="R2131" t="str">
        <f t="shared" si="269"/>
        <v>video games</v>
      </c>
      <c r="S2131" s="10">
        <f t="shared" si="270"/>
        <v>42409.024305555555</v>
      </c>
      <c r="T2131" t="str">
        <f t="shared" si="264"/>
        <v>Feb</v>
      </c>
      <c r="U2131">
        <f t="shared" si="265"/>
        <v>2016</v>
      </c>
      <c r="V2131" s="10">
        <f t="shared" si="271"/>
        <v>42439.024305555555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266"/>
        <v>0.20238095238095236</v>
      </c>
      <c r="P2132" s="5">
        <f t="shared" si="267"/>
        <v>21.25</v>
      </c>
      <c r="Q2132" t="str">
        <f t="shared" si="268"/>
        <v>games</v>
      </c>
      <c r="R2132" t="str">
        <f t="shared" si="269"/>
        <v>video games</v>
      </c>
      <c r="S2132" s="10">
        <f t="shared" si="270"/>
        <v>41832.086377314816</v>
      </c>
      <c r="T2132" t="str">
        <f t="shared" si="264"/>
        <v>Jul</v>
      </c>
      <c r="U2132">
        <f t="shared" si="265"/>
        <v>2014</v>
      </c>
      <c r="V2132" s="10">
        <f t="shared" si="271"/>
        <v>41867.086377314816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266"/>
        <v>5</v>
      </c>
      <c r="P2133" s="5">
        <f t="shared" si="267"/>
        <v>8.3333333333333339</v>
      </c>
      <c r="Q2133" t="str">
        <f t="shared" si="268"/>
        <v>games</v>
      </c>
      <c r="R2133" t="str">
        <f t="shared" si="269"/>
        <v>video games</v>
      </c>
      <c r="S2133" s="10">
        <f t="shared" si="270"/>
        <v>42167.207071759258</v>
      </c>
      <c r="T2133" t="str">
        <f t="shared" si="264"/>
        <v>Jun</v>
      </c>
      <c r="U2133">
        <f t="shared" si="265"/>
        <v>2015</v>
      </c>
      <c r="V2133" s="10">
        <f t="shared" si="271"/>
        <v>42197.207071759258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266"/>
        <v>2.1129899999999995</v>
      </c>
      <c r="P2134" s="5">
        <f t="shared" si="267"/>
        <v>21.34333333333333</v>
      </c>
      <c r="Q2134" t="str">
        <f t="shared" si="268"/>
        <v>games</v>
      </c>
      <c r="R2134" t="str">
        <f t="shared" si="269"/>
        <v>video games</v>
      </c>
      <c r="S2134" s="10">
        <f t="shared" si="270"/>
        <v>41643.487175925926</v>
      </c>
      <c r="T2134" t="str">
        <f t="shared" si="264"/>
        <v>Jan</v>
      </c>
      <c r="U2134">
        <f t="shared" si="265"/>
        <v>2014</v>
      </c>
      <c r="V2134" s="10">
        <f t="shared" si="271"/>
        <v>41673.487175925926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266"/>
        <v>1.6</v>
      </c>
      <c r="P2135" s="5">
        <f t="shared" si="267"/>
        <v>5.333333333333333</v>
      </c>
      <c r="Q2135" t="str">
        <f t="shared" si="268"/>
        <v>games</v>
      </c>
      <c r="R2135" t="str">
        <f t="shared" si="269"/>
        <v>video games</v>
      </c>
      <c r="S2135" s="10">
        <f t="shared" si="270"/>
        <v>40619.097210648149</v>
      </c>
      <c r="T2135" t="str">
        <f t="shared" si="264"/>
        <v>Mar</v>
      </c>
      <c r="U2135">
        <f t="shared" si="265"/>
        <v>2011</v>
      </c>
      <c r="V2135" s="10">
        <f t="shared" si="271"/>
        <v>40657.290972222225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266"/>
        <v>1.7333333333333332</v>
      </c>
      <c r="P2136" s="5">
        <f t="shared" si="267"/>
        <v>34.666666666666664</v>
      </c>
      <c r="Q2136" t="str">
        <f t="shared" si="268"/>
        <v>games</v>
      </c>
      <c r="R2136" t="str">
        <f t="shared" si="269"/>
        <v>video games</v>
      </c>
      <c r="S2136" s="10">
        <f t="shared" si="270"/>
        <v>41361.886469907404</v>
      </c>
      <c r="T2136" t="str">
        <f t="shared" si="264"/>
        <v>Mar</v>
      </c>
      <c r="U2136">
        <f t="shared" si="265"/>
        <v>2013</v>
      </c>
      <c r="V2136" s="10">
        <f t="shared" si="271"/>
        <v>41391.886469907404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266"/>
        <v>9.56</v>
      </c>
      <c r="P2137" s="5">
        <f t="shared" si="267"/>
        <v>21.727272727272727</v>
      </c>
      <c r="Q2137" t="str">
        <f t="shared" si="268"/>
        <v>games</v>
      </c>
      <c r="R2137" t="str">
        <f t="shared" si="269"/>
        <v>video games</v>
      </c>
      <c r="S2137" s="10">
        <f t="shared" si="270"/>
        <v>41156.963344907403</v>
      </c>
      <c r="T2137" t="str">
        <f t="shared" si="264"/>
        <v>Sep</v>
      </c>
      <c r="U2137">
        <f t="shared" si="265"/>
        <v>2012</v>
      </c>
      <c r="V2137" s="10">
        <f t="shared" si="271"/>
        <v>41186.963344907403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266"/>
        <v>5.9612499999999999E-2</v>
      </c>
      <c r="P2138" s="5">
        <f t="shared" si="267"/>
        <v>11.922499999999999</v>
      </c>
      <c r="Q2138" t="str">
        <f t="shared" si="268"/>
        <v>games</v>
      </c>
      <c r="R2138" t="str">
        <f t="shared" si="269"/>
        <v>video games</v>
      </c>
      <c r="S2138" s="10">
        <f t="shared" si="270"/>
        <v>41536.509097222224</v>
      </c>
      <c r="T2138" t="str">
        <f t="shared" si="264"/>
        <v>Sep</v>
      </c>
      <c r="U2138">
        <f t="shared" si="265"/>
        <v>2013</v>
      </c>
      <c r="V2138" s="10">
        <f t="shared" si="271"/>
        <v>41566.509097222224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266"/>
        <v>28.405999999999999</v>
      </c>
      <c r="P2139" s="5">
        <f t="shared" si="267"/>
        <v>26.59737827715356</v>
      </c>
      <c r="Q2139" t="str">
        <f t="shared" si="268"/>
        <v>games</v>
      </c>
      <c r="R2139" t="str">
        <f t="shared" si="269"/>
        <v>video games</v>
      </c>
      <c r="S2139" s="10">
        <f t="shared" si="270"/>
        <v>41948.771168981482</v>
      </c>
      <c r="T2139" t="str">
        <f t="shared" si="264"/>
        <v>Nov</v>
      </c>
      <c r="U2139">
        <f t="shared" si="265"/>
        <v>2014</v>
      </c>
      <c r="V2139" s="10">
        <f t="shared" si="271"/>
        <v>41978.771168981482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266"/>
        <v>12.8</v>
      </c>
      <c r="P2140" s="5">
        <f t="shared" si="267"/>
        <v>10.666666666666666</v>
      </c>
      <c r="Q2140" t="str">
        <f t="shared" si="268"/>
        <v>games</v>
      </c>
      <c r="R2140" t="str">
        <f t="shared" si="269"/>
        <v>video games</v>
      </c>
      <c r="S2140" s="10">
        <f t="shared" si="270"/>
        <v>41557.013182870374</v>
      </c>
      <c r="T2140" t="str">
        <f t="shared" si="264"/>
        <v>Oct</v>
      </c>
      <c r="U2140">
        <f t="shared" si="265"/>
        <v>2013</v>
      </c>
      <c r="V2140" s="10">
        <f t="shared" si="271"/>
        <v>41587.054849537039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266"/>
        <v>5.42</v>
      </c>
      <c r="P2141" s="5">
        <f t="shared" si="267"/>
        <v>29.035714285714285</v>
      </c>
      <c r="Q2141" t="str">
        <f t="shared" si="268"/>
        <v>games</v>
      </c>
      <c r="R2141" t="str">
        <f t="shared" si="269"/>
        <v>video games</v>
      </c>
      <c r="S2141" s="10">
        <f t="shared" si="270"/>
        <v>42647.750092592592</v>
      </c>
      <c r="T2141" t="str">
        <f t="shared" si="264"/>
        <v>Oct</v>
      </c>
      <c r="U2141">
        <f t="shared" si="265"/>
        <v>2016</v>
      </c>
      <c r="V2141" s="10">
        <f t="shared" si="271"/>
        <v>42677.750092592592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266"/>
        <v>0.11199999999999999</v>
      </c>
      <c r="P2142" s="5">
        <f t="shared" si="267"/>
        <v>50.909090909090907</v>
      </c>
      <c r="Q2142" t="str">
        <f t="shared" si="268"/>
        <v>games</v>
      </c>
      <c r="R2142" t="str">
        <f t="shared" si="269"/>
        <v>video games</v>
      </c>
      <c r="S2142" s="10">
        <f t="shared" si="270"/>
        <v>41255.833611111113</v>
      </c>
      <c r="T2142" t="str">
        <f t="shared" si="264"/>
        <v>Dec</v>
      </c>
      <c r="U2142">
        <f t="shared" si="265"/>
        <v>2012</v>
      </c>
      <c r="V2142" s="10">
        <f t="shared" si="271"/>
        <v>41285.833611111113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266"/>
        <v>0</v>
      </c>
      <c r="P2143" s="5">
        <f t="shared" si="267"/>
        <v>0</v>
      </c>
      <c r="Q2143" t="str">
        <f t="shared" si="268"/>
        <v>games</v>
      </c>
      <c r="R2143" t="str">
        <f t="shared" si="269"/>
        <v>video games</v>
      </c>
      <c r="S2143" s="10">
        <f t="shared" si="270"/>
        <v>41927.235636574071</v>
      </c>
      <c r="T2143" t="str">
        <f t="shared" si="264"/>
        <v>Oct</v>
      </c>
      <c r="U2143">
        <f t="shared" si="265"/>
        <v>2014</v>
      </c>
      <c r="V2143" s="10">
        <f t="shared" si="271"/>
        <v>41957.277303240742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266"/>
        <v>5.7238095238095239</v>
      </c>
      <c r="P2144" s="5">
        <f t="shared" si="267"/>
        <v>50.083333333333336</v>
      </c>
      <c r="Q2144" t="str">
        <f t="shared" si="268"/>
        <v>games</v>
      </c>
      <c r="R2144" t="str">
        <f t="shared" si="269"/>
        <v>video games</v>
      </c>
      <c r="S2144" s="10">
        <f t="shared" si="270"/>
        <v>42340.701504629629</v>
      </c>
      <c r="T2144" t="str">
        <f t="shared" si="264"/>
        <v>Dec</v>
      </c>
      <c r="U2144">
        <f t="shared" si="265"/>
        <v>2015</v>
      </c>
      <c r="V2144" s="10">
        <f t="shared" si="271"/>
        <v>42368.701504629629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266"/>
        <v>11.25</v>
      </c>
      <c r="P2145" s="5">
        <f t="shared" si="267"/>
        <v>45</v>
      </c>
      <c r="Q2145" t="str">
        <f t="shared" si="268"/>
        <v>games</v>
      </c>
      <c r="R2145" t="str">
        <f t="shared" si="269"/>
        <v>video games</v>
      </c>
      <c r="S2145" s="10">
        <f t="shared" si="270"/>
        <v>40332.886712962965</v>
      </c>
      <c r="T2145" t="str">
        <f t="shared" si="264"/>
        <v>Jun</v>
      </c>
      <c r="U2145">
        <f t="shared" si="265"/>
        <v>2010</v>
      </c>
      <c r="V2145" s="10">
        <f t="shared" si="271"/>
        <v>40380.791666666664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266"/>
        <v>1.7098591549295776</v>
      </c>
      <c r="P2146" s="5">
        <f t="shared" si="267"/>
        <v>25.291666666666668</v>
      </c>
      <c r="Q2146" t="str">
        <f t="shared" si="268"/>
        <v>games</v>
      </c>
      <c r="R2146" t="str">
        <f t="shared" si="269"/>
        <v>video games</v>
      </c>
      <c r="S2146" s="10">
        <f t="shared" si="270"/>
        <v>41499.546759259261</v>
      </c>
      <c r="T2146" t="str">
        <f t="shared" si="264"/>
        <v>Aug</v>
      </c>
      <c r="U2146">
        <f t="shared" si="265"/>
        <v>2013</v>
      </c>
      <c r="V2146" s="10">
        <f t="shared" si="271"/>
        <v>41531.546759259261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266"/>
        <v>30.433333333333334</v>
      </c>
      <c r="P2147" s="5">
        <f t="shared" si="267"/>
        <v>51.292134831460672</v>
      </c>
      <c r="Q2147" t="str">
        <f t="shared" si="268"/>
        <v>games</v>
      </c>
      <c r="R2147" t="str">
        <f t="shared" si="269"/>
        <v>video games</v>
      </c>
      <c r="S2147" s="10">
        <f t="shared" si="270"/>
        <v>41575.237430555557</v>
      </c>
      <c r="T2147" t="str">
        <f t="shared" si="264"/>
        <v>Oct</v>
      </c>
      <c r="U2147">
        <f t="shared" si="265"/>
        <v>2013</v>
      </c>
      <c r="V2147" s="10">
        <f t="shared" si="271"/>
        <v>41605.279097222221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266"/>
        <v>0.02</v>
      </c>
      <c r="P2148" s="5">
        <f t="shared" si="267"/>
        <v>1</v>
      </c>
      <c r="Q2148" t="str">
        <f t="shared" si="268"/>
        <v>games</v>
      </c>
      <c r="R2148" t="str">
        <f t="shared" si="269"/>
        <v>video games</v>
      </c>
      <c r="S2148" s="10">
        <f t="shared" si="270"/>
        <v>42397.679513888885</v>
      </c>
      <c r="T2148" t="str">
        <f t="shared" si="264"/>
        <v>Jan</v>
      </c>
      <c r="U2148">
        <f t="shared" si="265"/>
        <v>2016</v>
      </c>
      <c r="V2148" s="10">
        <f t="shared" si="271"/>
        <v>42411.679513888885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266"/>
        <v>0.69641025641025645</v>
      </c>
      <c r="P2149" s="5">
        <f t="shared" si="267"/>
        <v>49.381818181818183</v>
      </c>
      <c r="Q2149" t="str">
        <f t="shared" si="268"/>
        <v>games</v>
      </c>
      <c r="R2149" t="str">
        <f t="shared" si="269"/>
        <v>video games</v>
      </c>
      <c r="S2149" s="10">
        <f t="shared" si="270"/>
        <v>41927.295694444445</v>
      </c>
      <c r="T2149" t="str">
        <f t="shared" si="264"/>
        <v>Oct</v>
      </c>
      <c r="U2149">
        <f t="shared" si="265"/>
        <v>2014</v>
      </c>
      <c r="V2149" s="10">
        <f t="shared" si="271"/>
        <v>41959.337361111116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266"/>
        <v>2</v>
      </c>
      <c r="P2150" s="5">
        <f t="shared" si="267"/>
        <v>1</v>
      </c>
      <c r="Q2150" t="str">
        <f t="shared" si="268"/>
        <v>games</v>
      </c>
      <c r="R2150" t="str">
        <f t="shared" si="269"/>
        <v>video games</v>
      </c>
      <c r="S2150" s="10">
        <f t="shared" si="270"/>
        <v>42066.733587962968</v>
      </c>
      <c r="T2150" t="str">
        <f t="shared" si="264"/>
        <v>Mar</v>
      </c>
      <c r="U2150">
        <f t="shared" si="265"/>
        <v>2015</v>
      </c>
      <c r="V2150" s="10">
        <f t="shared" si="271"/>
        <v>42096.691921296297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266"/>
        <v>0</v>
      </c>
      <c r="P2151" s="5">
        <f t="shared" si="267"/>
        <v>0</v>
      </c>
      <c r="Q2151" t="str">
        <f t="shared" si="268"/>
        <v>games</v>
      </c>
      <c r="R2151" t="str">
        <f t="shared" si="269"/>
        <v>video games</v>
      </c>
      <c r="S2151" s="10">
        <f t="shared" si="270"/>
        <v>40355.024953703702</v>
      </c>
      <c r="T2151" t="str">
        <f t="shared" si="264"/>
        <v>Jun</v>
      </c>
      <c r="U2151">
        <f t="shared" si="265"/>
        <v>2010</v>
      </c>
      <c r="V2151" s="10">
        <f t="shared" si="271"/>
        <v>40390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266"/>
        <v>0.80999999999999994</v>
      </c>
      <c r="P2152" s="5">
        <f t="shared" si="267"/>
        <v>101.25</v>
      </c>
      <c r="Q2152" t="str">
        <f t="shared" si="268"/>
        <v>games</v>
      </c>
      <c r="R2152" t="str">
        <f t="shared" si="269"/>
        <v>video games</v>
      </c>
      <c r="S2152" s="10">
        <f t="shared" si="270"/>
        <v>42534.284710648149</v>
      </c>
      <c r="T2152" t="str">
        <f t="shared" si="264"/>
        <v>Jun</v>
      </c>
      <c r="U2152">
        <f t="shared" si="265"/>
        <v>2016</v>
      </c>
      <c r="V2152" s="10">
        <f t="shared" si="271"/>
        <v>42564.284710648149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266"/>
        <v>0.26222222222222225</v>
      </c>
      <c r="P2153" s="5">
        <f t="shared" si="267"/>
        <v>19.666666666666668</v>
      </c>
      <c r="Q2153" t="str">
        <f t="shared" si="268"/>
        <v>games</v>
      </c>
      <c r="R2153" t="str">
        <f t="shared" si="269"/>
        <v>video games</v>
      </c>
      <c r="S2153" s="10">
        <f t="shared" si="270"/>
        <v>42520.847384259265</v>
      </c>
      <c r="T2153" t="str">
        <f t="shared" si="264"/>
        <v>May</v>
      </c>
      <c r="U2153">
        <f t="shared" si="265"/>
        <v>2016</v>
      </c>
      <c r="V2153" s="10">
        <f t="shared" si="271"/>
        <v>42550.847384259265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266"/>
        <v>0.16666666666666669</v>
      </c>
      <c r="P2154" s="5">
        <f t="shared" si="267"/>
        <v>12.5</v>
      </c>
      <c r="Q2154" t="str">
        <f t="shared" si="268"/>
        <v>games</v>
      </c>
      <c r="R2154" t="str">
        <f t="shared" si="269"/>
        <v>video games</v>
      </c>
      <c r="S2154" s="10">
        <f t="shared" si="270"/>
        <v>41683.832280092596</v>
      </c>
      <c r="T2154" t="str">
        <f t="shared" si="264"/>
        <v>Feb</v>
      </c>
      <c r="U2154">
        <f t="shared" si="265"/>
        <v>2014</v>
      </c>
      <c r="V2154" s="10">
        <f t="shared" si="271"/>
        <v>41713.790613425925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266"/>
        <v>9.124454880912446E-3</v>
      </c>
      <c r="P2155" s="5">
        <f t="shared" si="267"/>
        <v>8.5</v>
      </c>
      <c r="Q2155" t="str">
        <f t="shared" si="268"/>
        <v>games</v>
      </c>
      <c r="R2155" t="str">
        <f t="shared" si="269"/>
        <v>video games</v>
      </c>
      <c r="S2155" s="10">
        <f t="shared" si="270"/>
        <v>41974.911087962959</v>
      </c>
      <c r="T2155" t="str">
        <f t="shared" si="264"/>
        <v>Dec</v>
      </c>
      <c r="U2155">
        <f t="shared" si="265"/>
        <v>2014</v>
      </c>
      <c r="V2155" s="10">
        <f t="shared" si="271"/>
        <v>42014.332638888889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266"/>
        <v>0.8</v>
      </c>
      <c r="P2156" s="5">
        <f t="shared" si="267"/>
        <v>1</v>
      </c>
      <c r="Q2156" t="str">
        <f t="shared" si="268"/>
        <v>games</v>
      </c>
      <c r="R2156" t="str">
        <f t="shared" si="269"/>
        <v>video games</v>
      </c>
      <c r="S2156" s="10">
        <f t="shared" si="270"/>
        <v>41647.632256944446</v>
      </c>
      <c r="T2156" t="str">
        <f t="shared" si="264"/>
        <v>Jan</v>
      </c>
      <c r="U2156">
        <f t="shared" si="265"/>
        <v>2014</v>
      </c>
      <c r="V2156" s="10">
        <f t="shared" si="271"/>
        <v>41667.632256944446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266"/>
        <v>2.2999999999999998</v>
      </c>
      <c r="P2157" s="5">
        <f t="shared" si="267"/>
        <v>23</v>
      </c>
      <c r="Q2157" t="str">
        <f t="shared" si="268"/>
        <v>games</v>
      </c>
      <c r="R2157" t="str">
        <f t="shared" si="269"/>
        <v>video games</v>
      </c>
      <c r="S2157" s="10">
        <f t="shared" si="270"/>
        <v>42430.747511574074</v>
      </c>
      <c r="T2157" t="str">
        <f t="shared" si="264"/>
        <v>Mar</v>
      </c>
      <c r="U2157">
        <f t="shared" si="265"/>
        <v>2016</v>
      </c>
      <c r="V2157" s="10">
        <f t="shared" si="271"/>
        <v>42460.70584490741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266"/>
        <v>2.6660714285714282</v>
      </c>
      <c r="P2158" s="5">
        <f t="shared" si="267"/>
        <v>17.987951807228917</v>
      </c>
      <c r="Q2158" t="str">
        <f t="shared" si="268"/>
        <v>games</v>
      </c>
      <c r="R2158" t="str">
        <f t="shared" si="269"/>
        <v>video games</v>
      </c>
      <c r="S2158" s="10">
        <f t="shared" si="270"/>
        <v>41488.85423611111</v>
      </c>
      <c r="T2158" t="str">
        <f t="shared" si="264"/>
        <v>Aug</v>
      </c>
      <c r="U2158">
        <f t="shared" si="265"/>
        <v>2013</v>
      </c>
      <c r="V2158" s="10">
        <f t="shared" si="271"/>
        <v>41533.85423611111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266"/>
        <v>28.192</v>
      </c>
      <c r="P2159" s="5">
        <f t="shared" si="267"/>
        <v>370.94736842105266</v>
      </c>
      <c r="Q2159" t="str">
        <f t="shared" si="268"/>
        <v>games</v>
      </c>
      <c r="R2159" t="str">
        <f t="shared" si="269"/>
        <v>video games</v>
      </c>
      <c r="S2159" s="10">
        <f t="shared" si="270"/>
        <v>42694.98128472222</v>
      </c>
      <c r="T2159" t="str">
        <f t="shared" si="264"/>
        <v>Nov</v>
      </c>
      <c r="U2159">
        <f t="shared" si="265"/>
        <v>2016</v>
      </c>
      <c r="V2159" s="10">
        <f t="shared" si="271"/>
        <v>42727.332638888889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266"/>
        <v>6.5900366666666672</v>
      </c>
      <c r="P2160" s="5">
        <f t="shared" si="267"/>
        <v>63.569485530546629</v>
      </c>
      <c r="Q2160" t="str">
        <f t="shared" si="268"/>
        <v>games</v>
      </c>
      <c r="R2160" t="str">
        <f t="shared" si="269"/>
        <v>video games</v>
      </c>
      <c r="S2160" s="10">
        <f t="shared" si="270"/>
        <v>41264.853865740741</v>
      </c>
      <c r="T2160" t="str">
        <f t="shared" si="264"/>
        <v>Dec</v>
      </c>
      <c r="U2160">
        <f t="shared" si="265"/>
        <v>2012</v>
      </c>
      <c r="V2160" s="10">
        <f t="shared" si="271"/>
        <v>41309.853865740741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266"/>
        <v>0.72222222222222221</v>
      </c>
      <c r="P2161" s="5">
        <f t="shared" si="267"/>
        <v>13</v>
      </c>
      <c r="Q2161" t="str">
        <f t="shared" si="268"/>
        <v>games</v>
      </c>
      <c r="R2161" t="str">
        <f t="shared" si="269"/>
        <v>video games</v>
      </c>
      <c r="S2161" s="10">
        <f t="shared" si="270"/>
        <v>40710.731180555551</v>
      </c>
      <c r="T2161" t="str">
        <f t="shared" si="264"/>
        <v>Jun</v>
      </c>
      <c r="U2161">
        <f t="shared" si="265"/>
        <v>2011</v>
      </c>
      <c r="V2161" s="10">
        <f t="shared" si="271"/>
        <v>40740.731180555551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266"/>
        <v>0.85000000000000009</v>
      </c>
      <c r="P2162" s="5">
        <f t="shared" si="267"/>
        <v>5.3125</v>
      </c>
      <c r="Q2162" t="str">
        <f t="shared" si="268"/>
        <v>games</v>
      </c>
      <c r="R2162" t="str">
        <f t="shared" si="269"/>
        <v>video games</v>
      </c>
      <c r="S2162" s="10">
        <f t="shared" si="270"/>
        <v>41018.711863425924</v>
      </c>
      <c r="T2162" t="str">
        <f t="shared" si="264"/>
        <v>Apr</v>
      </c>
      <c r="U2162">
        <f t="shared" si="265"/>
        <v>2012</v>
      </c>
      <c r="V2162" s="10">
        <f t="shared" si="271"/>
        <v>41048.711863425924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266"/>
        <v>115.75</v>
      </c>
      <c r="P2163" s="5">
        <f t="shared" si="267"/>
        <v>35.615384615384613</v>
      </c>
      <c r="Q2163" t="str">
        <f t="shared" si="268"/>
        <v>music</v>
      </c>
      <c r="R2163" t="str">
        <f t="shared" si="269"/>
        <v>rock</v>
      </c>
      <c r="S2163" s="10">
        <f t="shared" si="270"/>
        <v>42240.852534722217</v>
      </c>
      <c r="T2163" t="str">
        <f t="shared" si="264"/>
        <v>Aug</v>
      </c>
      <c r="U2163">
        <f t="shared" si="265"/>
        <v>2015</v>
      </c>
      <c r="V2163" s="10">
        <f t="shared" si="271"/>
        <v>42270.852534722217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266"/>
        <v>112.26666666666667</v>
      </c>
      <c r="P2164" s="5">
        <f t="shared" si="267"/>
        <v>87.103448275862064</v>
      </c>
      <c r="Q2164" t="str">
        <f t="shared" si="268"/>
        <v>music</v>
      </c>
      <c r="R2164" t="str">
        <f t="shared" si="269"/>
        <v>rock</v>
      </c>
      <c r="S2164" s="10">
        <f t="shared" si="270"/>
        <v>41813.766099537039</v>
      </c>
      <c r="T2164" t="str">
        <f t="shared" si="264"/>
        <v>Jun</v>
      </c>
      <c r="U2164">
        <f t="shared" si="265"/>
        <v>2014</v>
      </c>
      <c r="V2164" s="10">
        <f t="shared" si="271"/>
        <v>41844.766099537039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266"/>
        <v>132.20000000000002</v>
      </c>
      <c r="P2165" s="5">
        <f t="shared" si="267"/>
        <v>75.11363636363636</v>
      </c>
      <c r="Q2165" t="str">
        <f t="shared" si="268"/>
        <v>music</v>
      </c>
      <c r="R2165" t="str">
        <f t="shared" si="269"/>
        <v>rock</v>
      </c>
      <c r="S2165" s="10">
        <f t="shared" si="270"/>
        <v>42111.899537037039</v>
      </c>
      <c r="T2165" t="str">
        <f t="shared" si="264"/>
        <v>Apr</v>
      </c>
      <c r="U2165">
        <f t="shared" si="265"/>
        <v>2015</v>
      </c>
      <c r="V2165" s="10">
        <f t="shared" si="271"/>
        <v>42163.159722222219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266"/>
        <v>102.63636363636364</v>
      </c>
      <c r="P2166" s="5">
        <f t="shared" si="267"/>
        <v>68.01204819277109</v>
      </c>
      <c r="Q2166" t="str">
        <f t="shared" si="268"/>
        <v>music</v>
      </c>
      <c r="R2166" t="str">
        <f t="shared" si="269"/>
        <v>rock</v>
      </c>
      <c r="S2166" s="10">
        <f t="shared" si="270"/>
        <v>42515.71775462963</v>
      </c>
      <c r="T2166" t="str">
        <f t="shared" si="264"/>
        <v>May</v>
      </c>
      <c r="U2166">
        <f t="shared" si="265"/>
        <v>2016</v>
      </c>
      <c r="V2166" s="10">
        <f t="shared" si="271"/>
        <v>42546.165972222225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266"/>
        <v>138.64000000000001</v>
      </c>
      <c r="P2167" s="5">
        <f t="shared" si="267"/>
        <v>29.623931623931625</v>
      </c>
      <c r="Q2167" t="str">
        <f t="shared" si="268"/>
        <v>music</v>
      </c>
      <c r="R2167" t="str">
        <f t="shared" si="269"/>
        <v>rock</v>
      </c>
      <c r="S2167" s="10">
        <f t="shared" si="270"/>
        <v>42438.667071759264</v>
      </c>
      <c r="T2167" t="str">
        <f t="shared" si="264"/>
        <v>Mar</v>
      </c>
      <c r="U2167">
        <f t="shared" si="265"/>
        <v>2016</v>
      </c>
      <c r="V2167" s="10">
        <f t="shared" si="271"/>
        <v>42468.625405092593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266"/>
        <v>146.6</v>
      </c>
      <c r="P2168" s="5">
        <f t="shared" si="267"/>
        <v>91.625</v>
      </c>
      <c r="Q2168" t="str">
        <f t="shared" si="268"/>
        <v>music</v>
      </c>
      <c r="R2168" t="str">
        <f t="shared" si="269"/>
        <v>rock</v>
      </c>
      <c r="S2168" s="10">
        <f t="shared" si="270"/>
        <v>41933.838171296295</v>
      </c>
      <c r="T2168" t="str">
        <f t="shared" si="264"/>
        <v>Oct</v>
      </c>
      <c r="U2168">
        <f t="shared" si="265"/>
        <v>2014</v>
      </c>
      <c r="V2168" s="10">
        <f t="shared" si="271"/>
        <v>41978.879837962959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266"/>
        <v>120</v>
      </c>
      <c r="P2169" s="5">
        <f t="shared" si="267"/>
        <v>22.5</v>
      </c>
      <c r="Q2169" t="str">
        <f t="shared" si="268"/>
        <v>music</v>
      </c>
      <c r="R2169" t="str">
        <f t="shared" si="269"/>
        <v>rock</v>
      </c>
      <c r="S2169" s="10">
        <f t="shared" si="270"/>
        <v>41153.066400462965</v>
      </c>
      <c r="T2169" t="str">
        <f t="shared" si="264"/>
        <v>Sep</v>
      </c>
      <c r="U2169">
        <f t="shared" si="265"/>
        <v>2012</v>
      </c>
      <c r="V2169" s="10">
        <f t="shared" si="271"/>
        <v>41167.066400462965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266"/>
        <v>121.5816111111111</v>
      </c>
      <c r="P2170" s="5">
        <f t="shared" si="267"/>
        <v>64.366735294117646</v>
      </c>
      <c r="Q2170" t="str">
        <f t="shared" si="268"/>
        <v>music</v>
      </c>
      <c r="R2170" t="str">
        <f t="shared" si="269"/>
        <v>rock</v>
      </c>
      <c r="S2170" s="10">
        <f t="shared" si="270"/>
        <v>42745.600243055553</v>
      </c>
      <c r="T2170" t="str">
        <f t="shared" si="264"/>
        <v>Jan</v>
      </c>
      <c r="U2170">
        <f t="shared" si="265"/>
        <v>2017</v>
      </c>
      <c r="V2170" s="10">
        <f t="shared" si="271"/>
        <v>42776.208333333328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266"/>
        <v>100</v>
      </c>
      <c r="P2171" s="5">
        <f t="shared" si="267"/>
        <v>21.857142857142858</v>
      </c>
      <c r="Q2171" t="str">
        <f t="shared" si="268"/>
        <v>music</v>
      </c>
      <c r="R2171" t="str">
        <f t="shared" si="269"/>
        <v>rock</v>
      </c>
      <c r="S2171" s="10">
        <f t="shared" si="270"/>
        <v>42793.700821759259</v>
      </c>
      <c r="T2171" t="str">
        <f t="shared" si="264"/>
        <v>Feb</v>
      </c>
      <c r="U2171">
        <f t="shared" si="265"/>
        <v>2017</v>
      </c>
      <c r="V2171" s="10">
        <f t="shared" si="271"/>
        <v>42796.700821759259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266"/>
        <v>180.85714285714286</v>
      </c>
      <c r="P2172" s="5">
        <f t="shared" si="267"/>
        <v>33.315789473684212</v>
      </c>
      <c r="Q2172" t="str">
        <f t="shared" si="268"/>
        <v>music</v>
      </c>
      <c r="R2172" t="str">
        <f t="shared" si="269"/>
        <v>rock</v>
      </c>
      <c r="S2172" s="10">
        <f t="shared" si="270"/>
        <v>42198.750254629631</v>
      </c>
      <c r="T2172" t="str">
        <f t="shared" si="264"/>
        <v>Jul</v>
      </c>
      <c r="U2172">
        <f t="shared" si="265"/>
        <v>2015</v>
      </c>
      <c r="V2172" s="10">
        <f t="shared" si="271"/>
        <v>42238.750254629631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266"/>
        <v>106.075</v>
      </c>
      <c r="P2173" s="5">
        <f t="shared" si="267"/>
        <v>90.276595744680847</v>
      </c>
      <c r="Q2173" t="str">
        <f t="shared" si="268"/>
        <v>music</v>
      </c>
      <c r="R2173" t="str">
        <f t="shared" si="269"/>
        <v>rock</v>
      </c>
      <c r="S2173" s="10">
        <f t="shared" si="270"/>
        <v>42141.95711805555</v>
      </c>
      <c r="T2173" t="str">
        <f t="shared" si="264"/>
        <v>May</v>
      </c>
      <c r="U2173">
        <f t="shared" si="265"/>
        <v>2015</v>
      </c>
      <c r="V2173" s="10">
        <f t="shared" si="271"/>
        <v>42177.208333333328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266"/>
        <v>100</v>
      </c>
      <c r="P2174" s="5">
        <f t="shared" si="267"/>
        <v>76.92307692307692</v>
      </c>
      <c r="Q2174" t="str">
        <f t="shared" si="268"/>
        <v>music</v>
      </c>
      <c r="R2174" t="str">
        <f t="shared" si="269"/>
        <v>rock</v>
      </c>
      <c r="S2174" s="10">
        <f t="shared" si="270"/>
        <v>42082.580092592587</v>
      </c>
      <c r="T2174" t="str">
        <f t="shared" si="264"/>
        <v>Mar</v>
      </c>
      <c r="U2174">
        <f t="shared" si="265"/>
        <v>2015</v>
      </c>
      <c r="V2174" s="10">
        <f t="shared" si="271"/>
        <v>42112.580092592587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266"/>
        <v>126.92857142857143</v>
      </c>
      <c r="P2175" s="5">
        <f t="shared" si="267"/>
        <v>59.233333333333334</v>
      </c>
      <c r="Q2175" t="str">
        <f t="shared" si="268"/>
        <v>music</v>
      </c>
      <c r="R2175" t="str">
        <f t="shared" si="269"/>
        <v>rock</v>
      </c>
      <c r="S2175" s="10">
        <f t="shared" si="270"/>
        <v>41495.692627314813</v>
      </c>
      <c r="T2175" t="str">
        <f t="shared" si="264"/>
        <v>Aug</v>
      </c>
      <c r="U2175">
        <f t="shared" si="265"/>
        <v>2013</v>
      </c>
      <c r="V2175" s="10">
        <f t="shared" si="271"/>
        <v>41527.165972222225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266"/>
        <v>102.97499999999999</v>
      </c>
      <c r="P2176" s="5">
        <f t="shared" si="267"/>
        <v>65.38095238095238</v>
      </c>
      <c r="Q2176" t="str">
        <f t="shared" si="268"/>
        <v>music</v>
      </c>
      <c r="R2176" t="str">
        <f t="shared" si="269"/>
        <v>rock</v>
      </c>
      <c r="S2176" s="10">
        <f t="shared" si="270"/>
        <v>42465.542905092589</v>
      </c>
      <c r="T2176" t="str">
        <f t="shared" si="264"/>
        <v>Apr</v>
      </c>
      <c r="U2176">
        <f t="shared" si="265"/>
        <v>2016</v>
      </c>
      <c r="V2176" s="10">
        <f t="shared" si="271"/>
        <v>42495.542905092589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266"/>
        <v>250</v>
      </c>
      <c r="P2177" s="5">
        <f t="shared" si="267"/>
        <v>67.307692307692307</v>
      </c>
      <c r="Q2177" t="str">
        <f t="shared" si="268"/>
        <v>music</v>
      </c>
      <c r="R2177" t="str">
        <f t="shared" si="269"/>
        <v>rock</v>
      </c>
      <c r="S2177" s="10">
        <f t="shared" si="270"/>
        <v>42565.009097222224</v>
      </c>
      <c r="T2177" t="str">
        <f t="shared" si="264"/>
        <v>Jul</v>
      </c>
      <c r="U2177">
        <f t="shared" si="265"/>
        <v>2016</v>
      </c>
      <c r="V2177" s="10">
        <f t="shared" si="271"/>
        <v>42572.009097222224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266"/>
        <v>126.02</v>
      </c>
      <c r="P2178" s="5">
        <f t="shared" si="267"/>
        <v>88.74647887323944</v>
      </c>
      <c r="Q2178" t="str">
        <f t="shared" si="268"/>
        <v>music</v>
      </c>
      <c r="R2178" t="str">
        <f t="shared" si="269"/>
        <v>rock</v>
      </c>
      <c r="S2178" s="10">
        <f t="shared" si="270"/>
        <v>42096.633206018523</v>
      </c>
      <c r="T2178" t="str">
        <f t="shared" ref="T2178:T2241" si="272">TEXT(S2178,"mmm")</f>
        <v>Apr</v>
      </c>
      <c r="U2178">
        <f t="shared" ref="U2178:U2241" si="273">YEAR(S2178)</f>
        <v>2015</v>
      </c>
      <c r="V2178" s="10">
        <f t="shared" si="271"/>
        <v>42126.633206018523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74">(E2179/D2179)*100</f>
        <v>100.12</v>
      </c>
      <c r="P2179" s="5">
        <f t="shared" ref="P2179:P2242" si="275">IFERROR(E2179/L2179,0)</f>
        <v>65.868421052631575</v>
      </c>
      <c r="Q2179" t="str">
        <f t="shared" ref="Q2179:Q2242" si="276">LEFT(N2179,SEARCH("/",N2179,1)-1)</f>
        <v>music</v>
      </c>
      <c r="R2179" t="str">
        <f t="shared" ref="R2179:R2242" si="277">RIGHT(N2179,LEN(N2179)-SEARCH("/",N2179,1))</f>
        <v>rock</v>
      </c>
      <c r="S2179" s="10">
        <f t="shared" ref="S2179:S2242" si="278">(((J2179/60)/60)/24)+DATE(1970,1,1)</f>
        <v>42502.250775462962</v>
      </c>
      <c r="T2179" t="str">
        <f t="shared" si="272"/>
        <v>May</v>
      </c>
      <c r="U2179">
        <f t="shared" si="273"/>
        <v>2016</v>
      </c>
      <c r="V2179" s="10">
        <f t="shared" ref="V2179:V2242" si="279">(((I2179/60)/60)/24)+DATE(1970,1,1)</f>
        <v>42527.250775462962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74"/>
        <v>138.64000000000001</v>
      </c>
      <c r="P2180" s="5">
        <f t="shared" si="275"/>
        <v>40.349243306169967</v>
      </c>
      <c r="Q2180" t="str">
        <f t="shared" si="276"/>
        <v>music</v>
      </c>
      <c r="R2180" t="str">
        <f t="shared" si="277"/>
        <v>rock</v>
      </c>
      <c r="S2180" s="10">
        <f t="shared" si="278"/>
        <v>42723.63653935185</v>
      </c>
      <c r="T2180" t="str">
        <f t="shared" si="272"/>
        <v>Dec</v>
      </c>
      <c r="U2180">
        <f t="shared" si="273"/>
        <v>2016</v>
      </c>
      <c r="V2180" s="10">
        <f t="shared" si="279"/>
        <v>42753.63653935185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74"/>
        <v>161.4</v>
      </c>
      <c r="P2181" s="5">
        <f t="shared" si="275"/>
        <v>76.857142857142861</v>
      </c>
      <c r="Q2181" t="str">
        <f t="shared" si="276"/>
        <v>music</v>
      </c>
      <c r="R2181" t="str">
        <f t="shared" si="277"/>
        <v>rock</v>
      </c>
      <c r="S2181" s="10">
        <f t="shared" si="278"/>
        <v>42075.171203703707</v>
      </c>
      <c r="T2181" t="str">
        <f t="shared" si="272"/>
        <v>Mar</v>
      </c>
      <c r="U2181">
        <f t="shared" si="273"/>
        <v>2015</v>
      </c>
      <c r="V2181" s="10">
        <f t="shared" si="279"/>
        <v>42105.171203703707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74"/>
        <v>107.18419999999999</v>
      </c>
      <c r="P2182" s="5">
        <f t="shared" si="275"/>
        <v>68.707820512820518</v>
      </c>
      <c r="Q2182" t="str">
        <f t="shared" si="276"/>
        <v>music</v>
      </c>
      <c r="R2182" t="str">
        <f t="shared" si="277"/>
        <v>rock</v>
      </c>
      <c r="S2182" s="10">
        <f t="shared" si="278"/>
        <v>42279.669768518521</v>
      </c>
      <c r="T2182" t="str">
        <f t="shared" si="272"/>
        <v>Oct</v>
      </c>
      <c r="U2182">
        <f t="shared" si="273"/>
        <v>2015</v>
      </c>
      <c r="V2182" s="10">
        <f t="shared" si="279"/>
        <v>42321.711435185185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74"/>
        <v>153.1</v>
      </c>
      <c r="P2183" s="5">
        <f t="shared" si="275"/>
        <v>57.773584905660378</v>
      </c>
      <c r="Q2183" t="str">
        <f t="shared" si="276"/>
        <v>games</v>
      </c>
      <c r="R2183" t="str">
        <f t="shared" si="277"/>
        <v>tabletop games</v>
      </c>
      <c r="S2183" s="10">
        <f t="shared" si="278"/>
        <v>42773.005243055552</v>
      </c>
      <c r="T2183" t="str">
        <f t="shared" si="272"/>
        <v>Feb</v>
      </c>
      <c r="U2183">
        <f t="shared" si="273"/>
        <v>2017</v>
      </c>
      <c r="V2183" s="10">
        <f t="shared" si="279"/>
        <v>42787.005243055552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74"/>
        <v>524.16666666666663</v>
      </c>
      <c r="P2184" s="5">
        <f t="shared" si="275"/>
        <v>44.171348314606739</v>
      </c>
      <c r="Q2184" t="str">
        <f t="shared" si="276"/>
        <v>games</v>
      </c>
      <c r="R2184" t="str">
        <f t="shared" si="277"/>
        <v>tabletop games</v>
      </c>
      <c r="S2184" s="10">
        <f t="shared" si="278"/>
        <v>41879.900752314818</v>
      </c>
      <c r="T2184" t="str">
        <f t="shared" si="272"/>
        <v>Aug</v>
      </c>
      <c r="U2184">
        <f t="shared" si="273"/>
        <v>2014</v>
      </c>
      <c r="V2184" s="10">
        <f t="shared" si="279"/>
        <v>41914.900752314818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74"/>
        <v>489.27777777777777</v>
      </c>
      <c r="P2185" s="5">
        <f t="shared" si="275"/>
        <v>31.566308243727597</v>
      </c>
      <c r="Q2185" t="str">
        <f t="shared" si="276"/>
        <v>games</v>
      </c>
      <c r="R2185" t="str">
        <f t="shared" si="277"/>
        <v>tabletop games</v>
      </c>
      <c r="S2185" s="10">
        <f t="shared" si="278"/>
        <v>42745.365474537044</v>
      </c>
      <c r="T2185" t="str">
        <f t="shared" si="272"/>
        <v>Jan</v>
      </c>
      <c r="U2185">
        <f t="shared" si="273"/>
        <v>2017</v>
      </c>
      <c r="V2185" s="10">
        <f t="shared" si="279"/>
        <v>42775.208333333328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74"/>
        <v>284.74</v>
      </c>
      <c r="P2186" s="5">
        <f t="shared" si="275"/>
        <v>107.04511278195488</v>
      </c>
      <c r="Q2186" t="str">
        <f t="shared" si="276"/>
        <v>games</v>
      </c>
      <c r="R2186" t="str">
        <f t="shared" si="277"/>
        <v>tabletop games</v>
      </c>
      <c r="S2186" s="10">
        <f t="shared" si="278"/>
        <v>42380.690289351856</v>
      </c>
      <c r="T2186" t="str">
        <f t="shared" si="272"/>
        <v>Jan</v>
      </c>
      <c r="U2186">
        <f t="shared" si="273"/>
        <v>2016</v>
      </c>
      <c r="V2186" s="10">
        <f t="shared" si="279"/>
        <v>42394.666666666672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74"/>
        <v>1856.97</v>
      </c>
      <c r="P2187" s="5">
        <f t="shared" si="275"/>
        <v>149.03451043338683</v>
      </c>
      <c r="Q2187" t="str">
        <f t="shared" si="276"/>
        <v>games</v>
      </c>
      <c r="R2187" t="str">
        <f t="shared" si="277"/>
        <v>tabletop games</v>
      </c>
      <c r="S2187" s="10">
        <f t="shared" si="278"/>
        <v>41319.349988425929</v>
      </c>
      <c r="T2187" t="str">
        <f t="shared" si="272"/>
        <v>Feb</v>
      </c>
      <c r="U2187">
        <f t="shared" si="273"/>
        <v>2013</v>
      </c>
      <c r="V2187" s="10">
        <f t="shared" si="279"/>
        <v>41359.349988425929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74"/>
        <v>109.67499999999998</v>
      </c>
      <c r="P2188" s="5">
        <f t="shared" si="275"/>
        <v>55.956632653061227</v>
      </c>
      <c r="Q2188" t="str">
        <f t="shared" si="276"/>
        <v>games</v>
      </c>
      <c r="R2188" t="str">
        <f t="shared" si="277"/>
        <v>tabletop games</v>
      </c>
      <c r="S2188" s="10">
        <f t="shared" si="278"/>
        <v>42583.615081018521</v>
      </c>
      <c r="T2188" t="str">
        <f t="shared" si="272"/>
        <v>Aug</v>
      </c>
      <c r="U2188">
        <f t="shared" si="273"/>
        <v>2016</v>
      </c>
      <c r="V2188" s="10">
        <f t="shared" si="279"/>
        <v>42620.083333333328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74"/>
        <v>1014.6425</v>
      </c>
      <c r="P2189" s="5">
        <f t="shared" si="275"/>
        <v>56.970381807973048</v>
      </c>
      <c r="Q2189" t="str">
        <f t="shared" si="276"/>
        <v>games</v>
      </c>
      <c r="R2189" t="str">
        <f t="shared" si="277"/>
        <v>tabletop games</v>
      </c>
      <c r="S2189" s="10">
        <f t="shared" si="278"/>
        <v>42068.209097222221</v>
      </c>
      <c r="T2189" t="str">
        <f t="shared" si="272"/>
        <v>Mar</v>
      </c>
      <c r="U2189">
        <f t="shared" si="273"/>
        <v>2015</v>
      </c>
      <c r="V2189" s="10">
        <f t="shared" si="279"/>
        <v>42097.165972222225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74"/>
        <v>412.17692027666544</v>
      </c>
      <c r="P2190" s="5">
        <f t="shared" si="275"/>
        <v>44.056420233463037</v>
      </c>
      <c r="Q2190" t="str">
        <f t="shared" si="276"/>
        <v>games</v>
      </c>
      <c r="R2190" t="str">
        <f t="shared" si="277"/>
        <v>tabletop games</v>
      </c>
      <c r="S2190" s="10">
        <f t="shared" si="278"/>
        <v>42633.586122685185</v>
      </c>
      <c r="T2190" t="str">
        <f t="shared" si="272"/>
        <v>Sep</v>
      </c>
      <c r="U2190">
        <f t="shared" si="273"/>
        <v>2016</v>
      </c>
      <c r="V2190" s="10">
        <f t="shared" si="279"/>
        <v>42668.708333333328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74"/>
        <v>503.25</v>
      </c>
      <c r="P2191" s="5">
        <f t="shared" si="275"/>
        <v>68.625</v>
      </c>
      <c r="Q2191" t="str">
        <f t="shared" si="276"/>
        <v>games</v>
      </c>
      <c r="R2191" t="str">
        <f t="shared" si="277"/>
        <v>tabletop games</v>
      </c>
      <c r="S2191" s="10">
        <f t="shared" si="278"/>
        <v>42467.788194444445</v>
      </c>
      <c r="T2191" t="str">
        <f t="shared" si="272"/>
        <v>Apr</v>
      </c>
      <c r="U2191">
        <f t="shared" si="273"/>
        <v>2016</v>
      </c>
      <c r="V2191" s="10">
        <f t="shared" si="279"/>
        <v>42481.916666666672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74"/>
        <v>184.61052631578946</v>
      </c>
      <c r="P2192" s="5">
        <f t="shared" si="275"/>
        <v>65.318435754189949</v>
      </c>
      <c r="Q2192" t="str">
        <f t="shared" si="276"/>
        <v>games</v>
      </c>
      <c r="R2192" t="str">
        <f t="shared" si="277"/>
        <v>tabletop games</v>
      </c>
      <c r="S2192" s="10">
        <f t="shared" si="278"/>
        <v>42417.625046296293</v>
      </c>
      <c r="T2192" t="str">
        <f t="shared" si="272"/>
        <v>Feb</v>
      </c>
      <c r="U2192">
        <f t="shared" si="273"/>
        <v>2016</v>
      </c>
      <c r="V2192" s="10">
        <f t="shared" si="279"/>
        <v>42452.290972222225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74"/>
        <v>119.73333333333333</v>
      </c>
      <c r="P2193" s="5">
        <f t="shared" si="275"/>
        <v>35.92</v>
      </c>
      <c r="Q2193" t="str">
        <f t="shared" si="276"/>
        <v>games</v>
      </c>
      <c r="R2193" t="str">
        <f t="shared" si="277"/>
        <v>tabletop games</v>
      </c>
      <c r="S2193" s="10">
        <f t="shared" si="278"/>
        <v>42768.833645833336</v>
      </c>
      <c r="T2193" t="str">
        <f t="shared" si="272"/>
        <v>Feb</v>
      </c>
      <c r="U2193">
        <f t="shared" si="273"/>
        <v>2017</v>
      </c>
      <c r="V2193" s="10">
        <f t="shared" si="279"/>
        <v>42780.833645833336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74"/>
        <v>1081.2401666666667</v>
      </c>
      <c r="P2194" s="5">
        <f t="shared" si="275"/>
        <v>40.070667078443485</v>
      </c>
      <c r="Q2194" t="str">
        <f t="shared" si="276"/>
        <v>games</v>
      </c>
      <c r="R2194" t="str">
        <f t="shared" si="277"/>
        <v>tabletop games</v>
      </c>
      <c r="S2194" s="10">
        <f t="shared" si="278"/>
        <v>42691.8512037037</v>
      </c>
      <c r="T2194" t="str">
        <f t="shared" si="272"/>
        <v>Nov</v>
      </c>
      <c r="U2194">
        <f t="shared" si="273"/>
        <v>2016</v>
      </c>
      <c r="V2194" s="10">
        <f t="shared" si="279"/>
        <v>42719.958333333328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74"/>
        <v>452.37333333333333</v>
      </c>
      <c r="P2195" s="5">
        <f t="shared" si="275"/>
        <v>75.647714604236342</v>
      </c>
      <c r="Q2195" t="str">
        <f t="shared" si="276"/>
        <v>games</v>
      </c>
      <c r="R2195" t="str">
        <f t="shared" si="277"/>
        <v>tabletop games</v>
      </c>
      <c r="S2195" s="10">
        <f t="shared" si="278"/>
        <v>42664.405925925923</v>
      </c>
      <c r="T2195" t="str">
        <f t="shared" si="272"/>
        <v>Oct</v>
      </c>
      <c r="U2195">
        <f t="shared" si="273"/>
        <v>2016</v>
      </c>
      <c r="V2195" s="10">
        <f t="shared" si="279"/>
        <v>42695.207638888889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74"/>
        <v>537.37</v>
      </c>
      <c r="P2196" s="5">
        <f t="shared" si="275"/>
        <v>61.203872437357631</v>
      </c>
      <c r="Q2196" t="str">
        <f t="shared" si="276"/>
        <v>games</v>
      </c>
      <c r="R2196" t="str">
        <f t="shared" si="277"/>
        <v>tabletop games</v>
      </c>
      <c r="S2196" s="10">
        <f t="shared" si="278"/>
        <v>42425.757986111115</v>
      </c>
      <c r="T2196" t="str">
        <f t="shared" si="272"/>
        <v>Feb</v>
      </c>
      <c r="U2196">
        <f t="shared" si="273"/>
        <v>2016</v>
      </c>
      <c r="V2196" s="10">
        <f t="shared" si="279"/>
        <v>42455.716319444444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74"/>
        <v>120.32608695652173</v>
      </c>
      <c r="P2197" s="5">
        <f t="shared" si="275"/>
        <v>48.130434782608695</v>
      </c>
      <c r="Q2197" t="str">
        <f t="shared" si="276"/>
        <v>games</v>
      </c>
      <c r="R2197" t="str">
        <f t="shared" si="277"/>
        <v>tabletop games</v>
      </c>
      <c r="S2197" s="10">
        <f t="shared" si="278"/>
        <v>42197.771990740745</v>
      </c>
      <c r="T2197" t="str">
        <f t="shared" si="272"/>
        <v>Jul</v>
      </c>
      <c r="U2197">
        <f t="shared" si="273"/>
        <v>2015</v>
      </c>
      <c r="V2197" s="10">
        <f t="shared" si="279"/>
        <v>42227.771990740745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74"/>
        <v>113.83571428571429</v>
      </c>
      <c r="P2198" s="5">
        <f t="shared" si="275"/>
        <v>68.106837606837601</v>
      </c>
      <c r="Q2198" t="str">
        <f t="shared" si="276"/>
        <v>games</v>
      </c>
      <c r="R2198" t="str">
        <f t="shared" si="277"/>
        <v>tabletop games</v>
      </c>
      <c r="S2198" s="10">
        <f t="shared" si="278"/>
        <v>42675.487291666665</v>
      </c>
      <c r="T2198" t="str">
        <f t="shared" si="272"/>
        <v>Nov</v>
      </c>
      <c r="U2198">
        <f t="shared" si="273"/>
        <v>2016</v>
      </c>
      <c r="V2198" s="10">
        <f t="shared" si="279"/>
        <v>42706.291666666672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74"/>
        <v>951.03109999999992</v>
      </c>
      <c r="P2199" s="5">
        <f t="shared" si="275"/>
        <v>65.891300230946882</v>
      </c>
      <c r="Q2199" t="str">
        <f t="shared" si="276"/>
        <v>games</v>
      </c>
      <c r="R2199" t="str">
        <f t="shared" si="277"/>
        <v>tabletop games</v>
      </c>
      <c r="S2199" s="10">
        <f t="shared" si="278"/>
        <v>42033.584016203706</v>
      </c>
      <c r="T2199" t="str">
        <f t="shared" si="272"/>
        <v>Jan</v>
      </c>
      <c r="U2199">
        <f t="shared" si="273"/>
        <v>2015</v>
      </c>
      <c r="V2199" s="10">
        <f t="shared" si="279"/>
        <v>42063.584016203706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74"/>
        <v>132.89249999999998</v>
      </c>
      <c r="P2200" s="5">
        <f t="shared" si="275"/>
        <v>81.654377880184327</v>
      </c>
      <c r="Q2200" t="str">
        <f t="shared" si="276"/>
        <v>games</v>
      </c>
      <c r="R2200" t="str">
        <f t="shared" si="277"/>
        <v>tabletop games</v>
      </c>
      <c r="S2200" s="10">
        <f t="shared" si="278"/>
        <v>42292.513888888891</v>
      </c>
      <c r="T2200" t="str">
        <f t="shared" si="272"/>
        <v>Oct</v>
      </c>
      <c r="U2200">
        <f t="shared" si="273"/>
        <v>2015</v>
      </c>
      <c r="V2200" s="10">
        <f t="shared" si="279"/>
        <v>42322.555555555555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74"/>
        <v>146.97777777777779</v>
      </c>
      <c r="P2201" s="5">
        <f t="shared" si="275"/>
        <v>52.701195219123505</v>
      </c>
      <c r="Q2201" t="str">
        <f t="shared" si="276"/>
        <v>games</v>
      </c>
      <c r="R2201" t="str">
        <f t="shared" si="277"/>
        <v>tabletop games</v>
      </c>
      <c r="S2201" s="10">
        <f t="shared" si="278"/>
        <v>42262.416643518518</v>
      </c>
      <c r="T2201" t="str">
        <f t="shared" si="272"/>
        <v>Sep</v>
      </c>
      <c r="U2201">
        <f t="shared" si="273"/>
        <v>2015</v>
      </c>
      <c r="V2201" s="10">
        <f t="shared" si="279"/>
        <v>42292.416643518518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74"/>
        <v>542.15</v>
      </c>
      <c r="P2202" s="5">
        <f t="shared" si="275"/>
        <v>41.228136882129277</v>
      </c>
      <c r="Q2202" t="str">
        <f t="shared" si="276"/>
        <v>games</v>
      </c>
      <c r="R2202" t="str">
        <f t="shared" si="277"/>
        <v>tabletop games</v>
      </c>
      <c r="S2202" s="10">
        <f t="shared" si="278"/>
        <v>42163.625787037032</v>
      </c>
      <c r="T2202" t="str">
        <f t="shared" si="272"/>
        <v>Jun</v>
      </c>
      <c r="U2202">
        <f t="shared" si="273"/>
        <v>2015</v>
      </c>
      <c r="V2202" s="10">
        <f t="shared" si="279"/>
        <v>42191.125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74"/>
        <v>382.71818181818185</v>
      </c>
      <c r="P2203" s="5">
        <f t="shared" si="275"/>
        <v>15.035357142857142</v>
      </c>
      <c r="Q2203" t="str">
        <f t="shared" si="276"/>
        <v>music</v>
      </c>
      <c r="R2203" t="str">
        <f t="shared" si="277"/>
        <v>electronic music</v>
      </c>
      <c r="S2203" s="10">
        <f t="shared" si="278"/>
        <v>41276.846817129634</v>
      </c>
      <c r="T2203" t="str">
        <f t="shared" si="272"/>
        <v>Jan</v>
      </c>
      <c r="U2203">
        <f t="shared" si="273"/>
        <v>2013</v>
      </c>
      <c r="V2203" s="10">
        <f t="shared" si="279"/>
        <v>41290.846817129634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74"/>
        <v>704.18124999999998</v>
      </c>
      <c r="P2204" s="5">
        <f t="shared" si="275"/>
        <v>39.066920943134534</v>
      </c>
      <c r="Q2204" t="str">
        <f t="shared" si="276"/>
        <v>music</v>
      </c>
      <c r="R2204" t="str">
        <f t="shared" si="277"/>
        <v>electronic music</v>
      </c>
      <c r="S2204" s="10">
        <f t="shared" si="278"/>
        <v>41184.849166666667</v>
      </c>
      <c r="T2204" t="str">
        <f t="shared" si="272"/>
        <v>Oct</v>
      </c>
      <c r="U2204">
        <f t="shared" si="273"/>
        <v>2012</v>
      </c>
      <c r="V2204" s="10">
        <f t="shared" si="279"/>
        <v>41214.849166666667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74"/>
        <v>109.55</v>
      </c>
      <c r="P2205" s="5">
        <f t="shared" si="275"/>
        <v>43.82</v>
      </c>
      <c r="Q2205" t="str">
        <f t="shared" si="276"/>
        <v>music</v>
      </c>
      <c r="R2205" t="str">
        <f t="shared" si="277"/>
        <v>electronic music</v>
      </c>
      <c r="S2205" s="10">
        <f t="shared" si="278"/>
        <v>42241.85974537037</v>
      </c>
      <c r="T2205" t="str">
        <f t="shared" si="272"/>
        <v>Aug</v>
      </c>
      <c r="U2205">
        <f t="shared" si="273"/>
        <v>2015</v>
      </c>
      <c r="V2205" s="10">
        <f t="shared" si="279"/>
        <v>42271.85974537037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74"/>
        <v>132.86666666666667</v>
      </c>
      <c r="P2206" s="5">
        <f t="shared" si="275"/>
        <v>27.301369863013697</v>
      </c>
      <c r="Q2206" t="str">
        <f t="shared" si="276"/>
        <v>music</v>
      </c>
      <c r="R2206" t="str">
        <f t="shared" si="277"/>
        <v>electronic music</v>
      </c>
      <c r="S2206" s="10">
        <f t="shared" si="278"/>
        <v>41312.311562499999</v>
      </c>
      <c r="T2206" t="str">
        <f t="shared" si="272"/>
        <v>Feb</v>
      </c>
      <c r="U2206">
        <f t="shared" si="273"/>
        <v>2013</v>
      </c>
      <c r="V2206" s="10">
        <f t="shared" si="279"/>
        <v>41342.311562499999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74"/>
        <v>152</v>
      </c>
      <c r="P2207" s="5">
        <f t="shared" si="275"/>
        <v>42.222222222222221</v>
      </c>
      <c r="Q2207" t="str">
        <f t="shared" si="276"/>
        <v>music</v>
      </c>
      <c r="R2207" t="str">
        <f t="shared" si="277"/>
        <v>electronic music</v>
      </c>
      <c r="S2207" s="10">
        <f t="shared" si="278"/>
        <v>41031.82163194444</v>
      </c>
      <c r="T2207" t="str">
        <f t="shared" si="272"/>
        <v>May</v>
      </c>
      <c r="U2207">
        <f t="shared" si="273"/>
        <v>2012</v>
      </c>
      <c r="V2207" s="10">
        <f t="shared" si="279"/>
        <v>41061.82163194444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74"/>
        <v>102.72727272727273</v>
      </c>
      <c r="P2208" s="5">
        <f t="shared" si="275"/>
        <v>33.235294117647058</v>
      </c>
      <c r="Q2208" t="str">
        <f t="shared" si="276"/>
        <v>music</v>
      </c>
      <c r="R2208" t="str">
        <f t="shared" si="277"/>
        <v>electronic music</v>
      </c>
      <c r="S2208" s="10">
        <f t="shared" si="278"/>
        <v>40997.257222222222</v>
      </c>
      <c r="T2208" t="str">
        <f t="shared" si="272"/>
        <v>Mar</v>
      </c>
      <c r="U2208">
        <f t="shared" si="273"/>
        <v>2012</v>
      </c>
      <c r="V2208" s="10">
        <f t="shared" si="279"/>
        <v>41015.257222222222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74"/>
        <v>100</v>
      </c>
      <c r="P2209" s="5">
        <f t="shared" si="275"/>
        <v>285.71428571428572</v>
      </c>
      <c r="Q2209" t="str">
        <f t="shared" si="276"/>
        <v>music</v>
      </c>
      <c r="R2209" t="str">
        <f t="shared" si="277"/>
        <v>electronic music</v>
      </c>
      <c r="S2209" s="10">
        <f t="shared" si="278"/>
        <v>41564.194131944445</v>
      </c>
      <c r="T2209" t="str">
        <f t="shared" si="272"/>
        <v>Oct</v>
      </c>
      <c r="U2209">
        <f t="shared" si="273"/>
        <v>2013</v>
      </c>
      <c r="V2209" s="10">
        <f t="shared" si="279"/>
        <v>41594.235798611109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74"/>
        <v>101.6</v>
      </c>
      <c r="P2210" s="5">
        <f t="shared" si="275"/>
        <v>42.333333333333336</v>
      </c>
      <c r="Q2210" t="str">
        <f t="shared" si="276"/>
        <v>music</v>
      </c>
      <c r="R2210" t="str">
        <f t="shared" si="277"/>
        <v>electronic music</v>
      </c>
      <c r="S2210" s="10">
        <f t="shared" si="278"/>
        <v>40946.882245370369</v>
      </c>
      <c r="T2210" t="str">
        <f t="shared" si="272"/>
        <v>Feb</v>
      </c>
      <c r="U2210">
        <f t="shared" si="273"/>
        <v>2012</v>
      </c>
      <c r="V2210" s="10">
        <f t="shared" si="279"/>
        <v>41006.166666666664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74"/>
        <v>150.80000000000001</v>
      </c>
      <c r="P2211" s="5">
        <f t="shared" si="275"/>
        <v>50.266666666666666</v>
      </c>
      <c r="Q2211" t="str">
        <f t="shared" si="276"/>
        <v>music</v>
      </c>
      <c r="R2211" t="str">
        <f t="shared" si="277"/>
        <v>electronic music</v>
      </c>
      <c r="S2211" s="10">
        <f t="shared" si="278"/>
        <v>41732.479675925926</v>
      </c>
      <c r="T2211" t="str">
        <f t="shared" si="272"/>
        <v>Apr</v>
      </c>
      <c r="U2211">
        <f t="shared" si="273"/>
        <v>2014</v>
      </c>
      <c r="V2211" s="10">
        <f t="shared" si="279"/>
        <v>41743.958333333336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74"/>
        <v>111.425</v>
      </c>
      <c r="P2212" s="5">
        <f t="shared" si="275"/>
        <v>61.902777777777779</v>
      </c>
      <c r="Q2212" t="str">
        <f t="shared" si="276"/>
        <v>music</v>
      </c>
      <c r="R2212" t="str">
        <f t="shared" si="277"/>
        <v>electronic music</v>
      </c>
      <c r="S2212" s="10">
        <f t="shared" si="278"/>
        <v>40956.066087962965</v>
      </c>
      <c r="T2212" t="str">
        <f t="shared" si="272"/>
        <v>Feb</v>
      </c>
      <c r="U2212">
        <f t="shared" si="273"/>
        <v>2012</v>
      </c>
      <c r="V2212" s="10">
        <f t="shared" si="279"/>
        <v>41013.73333333333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74"/>
        <v>195.6</v>
      </c>
      <c r="P2213" s="5">
        <f t="shared" si="275"/>
        <v>40.75</v>
      </c>
      <c r="Q2213" t="str">
        <f t="shared" si="276"/>
        <v>music</v>
      </c>
      <c r="R2213" t="str">
        <f t="shared" si="277"/>
        <v>electronic music</v>
      </c>
      <c r="S2213" s="10">
        <f t="shared" si="278"/>
        <v>41716.785011574073</v>
      </c>
      <c r="T2213" t="str">
        <f t="shared" si="272"/>
        <v>Mar</v>
      </c>
      <c r="U2213">
        <f t="shared" si="273"/>
        <v>2014</v>
      </c>
      <c r="V2213" s="10">
        <f t="shared" si="279"/>
        <v>41739.290972222225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74"/>
        <v>114.38333333333333</v>
      </c>
      <c r="P2214" s="5">
        <f t="shared" si="275"/>
        <v>55.796747967479675</v>
      </c>
      <c r="Q2214" t="str">
        <f t="shared" si="276"/>
        <v>music</v>
      </c>
      <c r="R2214" t="str">
        <f t="shared" si="277"/>
        <v>electronic music</v>
      </c>
      <c r="S2214" s="10">
        <f t="shared" si="278"/>
        <v>41548.747418981482</v>
      </c>
      <c r="T2214" t="str">
        <f t="shared" si="272"/>
        <v>Oct</v>
      </c>
      <c r="U2214">
        <f t="shared" si="273"/>
        <v>2013</v>
      </c>
      <c r="V2214" s="10">
        <f t="shared" si="279"/>
        <v>41582.041666666664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74"/>
        <v>200</v>
      </c>
      <c r="P2215" s="5">
        <f t="shared" si="275"/>
        <v>10</v>
      </c>
      <c r="Q2215" t="str">
        <f t="shared" si="276"/>
        <v>music</v>
      </c>
      <c r="R2215" t="str">
        <f t="shared" si="277"/>
        <v>electronic music</v>
      </c>
      <c r="S2215" s="10">
        <f t="shared" si="278"/>
        <v>42109.826145833329</v>
      </c>
      <c r="T2215" t="str">
        <f t="shared" si="272"/>
        <v>Apr</v>
      </c>
      <c r="U2215">
        <f t="shared" si="273"/>
        <v>2015</v>
      </c>
      <c r="V2215" s="10">
        <f t="shared" si="279"/>
        <v>42139.826145833329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74"/>
        <v>292.50166666666667</v>
      </c>
      <c r="P2216" s="5">
        <f t="shared" si="275"/>
        <v>73.125416666666666</v>
      </c>
      <c r="Q2216" t="str">
        <f t="shared" si="276"/>
        <v>music</v>
      </c>
      <c r="R2216" t="str">
        <f t="shared" si="277"/>
        <v>electronic music</v>
      </c>
      <c r="S2216" s="10">
        <f t="shared" si="278"/>
        <v>41646.792222222226</v>
      </c>
      <c r="T2216" t="str">
        <f t="shared" si="272"/>
        <v>Jan</v>
      </c>
      <c r="U2216">
        <f t="shared" si="273"/>
        <v>2014</v>
      </c>
      <c r="V2216" s="10">
        <f t="shared" si="279"/>
        <v>41676.792222222226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74"/>
        <v>156.36363636363637</v>
      </c>
      <c r="P2217" s="5">
        <f t="shared" si="275"/>
        <v>26.060606060606062</v>
      </c>
      <c r="Q2217" t="str">
        <f t="shared" si="276"/>
        <v>music</v>
      </c>
      <c r="R2217" t="str">
        <f t="shared" si="277"/>
        <v>electronic music</v>
      </c>
      <c r="S2217" s="10">
        <f t="shared" si="278"/>
        <v>40958.717268518521</v>
      </c>
      <c r="T2217" t="str">
        <f t="shared" si="272"/>
        <v>Feb</v>
      </c>
      <c r="U2217">
        <f t="shared" si="273"/>
        <v>2012</v>
      </c>
      <c r="V2217" s="10">
        <f t="shared" si="279"/>
        <v>40981.290972222225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74"/>
        <v>105.66666666666666</v>
      </c>
      <c r="P2218" s="5">
        <f t="shared" si="275"/>
        <v>22.642857142857142</v>
      </c>
      <c r="Q2218" t="str">
        <f t="shared" si="276"/>
        <v>music</v>
      </c>
      <c r="R2218" t="str">
        <f t="shared" si="277"/>
        <v>electronic music</v>
      </c>
      <c r="S2218" s="10">
        <f t="shared" si="278"/>
        <v>42194.751678240747</v>
      </c>
      <c r="T2218" t="str">
        <f t="shared" si="272"/>
        <v>Jul</v>
      </c>
      <c r="U2218">
        <f t="shared" si="273"/>
        <v>2015</v>
      </c>
      <c r="V2218" s="10">
        <f t="shared" si="279"/>
        <v>42208.751678240747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74"/>
        <v>101.19047619047619</v>
      </c>
      <c r="P2219" s="5">
        <f t="shared" si="275"/>
        <v>47.222222222222221</v>
      </c>
      <c r="Q2219" t="str">
        <f t="shared" si="276"/>
        <v>music</v>
      </c>
      <c r="R2219" t="str">
        <f t="shared" si="277"/>
        <v>electronic music</v>
      </c>
      <c r="S2219" s="10">
        <f t="shared" si="278"/>
        <v>42299.776770833334</v>
      </c>
      <c r="T2219" t="str">
        <f t="shared" si="272"/>
        <v>Oct</v>
      </c>
      <c r="U2219">
        <f t="shared" si="273"/>
        <v>2015</v>
      </c>
      <c r="V2219" s="10">
        <f t="shared" si="279"/>
        <v>42310.333333333328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74"/>
        <v>122.833</v>
      </c>
      <c r="P2220" s="5">
        <f t="shared" si="275"/>
        <v>32.324473684210524</v>
      </c>
      <c r="Q2220" t="str">
        <f t="shared" si="276"/>
        <v>music</v>
      </c>
      <c r="R2220" t="str">
        <f t="shared" si="277"/>
        <v>electronic music</v>
      </c>
      <c r="S2220" s="10">
        <f t="shared" si="278"/>
        <v>41127.812303240738</v>
      </c>
      <c r="T2220" t="str">
        <f t="shared" si="272"/>
        <v>Aug</v>
      </c>
      <c r="U2220">
        <f t="shared" si="273"/>
        <v>2012</v>
      </c>
      <c r="V2220" s="10">
        <f t="shared" si="279"/>
        <v>41150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74"/>
        <v>101.49999999999999</v>
      </c>
      <c r="P2221" s="5">
        <f t="shared" si="275"/>
        <v>53.421052631578945</v>
      </c>
      <c r="Q2221" t="str">
        <f t="shared" si="276"/>
        <v>music</v>
      </c>
      <c r="R2221" t="str">
        <f t="shared" si="277"/>
        <v>electronic music</v>
      </c>
      <c r="S2221" s="10">
        <f t="shared" si="278"/>
        <v>42205.718888888892</v>
      </c>
      <c r="T2221" t="str">
        <f t="shared" si="272"/>
        <v>Jul</v>
      </c>
      <c r="U2221">
        <f t="shared" si="273"/>
        <v>2015</v>
      </c>
      <c r="V2221" s="10">
        <f t="shared" si="279"/>
        <v>42235.718888888892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74"/>
        <v>101.14285714285714</v>
      </c>
      <c r="P2222" s="5">
        <f t="shared" si="275"/>
        <v>51.304347826086953</v>
      </c>
      <c r="Q2222" t="str">
        <f t="shared" si="276"/>
        <v>music</v>
      </c>
      <c r="R2222" t="str">
        <f t="shared" si="277"/>
        <v>electronic music</v>
      </c>
      <c r="S2222" s="10">
        <f t="shared" si="278"/>
        <v>41452.060601851852</v>
      </c>
      <c r="T2222" t="str">
        <f t="shared" si="272"/>
        <v>Jun</v>
      </c>
      <c r="U2222">
        <f t="shared" si="273"/>
        <v>2013</v>
      </c>
      <c r="V2222" s="10">
        <f t="shared" si="279"/>
        <v>41482.060601851852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74"/>
        <v>108.11999999999999</v>
      </c>
      <c r="P2223" s="5">
        <f t="shared" si="275"/>
        <v>37.197247706422019</v>
      </c>
      <c r="Q2223" t="str">
        <f t="shared" si="276"/>
        <v>games</v>
      </c>
      <c r="R2223" t="str">
        <f t="shared" si="277"/>
        <v>tabletop games</v>
      </c>
      <c r="S2223" s="10">
        <f t="shared" si="278"/>
        <v>42452.666770833333</v>
      </c>
      <c r="T2223" t="str">
        <f t="shared" si="272"/>
        <v>Mar</v>
      </c>
      <c r="U2223">
        <f t="shared" si="273"/>
        <v>2016</v>
      </c>
      <c r="V2223" s="10">
        <f t="shared" si="279"/>
        <v>42483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74"/>
        <v>162.6</v>
      </c>
      <c r="P2224" s="5">
        <f t="shared" si="275"/>
        <v>27.1</v>
      </c>
      <c r="Q2224" t="str">
        <f t="shared" si="276"/>
        <v>games</v>
      </c>
      <c r="R2224" t="str">
        <f t="shared" si="277"/>
        <v>tabletop games</v>
      </c>
      <c r="S2224" s="10">
        <f t="shared" si="278"/>
        <v>40906.787581018521</v>
      </c>
      <c r="T2224" t="str">
        <f t="shared" si="272"/>
        <v>Dec</v>
      </c>
      <c r="U2224">
        <f t="shared" si="273"/>
        <v>2011</v>
      </c>
      <c r="V2224" s="10">
        <f t="shared" si="279"/>
        <v>40936.787581018521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74"/>
        <v>105.80000000000001</v>
      </c>
      <c r="P2225" s="5">
        <f t="shared" si="275"/>
        <v>206.31</v>
      </c>
      <c r="Q2225" t="str">
        <f t="shared" si="276"/>
        <v>games</v>
      </c>
      <c r="R2225" t="str">
        <f t="shared" si="277"/>
        <v>tabletop games</v>
      </c>
      <c r="S2225" s="10">
        <f t="shared" si="278"/>
        <v>42152.640833333338</v>
      </c>
      <c r="T2225" t="str">
        <f t="shared" si="272"/>
        <v>May</v>
      </c>
      <c r="U2225">
        <f t="shared" si="273"/>
        <v>2015</v>
      </c>
      <c r="V2225" s="10">
        <f t="shared" si="279"/>
        <v>42182.640833333338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74"/>
        <v>243.15000000000003</v>
      </c>
      <c r="P2226" s="5">
        <f t="shared" si="275"/>
        <v>82.145270270270274</v>
      </c>
      <c r="Q2226" t="str">
        <f t="shared" si="276"/>
        <v>games</v>
      </c>
      <c r="R2226" t="str">
        <f t="shared" si="277"/>
        <v>tabletop games</v>
      </c>
      <c r="S2226" s="10">
        <f t="shared" si="278"/>
        <v>42644.667534722219</v>
      </c>
      <c r="T2226" t="str">
        <f t="shared" si="272"/>
        <v>Oct</v>
      </c>
      <c r="U2226">
        <f t="shared" si="273"/>
        <v>2016</v>
      </c>
      <c r="V2226" s="10">
        <f t="shared" si="279"/>
        <v>42672.791666666672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74"/>
        <v>944.83338095238094</v>
      </c>
      <c r="P2227" s="5">
        <f t="shared" si="275"/>
        <v>164.79651993355483</v>
      </c>
      <c r="Q2227" t="str">
        <f t="shared" si="276"/>
        <v>games</v>
      </c>
      <c r="R2227" t="str">
        <f t="shared" si="277"/>
        <v>tabletop games</v>
      </c>
      <c r="S2227" s="10">
        <f t="shared" si="278"/>
        <v>41873.79184027778</v>
      </c>
      <c r="T2227" t="str">
        <f t="shared" si="272"/>
        <v>Aug</v>
      </c>
      <c r="U2227">
        <f t="shared" si="273"/>
        <v>2014</v>
      </c>
      <c r="V2227" s="10">
        <f t="shared" si="279"/>
        <v>41903.79184027778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74"/>
        <v>108.46283333333334</v>
      </c>
      <c r="P2228" s="5">
        <f t="shared" si="275"/>
        <v>60.820280373831778</v>
      </c>
      <c r="Q2228" t="str">
        <f t="shared" si="276"/>
        <v>games</v>
      </c>
      <c r="R2228" t="str">
        <f t="shared" si="277"/>
        <v>tabletop games</v>
      </c>
      <c r="S2228" s="10">
        <f t="shared" si="278"/>
        <v>42381.79886574074</v>
      </c>
      <c r="T2228" t="str">
        <f t="shared" si="272"/>
        <v>Jan</v>
      </c>
      <c r="U2228">
        <f t="shared" si="273"/>
        <v>2016</v>
      </c>
      <c r="V2228" s="10">
        <f t="shared" si="279"/>
        <v>42412.207638888889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74"/>
        <v>157.37692307692308</v>
      </c>
      <c r="P2229" s="5">
        <f t="shared" si="275"/>
        <v>67.970099667774093</v>
      </c>
      <c r="Q2229" t="str">
        <f t="shared" si="276"/>
        <v>games</v>
      </c>
      <c r="R2229" t="str">
        <f t="shared" si="277"/>
        <v>tabletop games</v>
      </c>
      <c r="S2229" s="10">
        <f t="shared" si="278"/>
        <v>41561.807349537034</v>
      </c>
      <c r="T2229" t="str">
        <f t="shared" si="272"/>
        <v>Oct</v>
      </c>
      <c r="U2229">
        <f t="shared" si="273"/>
        <v>2013</v>
      </c>
      <c r="V2229" s="10">
        <f t="shared" si="279"/>
        <v>41591.849016203705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74"/>
        <v>1174.49</v>
      </c>
      <c r="P2230" s="5">
        <f t="shared" si="275"/>
        <v>81.561805555555551</v>
      </c>
      <c r="Q2230" t="str">
        <f t="shared" si="276"/>
        <v>games</v>
      </c>
      <c r="R2230" t="str">
        <f t="shared" si="277"/>
        <v>tabletop games</v>
      </c>
      <c r="S2230" s="10">
        <f t="shared" si="278"/>
        <v>42202.278194444443</v>
      </c>
      <c r="T2230" t="str">
        <f t="shared" si="272"/>
        <v>Jul</v>
      </c>
      <c r="U2230">
        <f t="shared" si="273"/>
        <v>2015</v>
      </c>
      <c r="V2230" s="10">
        <f t="shared" si="279"/>
        <v>42232.278194444443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74"/>
        <v>171.04755366949576</v>
      </c>
      <c r="P2231" s="5">
        <f t="shared" si="275"/>
        <v>25.42547309833024</v>
      </c>
      <c r="Q2231" t="str">
        <f t="shared" si="276"/>
        <v>games</v>
      </c>
      <c r="R2231" t="str">
        <f t="shared" si="277"/>
        <v>tabletop games</v>
      </c>
      <c r="S2231" s="10">
        <f t="shared" si="278"/>
        <v>41484.664247685185</v>
      </c>
      <c r="T2231" t="str">
        <f t="shared" si="272"/>
        <v>Jul</v>
      </c>
      <c r="U2231">
        <f t="shared" si="273"/>
        <v>2013</v>
      </c>
      <c r="V2231" s="10">
        <f t="shared" si="279"/>
        <v>41520.166666666664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74"/>
        <v>125.95294117647057</v>
      </c>
      <c r="P2232" s="5">
        <f t="shared" si="275"/>
        <v>21.497991967871485</v>
      </c>
      <c r="Q2232" t="str">
        <f t="shared" si="276"/>
        <v>games</v>
      </c>
      <c r="R2232" t="str">
        <f t="shared" si="277"/>
        <v>tabletop games</v>
      </c>
      <c r="S2232" s="10">
        <f t="shared" si="278"/>
        <v>41724.881099537037</v>
      </c>
      <c r="T2232" t="str">
        <f t="shared" si="272"/>
        <v>Mar</v>
      </c>
      <c r="U2232">
        <f t="shared" si="273"/>
        <v>2014</v>
      </c>
      <c r="V2232" s="10">
        <f t="shared" si="279"/>
        <v>41754.881099537037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74"/>
        <v>1212.1296000000002</v>
      </c>
      <c r="P2233" s="5">
        <f t="shared" si="275"/>
        <v>27.226630727762803</v>
      </c>
      <c r="Q2233" t="str">
        <f t="shared" si="276"/>
        <v>games</v>
      </c>
      <c r="R2233" t="str">
        <f t="shared" si="277"/>
        <v>tabletop games</v>
      </c>
      <c r="S2233" s="10">
        <f t="shared" si="278"/>
        <v>41423.910891203705</v>
      </c>
      <c r="T2233" t="str">
        <f t="shared" si="272"/>
        <v>May</v>
      </c>
      <c r="U2233">
        <f t="shared" si="273"/>
        <v>2013</v>
      </c>
      <c r="V2233" s="10">
        <f t="shared" si="279"/>
        <v>41450.208333333336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74"/>
        <v>495.8</v>
      </c>
      <c r="P2234" s="5">
        <f t="shared" si="275"/>
        <v>25.091093117408906</v>
      </c>
      <c r="Q2234" t="str">
        <f t="shared" si="276"/>
        <v>games</v>
      </c>
      <c r="R2234" t="str">
        <f t="shared" si="277"/>
        <v>tabletop games</v>
      </c>
      <c r="S2234" s="10">
        <f t="shared" si="278"/>
        <v>41806.794074074074</v>
      </c>
      <c r="T2234" t="str">
        <f t="shared" si="272"/>
        <v>Jun</v>
      </c>
      <c r="U2234">
        <f t="shared" si="273"/>
        <v>2014</v>
      </c>
      <c r="V2234" s="10">
        <f t="shared" si="279"/>
        <v>41839.125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74"/>
        <v>332.03999999999996</v>
      </c>
      <c r="P2235" s="5">
        <f t="shared" si="275"/>
        <v>21.230179028132991</v>
      </c>
      <c r="Q2235" t="str">
        <f t="shared" si="276"/>
        <v>games</v>
      </c>
      <c r="R2235" t="str">
        <f t="shared" si="277"/>
        <v>tabletop games</v>
      </c>
      <c r="S2235" s="10">
        <f t="shared" si="278"/>
        <v>42331.378923611104</v>
      </c>
      <c r="T2235" t="str">
        <f t="shared" si="272"/>
        <v>Nov</v>
      </c>
      <c r="U2235">
        <f t="shared" si="273"/>
        <v>2015</v>
      </c>
      <c r="V2235" s="10">
        <f t="shared" si="279"/>
        <v>42352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74"/>
        <v>1165</v>
      </c>
      <c r="P2236" s="5">
        <f t="shared" si="275"/>
        <v>41.607142857142854</v>
      </c>
      <c r="Q2236" t="str">
        <f t="shared" si="276"/>
        <v>games</v>
      </c>
      <c r="R2236" t="str">
        <f t="shared" si="277"/>
        <v>tabletop games</v>
      </c>
      <c r="S2236" s="10">
        <f t="shared" si="278"/>
        <v>42710.824618055558</v>
      </c>
      <c r="T2236" t="str">
        <f t="shared" si="272"/>
        <v>Dec</v>
      </c>
      <c r="U2236">
        <f t="shared" si="273"/>
        <v>2016</v>
      </c>
      <c r="V2236" s="10">
        <f t="shared" si="279"/>
        <v>42740.824618055558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74"/>
        <v>153.3153846153846</v>
      </c>
      <c r="P2237" s="5">
        <f t="shared" si="275"/>
        <v>135.58503401360545</v>
      </c>
      <c r="Q2237" t="str">
        <f t="shared" si="276"/>
        <v>games</v>
      </c>
      <c r="R2237" t="str">
        <f t="shared" si="277"/>
        <v>tabletop games</v>
      </c>
      <c r="S2237" s="10">
        <f t="shared" si="278"/>
        <v>42062.022118055553</v>
      </c>
      <c r="T2237" t="str">
        <f t="shared" si="272"/>
        <v>Feb</v>
      </c>
      <c r="U2237">
        <f t="shared" si="273"/>
        <v>2015</v>
      </c>
      <c r="V2237" s="10">
        <f t="shared" si="279"/>
        <v>42091.980451388896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74"/>
        <v>537.10714285714289</v>
      </c>
      <c r="P2238" s="5">
        <f t="shared" si="275"/>
        <v>22.116176470588236</v>
      </c>
      <c r="Q2238" t="str">
        <f t="shared" si="276"/>
        <v>games</v>
      </c>
      <c r="R2238" t="str">
        <f t="shared" si="277"/>
        <v>tabletop games</v>
      </c>
      <c r="S2238" s="10">
        <f t="shared" si="278"/>
        <v>42371.617164351846</v>
      </c>
      <c r="T2238" t="str">
        <f t="shared" si="272"/>
        <v>Jan</v>
      </c>
      <c r="U2238">
        <f t="shared" si="273"/>
        <v>2016</v>
      </c>
      <c r="V2238" s="10">
        <f t="shared" si="279"/>
        <v>42401.617164351846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74"/>
        <v>352.92777777777775</v>
      </c>
      <c r="P2239" s="5">
        <f t="shared" si="275"/>
        <v>64.625635808748726</v>
      </c>
      <c r="Q2239" t="str">
        <f t="shared" si="276"/>
        <v>games</v>
      </c>
      <c r="R2239" t="str">
        <f t="shared" si="277"/>
        <v>tabletop games</v>
      </c>
      <c r="S2239" s="10">
        <f t="shared" si="278"/>
        <v>41915.003275462965</v>
      </c>
      <c r="T2239" t="str">
        <f t="shared" si="272"/>
        <v>Oct</v>
      </c>
      <c r="U2239">
        <f t="shared" si="273"/>
        <v>2014</v>
      </c>
      <c r="V2239" s="10">
        <f t="shared" si="279"/>
        <v>41955.332638888889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74"/>
        <v>137.4</v>
      </c>
      <c r="P2240" s="5">
        <f t="shared" si="275"/>
        <v>69.569620253164558</v>
      </c>
      <c r="Q2240" t="str">
        <f t="shared" si="276"/>
        <v>games</v>
      </c>
      <c r="R2240" t="str">
        <f t="shared" si="277"/>
        <v>tabletop games</v>
      </c>
      <c r="S2240" s="10">
        <f t="shared" si="278"/>
        <v>42774.621712962966</v>
      </c>
      <c r="T2240" t="str">
        <f t="shared" si="272"/>
        <v>Feb</v>
      </c>
      <c r="U2240">
        <f t="shared" si="273"/>
        <v>2017</v>
      </c>
      <c r="V2240" s="10">
        <f t="shared" si="279"/>
        <v>42804.621712962966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74"/>
        <v>128.02668</v>
      </c>
      <c r="P2241" s="5">
        <f t="shared" si="275"/>
        <v>75.133028169014082</v>
      </c>
      <c r="Q2241" t="str">
        <f t="shared" si="276"/>
        <v>games</v>
      </c>
      <c r="R2241" t="str">
        <f t="shared" si="277"/>
        <v>tabletop games</v>
      </c>
      <c r="S2241" s="10">
        <f t="shared" si="278"/>
        <v>41572.958495370374</v>
      </c>
      <c r="T2241" t="str">
        <f t="shared" si="272"/>
        <v>Oct</v>
      </c>
      <c r="U2241">
        <f t="shared" si="273"/>
        <v>2013</v>
      </c>
      <c r="V2241" s="10">
        <f t="shared" si="279"/>
        <v>41609.168055555558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74"/>
        <v>270.68</v>
      </c>
      <c r="P2242" s="5">
        <f t="shared" si="275"/>
        <v>140.97916666666666</v>
      </c>
      <c r="Q2242" t="str">
        <f t="shared" si="276"/>
        <v>games</v>
      </c>
      <c r="R2242" t="str">
        <f t="shared" si="277"/>
        <v>tabletop games</v>
      </c>
      <c r="S2242" s="10">
        <f t="shared" si="278"/>
        <v>42452.825740740736</v>
      </c>
      <c r="T2242" t="str">
        <f t="shared" ref="T2242:T2305" si="280">TEXT(S2242,"mmm")</f>
        <v>Mar</v>
      </c>
      <c r="U2242">
        <f t="shared" ref="U2242:U2305" si="281">YEAR(S2242)</f>
        <v>2016</v>
      </c>
      <c r="V2242" s="10">
        <f t="shared" si="279"/>
        <v>42482.825740740736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82">(E2243/D2243)*100</f>
        <v>806.4</v>
      </c>
      <c r="P2243" s="5">
        <f t="shared" ref="P2243:P2306" si="283">IFERROR(E2243/L2243,0)</f>
        <v>49.472392638036808</v>
      </c>
      <c r="Q2243" t="str">
        <f t="shared" ref="Q2243:Q2306" si="284">LEFT(N2243,SEARCH("/",N2243,1)-1)</f>
        <v>games</v>
      </c>
      <c r="R2243" t="str">
        <f t="shared" ref="R2243:R2306" si="285">RIGHT(N2243,LEN(N2243)-SEARCH("/",N2243,1))</f>
        <v>tabletop games</v>
      </c>
      <c r="S2243" s="10">
        <f t="shared" ref="S2243:S2306" si="286">(((J2243/60)/60)/24)+DATE(1970,1,1)</f>
        <v>42766.827546296292</v>
      </c>
      <c r="T2243" t="str">
        <f t="shared" si="280"/>
        <v>Jan</v>
      </c>
      <c r="U2243">
        <f t="shared" si="281"/>
        <v>2017</v>
      </c>
      <c r="V2243" s="10">
        <f t="shared" ref="V2243:V2306" si="287">(((I2243/60)/60)/24)+DATE(1970,1,1)</f>
        <v>42796.827546296292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82"/>
        <v>1360.0976000000001</v>
      </c>
      <c r="P2244" s="5">
        <f t="shared" si="283"/>
        <v>53.865251485148519</v>
      </c>
      <c r="Q2244" t="str">
        <f t="shared" si="284"/>
        <v>games</v>
      </c>
      <c r="R2244" t="str">
        <f t="shared" si="285"/>
        <v>tabletop games</v>
      </c>
      <c r="S2244" s="10">
        <f t="shared" si="286"/>
        <v>41569.575613425928</v>
      </c>
      <c r="T2244" t="str">
        <f t="shared" si="280"/>
        <v>Oct</v>
      </c>
      <c r="U2244">
        <f t="shared" si="281"/>
        <v>2013</v>
      </c>
      <c r="V2244" s="10">
        <f t="shared" si="287"/>
        <v>41605.126388888886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82"/>
        <v>930250</v>
      </c>
      <c r="P2245" s="5">
        <f t="shared" si="283"/>
        <v>4.5712530712530715</v>
      </c>
      <c r="Q2245" t="str">
        <f t="shared" si="284"/>
        <v>games</v>
      </c>
      <c r="R2245" t="str">
        <f t="shared" si="285"/>
        <v>tabletop games</v>
      </c>
      <c r="S2245" s="10">
        <f t="shared" si="286"/>
        <v>42800.751041666663</v>
      </c>
      <c r="T2245" t="str">
        <f t="shared" si="280"/>
        <v>Mar</v>
      </c>
      <c r="U2245">
        <f t="shared" si="281"/>
        <v>2017</v>
      </c>
      <c r="V2245" s="10">
        <f t="shared" si="287"/>
        <v>42807.125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82"/>
        <v>377.02</v>
      </c>
      <c r="P2246" s="5">
        <f t="shared" si="283"/>
        <v>65.00344827586207</v>
      </c>
      <c r="Q2246" t="str">
        <f t="shared" si="284"/>
        <v>games</v>
      </c>
      <c r="R2246" t="str">
        <f t="shared" si="285"/>
        <v>tabletop games</v>
      </c>
      <c r="S2246" s="10">
        <f t="shared" si="286"/>
        <v>42647.818819444445</v>
      </c>
      <c r="T2246" t="str">
        <f t="shared" si="280"/>
        <v>Oct</v>
      </c>
      <c r="U2246">
        <f t="shared" si="281"/>
        <v>2016</v>
      </c>
      <c r="V2246" s="10">
        <f t="shared" si="287"/>
        <v>42659.854166666672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82"/>
        <v>2647.0250000000001</v>
      </c>
      <c r="P2247" s="5">
        <f t="shared" si="283"/>
        <v>53.475252525252522</v>
      </c>
      <c r="Q2247" t="str">
        <f t="shared" si="284"/>
        <v>games</v>
      </c>
      <c r="R2247" t="str">
        <f t="shared" si="285"/>
        <v>tabletop games</v>
      </c>
      <c r="S2247" s="10">
        <f t="shared" si="286"/>
        <v>41660.708530092597</v>
      </c>
      <c r="T2247" t="str">
        <f t="shared" si="280"/>
        <v>Jan</v>
      </c>
      <c r="U2247">
        <f t="shared" si="281"/>
        <v>2014</v>
      </c>
      <c r="V2247" s="10">
        <f t="shared" si="287"/>
        <v>41691.75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82"/>
        <v>100.12</v>
      </c>
      <c r="P2248" s="5">
        <f t="shared" si="283"/>
        <v>43.912280701754383</v>
      </c>
      <c r="Q2248" t="str">
        <f t="shared" si="284"/>
        <v>games</v>
      </c>
      <c r="R2248" t="str">
        <f t="shared" si="285"/>
        <v>tabletop games</v>
      </c>
      <c r="S2248" s="10">
        <f t="shared" si="286"/>
        <v>42221.79178240741</v>
      </c>
      <c r="T2248" t="str">
        <f t="shared" si="280"/>
        <v>Aug</v>
      </c>
      <c r="U2248">
        <f t="shared" si="281"/>
        <v>2015</v>
      </c>
      <c r="V2248" s="10">
        <f t="shared" si="287"/>
        <v>42251.79178240741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82"/>
        <v>104.45405405405405</v>
      </c>
      <c r="P2249" s="5">
        <f t="shared" si="283"/>
        <v>50.852631578947367</v>
      </c>
      <c r="Q2249" t="str">
        <f t="shared" si="284"/>
        <v>games</v>
      </c>
      <c r="R2249" t="str">
        <f t="shared" si="285"/>
        <v>tabletop games</v>
      </c>
      <c r="S2249" s="10">
        <f t="shared" si="286"/>
        <v>42200.666261574079</v>
      </c>
      <c r="T2249" t="str">
        <f t="shared" si="280"/>
        <v>Jul</v>
      </c>
      <c r="U2249">
        <f t="shared" si="281"/>
        <v>2015</v>
      </c>
      <c r="V2249" s="10">
        <f t="shared" si="287"/>
        <v>42214.666261574079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82"/>
        <v>107.21428571428571</v>
      </c>
      <c r="P2250" s="5">
        <f t="shared" si="283"/>
        <v>58.6328125</v>
      </c>
      <c r="Q2250" t="str">
        <f t="shared" si="284"/>
        <v>games</v>
      </c>
      <c r="R2250" t="str">
        <f t="shared" si="285"/>
        <v>tabletop games</v>
      </c>
      <c r="S2250" s="10">
        <f t="shared" si="286"/>
        <v>42688.875902777778</v>
      </c>
      <c r="T2250" t="str">
        <f t="shared" si="280"/>
        <v>Nov</v>
      </c>
      <c r="U2250">
        <f t="shared" si="281"/>
        <v>2016</v>
      </c>
      <c r="V2250" s="10">
        <f t="shared" si="287"/>
        <v>42718.875902777778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82"/>
        <v>168.77142857142857</v>
      </c>
      <c r="P2251" s="5">
        <f t="shared" si="283"/>
        <v>32.81666666666667</v>
      </c>
      <c r="Q2251" t="str">
        <f t="shared" si="284"/>
        <v>games</v>
      </c>
      <c r="R2251" t="str">
        <f t="shared" si="285"/>
        <v>tabletop games</v>
      </c>
      <c r="S2251" s="10">
        <f t="shared" si="286"/>
        <v>41336.703298611108</v>
      </c>
      <c r="T2251" t="str">
        <f t="shared" si="280"/>
        <v>Mar</v>
      </c>
      <c r="U2251">
        <f t="shared" si="281"/>
        <v>2013</v>
      </c>
      <c r="V2251" s="10">
        <f t="shared" si="287"/>
        <v>41366.661631944444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82"/>
        <v>975.11200000000008</v>
      </c>
      <c r="P2252" s="5">
        <f t="shared" si="283"/>
        <v>426.93169877408059</v>
      </c>
      <c r="Q2252" t="str">
        <f t="shared" si="284"/>
        <v>games</v>
      </c>
      <c r="R2252" t="str">
        <f t="shared" si="285"/>
        <v>tabletop games</v>
      </c>
      <c r="S2252" s="10">
        <f t="shared" si="286"/>
        <v>42677.005474537036</v>
      </c>
      <c r="T2252" t="str">
        <f t="shared" si="280"/>
        <v>Nov</v>
      </c>
      <c r="U2252">
        <f t="shared" si="281"/>
        <v>2016</v>
      </c>
      <c r="V2252" s="10">
        <f t="shared" si="287"/>
        <v>42707.0471412037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82"/>
        <v>134.44929411764704</v>
      </c>
      <c r="P2253" s="5">
        <f t="shared" si="283"/>
        <v>23.808729166666669</v>
      </c>
      <c r="Q2253" t="str">
        <f t="shared" si="284"/>
        <v>games</v>
      </c>
      <c r="R2253" t="str">
        <f t="shared" si="285"/>
        <v>tabletop games</v>
      </c>
      <c r="S2253" s="10">
        <f t="shared" si="286"/>
        <v>41846.34579861111</v>
      </c>
      <c r="T2253" t="str">
        <f t="shared" si="280"/>
        <v>Jul</v>
      </c>
      <c r="U2253">
        <f t="shared" si="281"/>
        <v>2014</v>
      </c>
      <c r="V2253" s="10">
        <f t="shared" si="287"/>
        <v>41867.34579861111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82"/>
        <v>272.27777777777777</v>
      </c>
      <c r="P2254" s="5">
        <f t="shared" si="283"/>
        <v>98.413654618473899</v>
      </c>
      <c r="Q2254" t="str">
        <f t="shared" si="284"/>
        <v>games</v>
      </c>
      <c r="R2254" t="str">
        <f t="shared" si="285"/>
        <v>tabletop games</v>
      </c>
      <c r="S2254" s="10">
        <f t="shared" si="286"/>
        <v>42573.327986111108</v>
      </c>
      <c r="T2254" t="str">
        <f t="shared" si="280"/>
        <v>Jul</v>
      </c>
      <c r="U2254">
        <f t="shared" si="281"/>
        <v>2016</v>
      </c>
      <c r="V2254" s="10">
        <f t="shared" si="287"/>
        <v>42588.327986111108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82"/>
        <v>112.6875</v>
      </c>
      <c r="P2255" s="5">
        <f t="shared" si="283"/>
        <v>107.32142857142857</v>
      </c>
      <c r="Q2255" t="str">
        <f t="shared" si="284"/>
        <v>games</v>
      </c>
      <c r="R2255" t="str">
        <f t="shared" si="285"/>
        <v>tabletop games</v>
      </c>
      <c r="S2255" s="10">
        <f t="shared" si="286"/>
        <v>42296.631331018521</v>
      </c>
      <c r="T2255" t="str">
        <f t="shared" si="280"/>
        <v>Oct</v>
      </c>
      <c r="U2255">
        <f t="shared" si="281"/>
        <v>2015</v>
      </c>
      <c r="V2255" s="10">
        <f t="shared" si="287"/>
        <v>42326.672997685186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82"/>
        <v>459.8</v>
      </c>
      <c r="P2256" s="5">
        <f t="shared" si="283"/>
        <v>11.67005076142132</v>
      </c>
      <c r="Q2256" t="str">
        <f t="shared" si="284"/>
        <v>games</v>
      </c>
      <c r="R2256" t="str">
        <f t="shared" si="285"/>
        <v>tabletop games</v>
      </c>
      <c r="S2256" s="10">
        <f t="shared" si="286"/>
        <v>42752.647777777776</v>
      </c>
      <c r="T2256" t="str">
        <f t="shared" si="280"/>
        <v>Jan</v>
      </c>
      <c r="U2256">
        <f t="shared" si="281"/>
        <v>2017</v>
      </c>
      <c r="V2256" s="10">
        <f t="shared" si="287"/>
        <v>42759.647777777776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82"/>
        <v>286.65822784810126</v>
      </c>
      <c r="P2257" s="5">
        <f t="shared" si="283"/>
        <v>41.782287822878232</v>
      </c>
      <c r="Q2257" t="str">
        <f t="shared" si="284"/>
        <v>games</v>
      </c>
      <c r="R2257" t="str">
        <f t="shared" si="285"/>
        <v>tabletop games</v>
      </c>
      <c r="S2257" s="10">
        <f t="shared" si="286"/>
        <v>42467.951979166668</v>
      </c>
      <c r="T2257" t="str">
        <f t="shared" si="280"/>
        <v>Apr</v>
      </c>
      <c r="U2257">
        <f t="shared" si="281"/>
        <v>2016</v>
      </c>
      <c r="V2257" s="10">
        <f t="shared" si="287"/>
        <v>42497.951979166668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82"/>
        <v>222.70833333333334</v>
      </c>
      <c r="P2258" s="5">
        <f t="shared" si="283"/>
        <v>21.38</v>
      </c>
      <c r="Q2258" t="str">
        <f t="shared" si="284"/>
        <v>games</v>
      </c>
      <c r="R2258" t="str">
        <f t="shared" si="285"/>
        <v>tabletop games</v>
      </c>
      <c r="S2258" s="10">
        <f t="shared" si="286"/>
        <v>42682.451921296291</v>
      </c>
      <c r="T2258" t="str">
        <f t="shared" si="280"/>
        <v>Nov</v>
      </c>
      <c r="U2258">
        <f t="shared" si="281"/>
        <v>2016</v>
      </c>
      <c r="V2258" s="10">
        <f t="shared" si="287"/>
        <v>42696.451921296291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82"/>
        <v>636.14</v>
      </c>
      <c r="P2259" s="5">
        <f t="shared" si="283"/>
        <v>94.103550295857985</v>
      </c>
      <c r="Q2259" t="str">
        <f t="shared" si="284"/>
        <v>games</v>
      </c>
      <c r="R2259" t="str">
        <f t="shared" si="285"/>
        <v>tabletop games</v>
      </c>
      <c r="S2259" s="10">
        <f t="shared" si="286"/>
        <v>42505.936678240745</v>
      </c>
      <c r="T2259" t="str">
        <f t="shared" si="280"/>
        <v>May</v>
      </c>
      <c r="U2259">
        <f t="shared" si="281"/>
        <v>2016</v>
      </c>
      <c r="V2259" s="10">
        <f t="shared" si="287"/>
        <v>42540.958333333328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82"/>
        <v>146.5</v>
      </c>
      <c r="P2260" s="5">
        <f t="shared" si="283"/>
        <v>15.721951219512196</v>
      </c>
      <c r="Q2260" t="str">
        <f t="shared" si="284"/>
        <v>games</v>
      </c>
      <c r="R2260" t="str">
        <f t="shared" si="285"/>
        <v>tabletop games</v>
      </c>
      <c r="S2260" s="10">
        <f t="shared" si="286"/>
        <v>42136.75100694444</v>
      </c>
      <c r="T2260" t="str">
        <f t="shared" si="280"/>
        <v>May</v>
      </c>
      <c r="U2260">
        <f t="shared" si="281"/>
        <v>2015</v>
      </c>
      <c r="V2260" s="10">
        <f t="shared" si="287"/>
        <v>42166.75100694444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82"/>
        <v>1867.1</v>
      </c>
      <c r="P2261" s="5">
        <f t="shared" si="283"/>
        <v>90.635922330097088</v>
      </c>
      <c r="Q2261" t="str">
        <f t="shared" si="284"/>
        <v>games</v>
      </c>
      <c r="R2261" t="str">
        <f t="shared" si="285"/>
        <v>tabletop games</v>
      </c>
      <c r="S2261" s="10">
        <f t="shared" si="286"/>
        <v>42702.804814814815</v>
      </c>
      <c r="T2261" t="str">
        <f t="shared" si="280"/>
        <v>Nov</v>
      </c>
      <c r="U2261">
        <f t="shared" si="281"/>
        <v>2016</v>
      </c>
      <c r="V2261" s="10">
        <f t="shared" si="287"/>
        <v>42712.804814814815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82"/>
        <v>326.92</v>
      </c>
      <c r="P2262" s="5">
        <f t="shared" si="283"/>
        <v>97.297619047619051</v>
      </c>
      <c r="Q2262" t="str">
        <f t="shared" si="284"/>
        <v>games</v>
      </c>
      <c r="R2262" t="str">
        <f t="shared" si="285"/>
        <v>tabletop games</v>
      </c>
      <c r="S2262" s="10">
        <f t="shared" si="286"/>
        <v>41695.016782407409</v>
      </c>
      <c r="T2262" t="str">
        <f t="shared" si="280"/>
        <v>Feb</v>
      </c>
      <c r="U2262">
        <f t="shared" si="281"/>
        <v>2014</v>
      </c>
      <c r="V2262" s="10">
        <f t="shared" si="287"/>
        <v>41724.975115740745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82"/>
        <v>779.5</v>
      </c>
      <c r="P2263" s="5">
        <f t="shared" si="283"/>
        <v>37.11904761904762</v>
      </c>
      <c r="Q2263" t="str">
        <f t="shared" si="284"/>
        <v>games</v>
      </c>
      <c r="R2263" t="str">
        <f t="shared" si="285"/>
        <v>tabletop games</v>
      </c>
      <c r="S2263" s="10">
        <f t="shared" si="286"/>
        <v>42759.724768518514</v>
      </c>
      <c r="T2263" t="str">
        <f t="shared" si="280"/>
        <v>Jan</v>
      </c>
      <c r="U2263">
        <f t="shared" si="281"/>
        <v>2017</v>
      </c>
      <c r="V2263" s="10">
        <f t="shared" si="287"/>
        <v>42780.724768518514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82"/>
        <v>154.15151515151516</v>
      </c>
      <c r="P2264" s="5">
        <f t="shared" si="283"/>
        <v>28.104972375690608</v>
      </c>
      <c r="Q2264" t="str">
        <f t="shared" si="284"/>
        <v>games</v>
      </c>
      <c r="R2264" t="str">
        <f t="shared" si="285"/>
        <v>tabletop games</v>
      </c>
      <c r="S2264" s="10">
        <f t="shared" si="286"/>
        <v>41926.585162037038</v>
      </c>
      <c r="T2264" t="str">
        <f t="shared" si="280"/>
        <v>Oct</v>
      </c>
      <c r="U2264">
        <f t="shared" si="281"/>
        <v>2014</v>
      </c>
      <c r="V2264" s="10">
        <f t="shared" si="287"/>
        <v>41961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82"/>
        <v>115.54666666666667</v>
      </c>
      <c r="P2265" s="5">
        <f t="shared" si="283"/>
        <v>144.43333333333334</v>
      </c>
      <c r="Q2265" t="str">
        <f t="shared" si="284"/>
        <v>games</v>
      </c>
      <c r="R2265" t="str">
        <f t="shared" si="285"/>
        <v>tabletop games</v>
      </c>
      <c r="S2265" s="10">
        <f t="shared" si="286"/>
        <v>42014.832326388889</v>
      </c>
      <c r="T2265" t="str">
        <f t="shared" si="280"/>
        <v>Jan</v>
      </c>
      <c r="U2265">
        <f t="shared" si="281"/>
        <v>2015</v>
      </c>
      <c r="V2265" s="10">
        <f t="shared" si="287"/>
        <v>42035.832326388889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82"/>
        <v>180.03333333333333</v>
      </c>
      <c r="P2266" s="5">
        <f t="shared" si="283"/>
        <v>24.274157303370785</v>
      </c>
      <c r="Q2266" t="str">
        <f t="shared" si="284"/>
        <v>games</v>
      </c>
      <c r="R2266" t="str">
        <f t="shared" si="285"/>
        <v>tabletop games</v>
      </c>
      <c r="S2266" s="10">
        <f t="shared" si="286"/>
        <v>42496.582337962958</v>
      </c>
      <c r="T2266" t="str">
        <f t="shared" si="280"/>
        <v>May</v>
      </c>
      <c r="U2266">
        <f t="shared" si="281"/>
        <v>2016</v>
      </c>
      <c r="V2266" s="10">
        <f t="shared" si="287"/>
        <v>42513.125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82"/>
        <v>298.5</v>
      </c>
      <c r="P2267" s="5">
        <f t="shared" si="283"/>
        <v>35.117647058823529</v>
      </c>
      <c r="Q2267" t="str">
        <f t="shared" si="284"/>
        <v>games</v>
      </c>
      <c r="R2267" t="str">
        <f t="shared" si="285"/>
        <v>tabletop games</v>
      </c>
      <c r="S2267" s="10">
        <f t="shared" si="286"/>
        <v>42689.853090277778</v>
      </c>
      <c r="T2267" t="str">
        <f t="shared" si="280"/>
        <v>Nov</v>
      </c>
      <c r="U2267">
        <f t="shared" si="281"/>
        <v>2016</v>
      </c>
      <c r="V2267" s="10">
        <f t="shared" si="287"/>
        <v>42696.853090277778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82"/>
        <v>320.26666666666665</v>
      </c>
      <c r="P2268" s="5">
        <f t="shared" si="283"/>
        <v>24.762886597938145</v>
      </c>
      <c r="Q2268" t="str">
        <f t="shared" si="284"/>
        <v>games</v>
      </c>
      <c r="R2268" t="str">
        <f t="shared" si="285"/>
        <v>tabletop games</v>
      </c>
      <c r="S2268" s="10">
        <f t="shared" si="286"/>
        <v>42469.874907407408</v>
      </c>
      <c r="T2268" t="str">
        <f t="shared" si="280"/>
        <v>Apr</v>
      </c>
      <c r="U2268">
        <f t="shared" si="281"/>
        <v>2016</v>
      </c>
      <c r="V2268" s="10">
        <f t="shared" si="287"/>
        <v>42487.083333333328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82"/>
        <v>380.52499999999998</v>
      </c>
      <c r="P2269" s="5">
        <f t="shared" si="283"/>
        <v>188.37871287128712</v>
      </c>
      <c r="Q2269" t="str">
        <f t="shared" si="284"/>
        <v>games</v>
      </c>
      <c r="R2269" t="str">
        <f t="shared" si="285"/>
        <v>tabletop games</v>
      </c>
      <c r="S2269" s="10">
        <f t="shared" si="286"/>
        <v>41968.829826388886</v>
      </c>
      <c r="T2269" t="str">
        <f t="shared" si="280"/>
        <v>Nov</v>
      </c>
      <c r="U2269">
        <f t="shared" si="281"/>
        <v>2014</v>
      </c>
      <c r="V2269" s="10">
        <f t="shared" si="287"/>
        <v>41994.041666666672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82"/>
        <v>102.60000000000001</v>
      </c>
      <c r="P2270" s="5">
        <f t="shared" si="283"/>
        <v>148.08247422680412</v>
      </c>
      <c r="Q2270" t="str">
        <f t="shared" si="284"/>
        <v>games</v>
      </c>
      <c r="R2270" t="str">
        <f t="shared" si="285"/>
        <v>tabletop games</v>
      </c>
      <c r="S2270" s="10">
        <f t="shared" si="286"/>
        <v>42776.082349537035</v>
      </c>
      <c r="T2270" t="str">
        <f t="shared" si="280"/>
        <v>Feb</v>
      </c>
      <c r="U2270">
        <f t="shared" si="281"/>
        <v>2017</v>
      </c>
      <c r="V2270" s="10">
        <f t="shared" si="287"/>
        <v>42806.082349537035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82"/>
        <v>1801.64</v>
      </c>
      <c r="P2271" s="5">
        <f t="shared" si="283"/>
        <v>49.934589800443462</v>
      </c>
      <c r="Q2271" t="str">
        <f t="shared" si="284"/>
        <v>games</v>
      </c>
      <c r="R2271" t="str">
        <f t="shared" si="285"/>
        <v>tabletop games</v>
      </c>
      <c r="S2271" s="10">
        <f t="shared" si="286"/>
        <v>42776.704432870371</v>
      </c>
      <c r="T2271" t="str">
        <f t="shared" si="280"/>
        <v>Feb</v>
      </c>
      <c r="U2271">
        <f t="shared" si="281"/>
        <v>2017</v>
      </c>
      <c r="V2271" s="10">
        <f t="shared" si="287"/>
        <v>42801.208333333328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82"/>
        <v>720.24800000000005</v>
      </c>
      <c r="P2272" s="5">
        <f t="shared" si="283"/>
        <v>107.82155688622754</v>
      </c>
      <c r="Q2272" t="str">
        <f t="shared" si="284"/>
        <v>games</v>
      </c>
      <c r="R2272" t="str">
        <f t="shared" si="285"/>
        <v>tabletop games</v>
      </c>
      <c r="S2272" s="10">
        <f t="shared" si="286"/>
        <v>42725.869363425925</v>
      </c>
      <c r="T2272" t="str">
        <f t="shared" si="280"/>
        <v>Dec</v>
      </c>
      <c r="U2272">
        <f t="shared" si="281"/>
        <v>2016</v>
      </c>
      <c r="V2272" s="10">
        <f t="shared" si="287"/>
        <v>42745.915972222225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82"/>
        <v>283.09000000000003</v>
      </c>
      <c r="P2273" s="5">
        <f t="shared" si="283"/>
        <v>42.63403614457831</v>
      </c>
      <c r="Q2273" t="str">
        <f t="shared" si="284"/>
        <v>games</v>
      </c>
      <c r="R2273" t="str">
        <f t="shared" si="285"/>
        <v>tabletop games</v>
      </c>
      <c r="S2273" s="10">
        <f t="shared" si="286"/>
        <v>42684.000046296293</v>
      </c>
      <c r="T2273" t="str">
        <f t="shared" si="280"/>
        <v>Nov</v>
      </c>
      <c r="U2273">
        <f t="shared" si="281"/>
        <v>2016</v>
      </c>
      <c r="V2273" s="10">
        <f t="shared" si="287"/>
        <v>42714.000046296293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82"/>
        <v>1356.6000000000001</v>
      </c>
      <c r="P2274" s="5">
        <f t="shared" si="283"/>
        <v>14.370762711864407</v>
      </c>
      <c r="Q2274" t="str">
        <f t="shared" si="284"/>
        <v>games</v>
      </c>
      <c r="R2274" t="str">
        <f t="shared" si="285"/>
        <v>tabletop games</v>
      </c>
      <c r="S2274" s="10">
        <f t="shared" si="286"/>
        <v>42315.699490740735</v>
      </c>
      <c r="T2274" t="str">
        <f t="shared" si="280"/>
        <v>Nov</v>
      </c>
      <c r="U2274">
        <f t="shared" si="281"/>
        <v>2015</v>
      </c>
      <c r="V2274" s="10">
        <f t="shared" si="287"/>
        <v>42345.699490740735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82"/>
        <v>220.35999999999999</v>
      </c>
      <c r="P2275" s="5">
        <f t="shared" si="283"/>
        <v>37.476190476190474</v>
      </c>
      <c r="Q2275" t="str">
        <f t="shared" si="284"/>
        <v>games</v>
      </c>
      <c r="R2275" t="str">
        <f t="shared" si="285"/>
        <v>tabletop games</v>
      </c>
      <c r="S2275" s="10">
        <f t="shared" si="286"/>
        <v>42781.549097222218</v>
      </c>
      <c r="T2275" t="str">
        <f t="shared" si="280"/>
        <v>Feb</v>
      </c>
      <c r="U2275">
        <f t="shared" si="281"/>
        <v>2017</v>
      </c>
      <c r="V2275" s="10">
        <f t="shared" si="287"/>
        <v>42806.507430555561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82"/>
        <v>119.6</v>
      </c>
      <c r="P2276" s="5">
        <f t="shared" si="283"/>
        <v>30.202020202020201</v>
      </c>
      <c r="Q2276" t="str">
        <f t="shared" si="284"/>
        <v>games</v>
      </c>
      <c r="R2276" t="str">
        <f t="shared" si="285"/>
        <v>tabletop games</v>
      </c>
      <c r="S2276" s="10">
        <f t="shared" si="286"/>
        <v>41663.500659722224</v>
      </c>
      <c r="T2276" t="str">
        <f t="shared" si="280"/>
        <v>Jan</v>
      </c>
      <c r="U2276">
        <f t="shared" si="281"/>
        <v>2014</v>
      </c>
      <c r="V2276" s="10">
        <f t="shared" si="287"/>
        <v>41693.500659722224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82"/>
        <v>407.76923076923077</v>
      </c>
      <c r="P2277" s="5">
        <f t="shared" si="283"/>
        <v>33.550632911392405</v>
      </c>
      <c r="Q2277" t="str">
        <f t="shared" si="284"/>
        <v>games</v>
      </c>
      <c r="R2277" t="str">
        <f t="shared" si="285"/>
        <v>tabletop games</v>
      </c>
      <c r="S2277" s="10">
        <f t="shared" si="286"/>
        <v>41965.616655092599</v>
      </c>
      <c r="T2277" t="str">
        <f t="shared" si="280"/>
        <v>Nov</v>
      </c>
      <c r="U2277">
        <f t="shared" si="281"/>
        <v>2014</v>
      </c>
      <c r="V2277" s="10">
        <f t="shared" si="287"/>
        <v>41995.616655092599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82"/>
        <v>105.81826105905425</v>
      </c>
      <c r="P2278" s="5">
        <f t="shared" si="283"/>
        <v>64.74666666666667</v>
      </c>
      <c r="Q2278" t="str">
        <f t="shared" si="284"/>
        <v>games</v>
      </c>
      <c r="R2278" t="str">
        <f t="shared" si="285"/>
        <v>tabletop games</v>
      </c>
      <c r="S2278" s="10">
        <f t="shared" si="286"/>
        <v>41614.651493055557</v>
      </c>
      <c r="T2278" t="str">
        <f t="shared" si="280"/>
        <v>Dec</v>
      </c>
      <c r="U2278">
        <f t="shared" si="281"/>
        <v>2013</v>
      </c>
      <c r="V2278" s="10">
        <f t="shared" si="287"/>
        <v>41644.651493055557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82"/>
        <v>141.08235294117648</v>
      </c>
      <c r="P2279" s="5">
        <f t="shared" si="283"/>
        <v>57.932367149758456</v>
      </c>
      <c r="Q2279" t="str">
        <f t="shared" si="284"/>
        <v>games</v>
      </c>
      <c r="R2279" t="str">
        <f t="shared" si="285"/>
        <v>tabletop games</v>
      </c>
      <c r="S2279" s="10">
        <f t="shared" si="286"/>
        <v>40936.678506944445</v>
      </c>
      <c r="T2279" t="str">
        <f t="shared" si="280"/>
        <v>Jan</v>
      </c>
      <c r="U2279">
        <f t="shared" si="281"/>
        <v>2012</v>
      </c>
      <c r="V2279" s="10">
        <f t="shared" si="287"/>
        <v>40966.678506944445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82"/>
        <v>270.7</v>
      </c>
      <c r="P2280" s="5">
        <f t="shared" si="283"/>
        <v>53.078431372549019</v>
      </c>
      <c r="Q2280" t="str">
        <f t="shared" si="284"/>
        <v>games</v>
      </c>
      <c r="R2280" t="str">
        <f t="shared" si="285"/>
        <v>tabletop games</v>
      </c>
      <c r="S2280" s="10">
        <f t="shared" si="286"/>
        <v>42338.709108796291</v>
      </c>
      <c r="T2280" t="str">
        <f t="shared" si="280"/>
        <v>Nov</v>
      </c>
      <c r="U2280">
        <f t="shared" si="281"/>
        <v>2015</v>
      </c>
      <c r="V2280" s="10">
        <f t="shared" si="287"/>
        <v>42372.957638888889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82"/>
        <v>153.80000000000001</v>
      </c>
      <c r="P2281" s="5">
        <f t="shared" si="283"/>
        <v>48.0625</v>
      </c>
      <c r="Q2281" t="str">
        <f t="shared" si="284"/>
        <v>games</v>
      </c>
      <c r="R2281" t="str">
        <f t="shared" si="285"/>
        <v>tabletop games</v>
      </c>
      <c r="S2281" s="10">
        <f t="shared" si="286"/>
        <v>42020.806701388887</v>
      </c>
      <c r="T2281" t="str">
        <f t="shared" si="280"/>
        <v>Jan</v>
      </c>
      <c r="U2281">
        <f t="shared" si="281"/>
        <v>2015</v>
      </c>
      <c r="V2281" s="10">
        <f t="shared" si="287"/>
        <v>42039.166666666672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82"/>
        <v>403.57653061224488</v>
      </c>
      <c r="P2282" s="5">
        <f t="shared" si="283"/>
        <v>82.396874999999994</v>
      </c>
      <c r="Q2282" t="str">
        <f t="shared" si="284"/>
        <v>games</v>
      </c>
      <c r="R2282" t="str">
        <f t="shared" si="285"/>
        <v>tabletop games</v>
      </c>
      <c r="S2282" s="10">
        <f t="shared" si="286"/>
        <v>42234.624895833331</v>
      </c>
      <c r="T2282" t="str">
        <f t="shared" si="280"/>
        <v>Aug</v>
      </c>
      <c r="U2282">
        <f t="shared" si="281"/>
        <v>2015</v>
      </c>
      <c r="V2282" s="10">
        <f t="shared" si="287"/>
        <v>42264.624895833331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82"/>
        <v>185</v>
      </c>
      <c r="P2283" s="5">
        <f t="shared" si="283"/>
        <v>50.454545454545453</v>
      </c>
      <c r="Q2283" t="str">
        <f t="shared" si="284"/>
        <v>music</v>
      </c>
      <c r="R2283" t="str">
        <f t="shared" si="285"/>
        <v>rock</v>
      </c>
      <c r="S2283" s="10">
        <f t="shared" si="286"/>
        <v>40687.285844907405</v>
      </c>
      <c r="T2283" t="str">
        <f t="shared" si="280"/>
        <v>May</v>
      </c>
      <c r="U2283">
        <f t="shared" si="281"/>
        <v>2011</v>
      </c>
      <c r="V2283" s="10">
        <f t="shared" si="287"/>
        <v>40749.284722222219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82"/>
        <v>185.33333333333331</v>
      </c>
      <c r="P2284" s="5">
        <f t="shared" si="283"/>
        <v>115.83333333333333</v>
      </c>
      <c r="Q2284" t="str">
        <f t="shared" si="284"/>
        <v>music</v>
      </c>
      <c r="R2284" t="str">
        <f t="shared" si="285"/>
        <v>rock</v>
      </c>
      <c r="S2284" s="10">
        <f t="shared" si="286"/>
        <v>42323.17460648148</v>
      </c>
      <c r="T2284" t="str">
        <f t="shared" si="280"/>
        <v>Nov</v>
      </c>
      <c r="U2284">
        <f t="shared" si="281"/>
        <v>2015</v>
      </c>
      <c r="V2284" s="10">
        <f t="shared" si="287"/>
        <v>42383.17460648148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82"/>
        <v>100.85533333333332</v>
      </c>
      <c r="P2285" s="5">
        <f t="shared" si="283"/>
        <v>63.03458333333333</v>
      </c>
      <c r="Q2285" t="str">
        <f t="shared" si="284"/>
        <v>music</v>
      </c>
      <c r="R2285" t="str">
        <f t="shared" si="285"/>
        <v>rock</v>
      </c>
      <c r="S2285" s="10">
        <f t="shared" si="286"/>
        <v>40978.125046296293</v>
      </c>
      <c r="T2285" t="str">
        <f t="shared" si="280"/>
        <v>Mar</v>
      </c>
      <c r="U2285">
        <f t="shared" si="281"/>
        <v>2012</v>
      </c>
      <c r="V2285" s="10">
        <f t="shared" si="287"/>
        <v>41038.083379629628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82"/>
        <v>106.22116666666668</v>
      </c>
      <c r="P2286" s="5">
        <f t="shared" si="283"/>
        <v>108.02152542372882</v>
      </c>
      <c r="Q2286" t="str">
        <f t="shared" si="284"/>
        <v>music</v>
      </c>
      <c r="R2286" t="str">
        <f t="shared" si="285"/>
        <v>rock</v>
      </c>
      <c r="S2286" s="10">
        <f t="shared" si="286"/>
        <v>40585.796817129631</v>
      </c>
      <c r="T2286" t="str">
        <f t="shared" si="280"/>
        <v>Feb</v>
      </c>
      <c r="U2286">
        <f t="shared" si="281"/>
        <v>2011</v>
      </c>
      <c r="V2286" s="10">
        <f t="shared" si="287"/>
        <v>40614.166666666664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82"/>
        <v>121.36666666666667</v>
      </c>
      <c r="P2287" s="5">
        <f t="shared" si="283"/>
        <v>46.088607594936711</v>
      </c>
      <c r="Q2287" t="str">
        <f t="shared" si="284"/>
        <v>music</v>
      </c>
      <c r="R2287" t="str">
        <f t="shared" si="285"/>
        <v>rock</v>
      </c>
      <c r="S2287" s="10">
        <f t="shared" si="286"/>
        <v>41059.185682870368</v>
      </c>
      <c r="T2287" t="str">
        <f t="shared" si="280"/>
        <v>May</v>
      </c>
      <c r="U2287">
        <f t="shared" si="281"/>
        <v>2012</v>
      </c>
      <c r="V2287" s="10">
        <f t="shared" si="287"/>
        <v>41089.185682870368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82"/>
        <v>100.06666666666666</v>
      </c>
      <c r="P2288" s="5">
        <f t="shared" si="283"/>
        <v>107.21428571428571</v>
      </c>
      <c r="Q2288" t="str">
        <f t="shared" si="284"/>
        <v>music</v>
      </c>
      <c r="R2288" t="str">
        <f t="shared" si="285"/>
        <v>rock</v>
      </c>
      <c r="S2288" s="10">
        <f t="shared" si="286"/>
        <v>41494.963587962964</v>
      </c>
      <c r="T2288" t="str">
        <f t="shared" si="280"/>
        <v>Aug</v>
      </c>
      <c r="U2288">
        <f t="shared" si="281"/>
        <v>2013</v>
      </c>
      <c r="V2288" s="10">
        <f t="shared" si="287"/>
        <v>41523.165972222225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82"/>
        <v>119.97755555555555</v>
      </c>
      <c r="P2289" s="5">
        <f t="shared" si="283"/>
        <v>50.9338679245283</v>
      </c>
      <c r="Q2289" t="str">
        <f t="shared" si="284"/>
        <v>music</v>
      </c>
      <c r="R2289" t="str">
        <f t="shared" si="285"/>
        <v>rock</v>
      </c>
      <c r="S2289" s="10">
        <f t="shared" si="286"/>
        <v>41792.667361111111</v>
      </c>
      <c r="T2289" t="str">
        <f t="shared" si="280"/>
        <v>Jun</v>
      </c>
      <c r="U2289">
        <f t="shared" si="281"/>
        <v>2014</v>
      </c>
      <c r="V2289" s="10">
        <f t="shared" si="287"/>
        <v>41813.667361111111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82"/>
        <v>100.1</v>
      </c>
      <c r="P2290" s="5">
        <f t="shared" si="283"/>
        <v>40.04</v>
      </c>
      <c r="Q2290" t="str">
        <f t="shared" si="284"/>
        <v>music</v>
      </c>
      <c r="R2290" t="str">
        <f t="shared" si="285"/>
        <v>rock</v>
      </c>
      <c r="S2290" s="10">
        <f t="shared" si="286"/>
        <v>41067.827418981484</v>
      </c>
      <c r="T2290" t="str">
        <f t="shared" si="280"/>
        <v>Jun</v>
      </c>
      <c r="U2290">
        <f t="shared" si="281"/>
        <v>2012</v>
      </c>
      <c r="V2290" s="10">
        <f t="shared" si="287"/>
        <v>41086.75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82"/>
        <v>107.4</v>
      </c>
      <c r="P2291" s="5">
        <f t="shared" si="283"/>
        <v>64.44</v>
      </c>
      <c r="Q2291" t="str">
        <f t="shared" si="284"/>
        <v>music</v>
      </c>
      <c r="R2291" t="str">
        <f t="shared" si="285"/>
        <v>rock</v>
      </c>
      <c r="S2291" s="10">
        <f t="shared" si="286"/>
        <v>41571.998379629629</v>
      </c>
      <c r="T2291" t="str">
        <f t="shared" si="280"/>
        <v>Oct</v>
      </c>
      <c r="U2291">
        <f t="shared" si="281"/>
        <v>2013</v>
      </c>
      <c r="V2291" s="10">
        <f t="shared" si="287"/>
        <v>41614.973611111112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82"/>
        <v>104.06666666666666</v>
      </c>
      <c r="P2292" s="5">
        <f t="shared" si="283"/>
        <v>53.827586206896555</v>
      </c>
      <c r="Q2292" t="str">
        <f t="shared" si="284"/>
        <v>music</v>
      </c>
      <c r="R2292" t="str">
        <f t="shared" si="285"/>
        <v>rock</v>
      </c>
      <c r="S2292" s="10">
        <f t="shared" si="286"/>
        <v>40070.253819444442</v>
      </c>
      <c r="T2292" t="str">
        <f t="shared" si="280"/>
        <v>Sep</v>
      </c>
      <c r="U2292">
        <f t="shared" si="281"/>
        <v>2009</v>
      </c>
      <c r="V2292" s="10">
        <f t="shared" si="287"/>
        <v>40148.708333333336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82"/>
        <v>172.8</v>
      </c>
      <c r="P2293" s="5">
        <f t="shared" si="283"/>
        <v>100.46511627906976</v>
      </c>
      <c r="Q2293" t="str">
        <f t="shared" si="284"/>
        <v>music</v>
      </c>
      <c r="R2293" t="str">
        <f t="shared" si="285"/>
        <v>rock</v>
      </c>
      <c r="S2293" s="10">
        <f t="shared" si="286"/>
        <v>40987.977060185185</v>
      </c>
      <c r="T2293" t="str">
        <f t="shared" si="280"/>
        <v>Mar</v>
      </c>
      <c r="U2293">
        <f t="shared" si="281"/>
        <v>2012</v>
      </c>
      <c r="V2293" s="10">
        <f t="shared" si="287"/>
        <v>41022.166666666664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82"/>
        <v>107.2505</v>
      </c>
      <c r="P2294" s="5">
        <f t="shared" si="283"/>
        <v>46.630652173913049</v>
      </c>
      <c r="Q2294" t="str">
        <f t="shared" si="284"/>
        <v>music</v>
      </c>
      <c r="R2294" t="str">
        <f t="shared" si="285"/>
        <v>rock</v>
      </c>
      <c r="S2294" s="10">
        <f t="shared" si="286"/>
        <v>40987.697638888887</v>
      </c>
      <c r="T2294" t="str">
        <f t="shared" si="280"/>
        <v>Mar</v>
      </c>
      <c r="U2294">
        <f t="shared" si="281"/>
        <v>2012</v>
      </c>
      <c r="V2294" s="10">
        <f t="shared" si="287"/>
        <v>41017.697638888887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82"/>
        <v>108.23529411764706</v>
      </c>
      <c r="P2295" s="5">
        <f t="shared" si="283"/>
        <v>34.074074074074076</v>
      </c>
      <c r="Q2295" t="str">
        <f t="shared" si="284"/>
        <v>music</v>
      </c>
      <c r="R2295" t="str">
        <f t="shared" si="285"/>
        <v>rock</v>
      </c>
      <c r="S2295" s="10">
        <f t="shared" si="286"/>
        <v>41151.708321759259</v>
      </c>
      <c r="T2295" t="str">
        <f t="shared" si="280"/>
        <v>Aug</v>
      </c>
      <c r="U2295">
        <f t="shared" si="281"/>
        <v>2012</v>
      </c>
      <c r="V2295" s="10">
        <f t="shared" si="287"/>
        <v>41177.165972222225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82"/>
        <v>146.08079999999998</v>
      </c>
      <c r="P2296" s="5">
        <f t="shared" si="283"/>
        <v>65.214642857142863</v>
      </c>
      <c r="Q2296" t="str">
        <f t="shared" si="284"/>
        <v>music</v>
      </c>
      <c r="R2296" t="str">
        <f t="shared" si="285"/>
        <v>rock</v>
      </c>
      <c r="S2296" s="10">
        <f t="shared" si="286"/>
        <v>41264.72314814815</v>
      </c>
      <c r="T2296" t="str">
        <f t="shared" si="280"/>
        <v>Dec</v>
      </c>
      <c r="U2296">
        <f t="shared" si="281"/>
        <v>2012</v>
      </c>
      <c r="V2296" s="10">
        <f t="shared" si="287"/>
        <v>41294.72314814815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82"/>
        <v>125.25</v>
      </c>
      <c r="P2297" s="5">
        <f t="shared" si="283"/>
        <v>44.205882352941174</v>
      </c>
      <c r="Q2297" t="str">
        <f t="shared" si="284"/>
        <v>music</v>
      </c>
      <c r="R2297" t="str">
        <f t="shared" si="285"/>
        <v>rock</v>
      </c>
      <c r="S2297" s="10">
        <f t="shared" si="286"/>
        <v>41270.954351851848</v>
      </c>
      <c r="T2297" t="str">
        <f t="shared" si="280"/>
        <v>Dec</v>
      </c>
      <c r="U2297">
        <f t="shared" si="281"/>
        <v>2012</v>
      </c>
      <c r="V2297" s="10">
        <f t="shared" si="287"/>
        <v>41300.954351851848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82"/>
        <v>149.07142857142856</v>
      </c>
      <c r="P2298" s="5">
        <f t="shared" si="283"/>
        <v>71.965517241379317</v>
      </c>
      <c r="Q2298" t="str">
        <f t="shared" si="284"/>
        <v>music</v>
      </c>
      <c r="R2298" t="str">
        <f t="shared" si="285"/>
        <v>rock</v>
      </c>
      <c r="S2298" s="10">
        <f t="shared" si="286"/>
        <v>40927.731782407405</v>
      </c>
      <c r="T2298" t="str">
        <f t="shared" si="280"/>
        <v>Jan</v>
      </c>
      <c r="U2298">
        <f t="shared" si="281"/>
        <v>2012</v>
      </c>
      <c r="V2298" s="10">
        <f t="shared" si="287"/>
        <v>40962.731782407405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82"/>
        <v>100.6</v>
      </c>
      <c r="P2299" s="5">
        <f t="shared" si="283"/>
        <v>52.94736842105263</v>
      </c>
      <c r="Q2299" t="str">
        <f t="shared" si="284"/>
        <v>music</v>
      </c>
      <c r="R2299" t="str">
        <f t="shared" si="285"/>
        <v>rock</v>
      </c>
      <c r="S2299" s="10">
        <f t="shared" si="286"/>
        <v>40948.042233796295</v>
      </c>
      <c r="T2299" t="str">
        <f t="shared" si="280"/>
        <v>Feb</v>
      </c>
      <c r="U2299">
        <f t="shared" si="281"/>
        <v>2012</v>
      </c>
      <c r="V2299" s="10">
        <f t="shared" si="287"/>
        <v>40982.165972222225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82"/>
        <v>105.07333333333332</v>
      </c>
      <c r="P2300" s="5">
        <f t="shared" si="283"/>
        <v>109.45138888888889</v>
      </c>
      <c r="Q2300" t="str">
        <f t="shared" si="284"/>
        <v>music</v>
      </c>
      <c r="R2300" t="str">
        <f t="shared" si="285"/>
        <v>rock</v>
      </c>
      <c r="S2300" s="10">
        <f t="shared" si="286"/>
        <v>41694.84065972222</v>
      </c>
      <c r="T2300" t="str">
        <f t="shared" si="280"/>
        <v>Feb</v>
      </c>
      <c r="U2300">
        <f t="shared" si="281"/>
        <v>2014</v>
      </c>
      <c r="V2300" s="10">
        <f t="shared" si="287"/>
        <v>41724.798993055556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82"/>
        <v>350.16666666666663</v>
      </c>
      <c r="P2301" s="5">
        <f t="shared" si="283"/>
        <v>75.035714285714292</v>
      </c>
      <c r="Q2301" t="str">
        <f t="shared" si="284"/>
        <v>music</v>
      </c>
      <c r="R2301" t="str">
        <f t="shared" si="285"/>
        <v>rock</v>
      </c>
      <c r="S2301" s="10">
        <f t="shared" si="286"/>
        <v>40565.032511574071</v>
      </c>
      <c r="T2301" t="str">
        <f t="shared" si="280"/>
        <v>Jan</v>
      </c>
      <c r="U2301">
        <f t="shared" si="281"/>
        <v>2011</v>
      </c>
      <c r="V2301" s="10">
        <f t="shared" si="287"/>
        <v>40580.032511574071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82"/>
        <v>101.25</v>
      </c>
      <c r="P2302" s="5">
        <f t="shared" si="283"/>
        <v>115.71428571428571</v>
      </c>
      <c r="Q2302" t="str">
        <f t="shared" si="284"/>
        <v>music</v>
      </c>
      <c r="R2302" t="str">
        <f t="shared" si="285"/>
        <v>rock</v>
      </c>
      <c r="S2302" s="10">
        <f t="shared" si="286"/>
        <v>41074.727037037039</v>
      </c>
      <c r="T2302" t="str">
        <f t="shared" si="280"/>
        <v>Jun</v>
      </c>
      <c r="U2302">
        <f t="shared" si="281"/>
        <v>2012</v>
      </c>
      <c r="V2302" s="10">
        <f t="shared" si="287"/>
        <v>41088.727037037039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82"/>
        <v>133.6044</v>
      </c>
      <c r="P2303" s="5">
        <f t="shared" si="283"/>
        <v>31.659810426540286</v>
      </c>
      <c r="Q2303" t="str">
        <f t="shared" si="284"/>
        <v>music</v>
      </c>
      <c r="R2303" t="str">
        <f t="shared" si="285"/>
        <v>indie rock</v>
      </c>
      <c r="S2303" s="10">
        <f t="shared" si="286"/>
        <v>41416.146944444445</v>
      </c>
      <c r="T2303" t="str">
        <f t="shared" si="280"/>
        <v>May</v>
      </c>
      <c r="U2303">
        <f t="shared" si="281"/>
        <v>2013</v>
      </c>
      <c r="V2303" s="10">
        <f t="shared" si="287"/>
        <v>41446.146944444445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82"/>
        <v>170.65217391304347</v>
      </c>
      <c r="P2304" s="5">
        <f t="shared" si="283"/>
        <v>46.176470588235297</v>
      </c>
      <c r="Q2304" t="str">
        <f t="shared" si="284"/>
        <v>music</v>
      </c>
      <c r="R2304" t="str">
        <f t="shared" si="285"/>
        <v>indie rock</v>
      </c>
      <c r="S2304" s="10">
        <f t="shared" si="286"/>
        <v>41605.868449074071</v>
      </c>
      <c r="T2304" t="str">
        <f t="shared" si="280"/>
        <v>Nov</v>
      </c>
      <c r="U2304">
        <f t="shared" si="281"/>
        <v>2013</v>
      </c>
      <c r="V2304" s="10">
        <f t="shared" si="287"/>
        <v>41639.291666666664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82"/>
        <v>109.35829457364341</v>
      </c>
      <c r="P2305" s="5">
        <f t="shared" si="283"/>
        <v>68.481650485436887</v>
      </c>
      <c r="Q2305" t="str">
        <f t="shared" si="284"/>
        <v>music</v>
      </c>
      <c r="R2305" t="str">
        <f t="shared" si="285"/>
        <v>indie rock</v>
      </c>
      <c r="S2305" s="10">
        <f t="shared" si="286"/>
        <v>40850.111064814817</v>
      </c>
      <c r="T2305" t="str">
        <f t="shared" si="280"/>
        <v>Nov</v>
      </c>
      <c r="U2305">
        <f t="shared" si="281"/>
        <v>2011</v>
      </c>
      <c r="V2305" s="10">
        <f t="shared" si="287"/>
        <v>40890.152731481481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82"/>
        <v>100.70033333333335</v>
      </c>
      <c r="P2306" s="5">
        <f t="shared" si="283"/>
        <v>53.469203539823013</v>
      </c>
      <c r="Q2306" t="str">
        <f t="shared" si="284"/>
        <v>music</v>
      </c>
      <c r="R2306" t="str">
        <f t="shared" si="285"/>
        <v>indie rock</v>
      </c>
      <c r="S2306" s="10">
        <f t="shared" si="286"/>
        <v>40502.815868055557</v>
      </c>
      <c r="T2306" t="str">
        <f t="shared" ref="T2306:T2369" si="288">TEXT(S2306,"mmm")</f>
        <v>Nov</v>
      </c>
      <c r="U2306">
        <f t="shared" ref="U2306:U2369" si="289">YEAR(S2306)</f>
        <v>2010</v>
      </c>
      <c r="V2306" s="10">
        <f t="shared" si="287"/>
        <v>40544.207638888889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90">(E2307/D2307)*100</f>
        <v>101.22777777777779</v>
      </c>
      <c r="P2307" s="5">
        <f t="shared" ref="P2307:P2370" si="291">IFERROR(E2307/L2307,0)</f>
        <v>109.10778443113773</v>
      </c>
      <c r="Q2307" t="str">
        <f t="shared" ref="Q2307:Q2370" si="292">LEFT(N2307,SEARCH("/",N2307,1)-1)</f>
        <v>music</v>
      </c>
      <c r="R2307" t="str">
        <f t="shared" ref="R2307:R2370" si="293">RIGHT(N2307,LEN(N2307)-SEARCH("/",N2307,1))</f>
        <v>indie rock</v>
      </c>
      <c r="S2307" s="10">
        <f t="shared" ref="S2307:S2370" si="294">(((J2307/60)/60)/24)+DATE(1970,1,1)</f>
        <v>41834.695277777777</v>
      </c>
      <c r="T2307" t="str">
        <f t="shared" si="288"/>
        <v>Jul</v>
      </c>
      <c r="U2307">
        <f t="shared" si="289"/>
        <v>2014</v>
      </c>
      <c r="V2307" s="10">
        <f t="shared" ref="V2307:V2370" si="295">(((I2307/60)/60)/24)+DATE(1970,1,1)</f>
        <v>41859.75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90"/>
        <v>106.75857142857143</v>
      </c>
      <c r="P2308" s="5">
        <f t="shared" si="291"/>
        <v>51.185616438356163</v>
      </c>
      <c r="Q2308" t="str">
        <f t="shared" si="292"/>
        <v>music</v>
      </c>
      <c r="R2308" t="str">
        <f t="shared" si="293"/>
        <v>indie rock</v>
      </c>
      <c r="S2308" s="10">
        <f t="shared" si="294"/>
        <v>40948.16815972222</v>
      </c>
      <c r="T2308" t="str">
        <f t="shared" si="288"/>
        <v>Feb</v>
      </c>
      <c r="U2308">
        <f t="shared" si="289"/>
        <v>2012</v>
      </c>
      <c r="V2308" s="10">
        <f t="shared" si="295"/>
        <v>40978.16815972222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90"/>
        <v>106.65777537961894</v>
      </c>
      <c r="P2309" s="5">
        <f t="shared" si="291"/>
        <v>27.936800000000002</v>
      </c>
      <c r="Q2309" t="str">
        <f t="shared" si="292"/>
        <v>music</v>
      </c>
      <c r="R2309" t="str">
        <f t="shared" si="293"/>
        <v>indie rock</v>
      </c>
      <c r="S2309" s="10">
        <f t="shared" si="294"/>
        <v>41004.802465277775</v>
      </c>
      <c r="T2309" t="str">
        <f t="shared" si="288"/>
        <v>Apr</v>
      </c>
      <c r="U2309">
        <f t="shared" si="289"/>
        <v>2012</v>
      </c>
      <c r="V2309" s="10">
        <f t="shared" si="295"/>
        <v>41034.802407407406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90"/>
        <v>101.30622</v>
      </c>
      <c r="P2310" s="5">
        <f t="shared" si="291"/>
        <v>82.496921824104234</v>
      </c>
      <c r="Q2310" t="str">
        <f t="shared" si="292"/>
        <v>music</v>
      </c>
      <c r="R2310" t="str">
        <f t="shared" si="293"/>
        <v>indie rock</v>
      </c>
      <c r="S2310" s="10">
        <f t="shared" si="294"/>
        <v>41851.962916666671</v>
      </c>
      <c r="T2310" t="str">
        <f t="shared" si="288"/>
        <v>Jul</v>
      </c>
      <c r="U2310">
        <f t="shared" si="289"/>
        <v>2014</v>
      </c>
      <c r="V2310" s="10">
        <f t="shared" si="295"/>
        <v>41880.041666666664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90"/>
        <v>106.67450000000001</v>
      </c>
      <c r="P2311" s="5">
        <f t="shared" si="291"/>
        <v>59.817476635514019</v>
      </c>
      <c r="Q2311" t="str">
        <f t="shared" si="292"/>
        <v>music</v>
      </c>
      <c r="R2311" t="str">
        <f t="shared" si="293"/>
        <v>indie rock</v>
      </c>
      <c r="S2311" s="10">
        <f t="shared" si="294"/>
        <v>41307.987696759257</v>
      </c>
      <c r="T2311" t="str">
        <f t="shared" si="288"/>
        <v>Feb</v>
      </c>
      <c r="U2311">
        <f t="shared" si="289"/>
        <v>2013</v>
      </c>
      <c r="V2311" s="10">
        <f t="shared" si="295"/>
        <v>41342.987696759257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90"/>
        <v>428.83978378378379</v>
      </c>
      <c r="P2312" s="5">
        <f t="shared" si="291"/>
        <v>64.816470588235291</v>
      </c>
      <c r="Q2312" t="str">
        <f t="shared" si="292"/>
        <v>music</v>
      </c>
      <c r="R2312" t="str">
        <f t="shared" si="293"/>
        <v>indie rock</v>
      </c>
      <c r="S2312" s="10">
        <f t="shared" si="294"/>
        <v>41324.79415509259</v>
      </c>
      <c r="T2312" t="str">
        <f t="shared" si="288"/>
        <v>Feb</v>
      </c>
      <c r="U2312">
        <f t="shared" si="289"/>
        <v>2013</v>
      </c>
      <c r="V2312" s="10">
        <f t="shared" si="295"/>
        <v>41354.752488425926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90"/>
        <v>104.11111111111111</v>
      </c>
      <c r="P2313" s="5">
        <f t="shared" si="291"/>
        <v>90.09615384615384</v>
      </c>
      <c r="Q2313" t="str">
        <f t="shared" si="292"/>
        <v>music</v>
      </c>
      <c r="R2313" t="str">
        <f t="shared" si="293"/>
        <v>indie rock</v>
      </c>
      <c r="S2313" s="10">
        <f t="shared" si="294"/>
        <v>41736.004502314812</v>
      </c>
      <c r="T2313" t="str">
        <f t="shared" si="288"/>
        <v>Apr</v>
      </c>
      <c r="U2313">
        <f t="shared" si="289"/>
        <v>2014</v>
      </c>
      <c r="V2313" s="10">
        <f t="shared" si="295"/>
        <v>41766.004502314812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90"/>
        <v>107.86666666666666</v>
      </c>
      <c r="P2314" s="5">
        <f t="shared" si="291"/>
        <v>40.962025316455694</v>
      </c>
      <c r="Q2314" t="str">
        <f t="shared" si="292"/>
        <v>music</v>
      </c>
      <c r="R2314" t="str">
        <f t="shared" si="293"/>
        <v>indie rock</v>
      </c>
      <c r="S2314" s="10">
        <f t="shared" si="294"/>
        <v>41716.632847222223</v>
      </c>
      <c r="T2314" t="str">
        <f t="shared" si="288"/>
        <v>Mar</v>
      </c>
      <c r="U2314">
        <f t="shared" si="289"/>
        <v>2014</v>
      </c>
      <c r="V2314" s="10">
        <f t="shared" si="295"/>
        <v>41747.958333333336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90"/>
        <v>175.84040000000002</v>
      </c>
      <c r="P2315" s="5">
        <f t="shared" si="291"/>
        <v>56.000127388535034</v>
      </c>
      <c r="Q2315" t="str">
        <f t="shared" si="292"/>
        <v>music</v>
      </c>
      <c r="R2315" t="str">
        <f t="shared" si="293"/>
        <v>indie rock</v>
      </c>
      <c r="S2315" s="10">
        <f t="shared" si="294"/>
        <v>41002.958634259259</v>
      </c>
      <c r="T2315" t="str">
        <f t="shared" si="288"/>
        <v>Apr</v>
      </c>
      <c r="U2315">
        <f t="shared" si="289"/>
        <v>2012</v>
      </c>
      <c r="V2315" s="10">
        <f t="shared" si="295"/>
        <v>41032.958634259259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90"/>
        <v>156.97</v>
      </c>
      <c r="P2316" s="5">
        <f t="shared" si="291"/>
        <v>37.672800000000002</v>
      </c>
      <c r="Q2316" t="str">
        <f t="shared" si="292"/>
        <v>music</v>
      </c>
      <c r="R2316" t="str">
        <f t="shared" si="293"/>
        <v>indie rock</v>
      </c>
      <c r="S2316" s="10">
        <f t="shared" si="294"/>
        <v>41037.551585648151</v>
      </c>
      <c r="T2316" t="str">
        <f t="shared" si="288"/>
        <v>May</v>
      </c>
      <c r="U2316">
        <f t="shared" si="289"/>
        <v>2012</v>
      </c>
      <c r="V2316" s="10">
        <f t="shared" si="295"/>
        <v>41067.551585648151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90"/>
        <v>102.60000000000001</v>
      </c>
      <c r="P2317" s="5">
        <f t="shared" si="291"/>
        <v>40.078125</v>
      </c>
      <c r="Q2317" t="str">
        <f t="shared" si="292"/>
        <v>music</v>
      </c>
      <c r="R2317" t="str">
        <f t="shared" si="293"/>
        <v>indie rock</v>
      </c>
      <c r="S2317" s="10">
        <f t="shared" si="294"/>
        <v>41004.72619212963</v>
      </c>
      <c r="T2317" t="str">
        <f t="shared" si="288"/>
        <v>Apr</v>
      </c>
      <c r="U2317">
        <f t="shared" si="289"/>
        <v>2012</v>
      </c>
      <c r="V2317" s="10">
        <f t="shared" si="295"/>
        <v>41034.72619212963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90"/>
        <v>104.04266666666666</v>
      </c>
      <c r="P2318" s="5">
        <f t="shared" si="291"/>
        <v>78.031999999999996</v>
      </c>
      <c r="Q2318" t="str">
        <f t="shared" si="292"/>
        <v>music</v>
      </c>
      <c r="R2318" t="str">
        <f t="shared" si="293"/>
        <v>indie rock</v>
      </c>
      <c r="S2318" s="10">
        <f t="shared" si="294"/>
        <v>40079.725115740745</v>
      </c>
      <c r="T2318" t="str">
        <f t="shared" si="288"/>
        <v>Sep</v>
      </c>
      <c r="U2318">
        <f t="shared" si="289"/>
        <v>2009</v>
      </c>
      <c r="V2318" s="10">
        <f t="shared" si="295"/>
        <v>40156.76666666667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90"/>
        <v>104</v>
      </c>
      <c r="P2319" s="5">
        <f t="shared" si="291"/>
        <v>18.90909090909091</v>
      </c>
      <c r="Q2319" t="str">
        <f t="shared" si="292"/>
        <v>music</v>
      </c>
      <c r="R2319" t="str">
        <f t="shared" si="293"/>
        <v>indie rock</v>
      </c>
      <c r="S2319" s="10">
        <f t="shared" si="294"/>
        <v>40192.542233796295</v>
      </c>
      <c r="T2319" t="str">
        <f t="shared" si="288"/>
        <v>Jan</v>
      </c>
      <c r="U2319">
        <f t="shared" si="289"/>
        <v>2010</v>
      </c>
      <c r="V2319" s="10">
        <f t="shared" si="295"/>
        <v>40224.208333333336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90"/>
        <v>121.05999999999999</v>
      </c>
      <c r="P2320" s="5">
        <f t="shared" si="291"/>
        <v>37.134969325153371</v>
      </c>
      <c r="Q2320" t="str">
        <f t="shared" si="292"/>
        <v>music</v>
      </c>
      <c r="R2320" t="str">
        <f t="shared" si="293"/>
        <v>indie rock</v>
      </c>
      <c r="S2320" s="10">
        <f t="shared" si="294"/>
        <v>40050.643680555557</v>
      </c>
      <c r="T2320" t="str">
        <f t="shared" si="288"/>
        <v>Aug</v>
      </c>
      <c r="U2320">
        <f t="shared" si="289"/>
        <v>2009</v>
      </c>
      <c r="V2320" s="10">
        <f t="shared" si="295"/>
        <v>40082.165972222225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90"/>
        <v>107.69999999999999</v>
      </c>
      <c r="P2321" s="5">
        <f t="shared" si="291"/>
        <v>41.961038961038959</v>
      </c>
      <c r="Q2321" t="str">
        <f t="shared" si="292"/>
        <v>music</v>
      </c>
      <c r="R2321" t="str">
        <f t="shared" si="293"/>
        <v>indie rock</v>
      </c>
      <c r="S2321" s="10">
        <f t="shared" si="294"/>
        <v>41593.082002314812</v>
      </c>
      <c r="T2321" t="str">
        <f t="shared" si="288"/>
        <v>Nov</v>
      </c>
      <c r="U2321">
        <f t="shared" si="289"/>
        <v>2013</v>
      </c>
      <c r="V2321" s="10">
        <f t="shared" si="295"/>
        <v>41623.082002314812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90"/>
        <v>108.66</v>
      </c>
      <c r="P2322" s="5">
        <f t="shared" si="291"/>
        <v>61.044943820224717</v>
      </c>
      <c r="Q2322" t="str">
        <f t="shared" si="292"/>
        <v>music</v>
      </c>
      <c r="R2322" t="str">
        <f t="shared" si="293"/>
        <v>indie rock</v>
      </c>
      <c r="S2322" s="10">
        <f t="shared" si="294"/>
        <v>41696.817129629628</v>
      </c>
      <c r="T2322" t="str">
        <f t="shared" si="288"/>
        <v>Feb</v>
      </c>
      <c r="U2322">
        <f t="shared" si="289"/>
        <v>2014</v>
      </c>
      <c r="V2322" s="10">
        <f t="shared" si="295"/>
        <v>41731.775462962964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90"/>
        <v>39.120962394619681</v>
      </c>
      <c r="P2323" s="5">
        <f t="shared" si="291"/>
        <v>64.53125</v>
      </c>
      <c r="Q2323" t="str">
        <f t="shared" si="292"/>
        <v>food</v>
      </c>
      <c r="R2323" t="str">
        <f t="shared" si="293"/>
        <v>small batch</v>
      </c>
      <c r="S2323" s="10">
        <f t="shared" si="294"/>
        <v>42799.260428240741</v>
      </c>
      <c r="T2323" t="str">
        <f t="shared" si="288"/>
        <v>Mar</v>
      </c>
      <c r="U2323">
        <f t="shared" si="289"/>
        <v>2017</v>
      </c>
      <c r="V2323" s="10">
        <f t="shared" si="295"/>
        <v>42829.21876157407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90"/>
        <v>3.1481481481481479</v>
      </c>
      <c r="P2324" s="5">
        <f t="shared" si="291"/>
        <v>21.25</v>
      </c>
      <c r="Q2324" t="str">
        <f t="shared" si="292"/>
        <v>food</v>
      </c>
      <c r="R2324" t="str">
        <f t="shared" si="293"/>
        <v>small batch</v>
      </c>
      <c r="S2324" s="10">
        <f t="shared" si="294"/>
        <v>42804.895474537043</v>
      </c>
      <c r="T2324" t="str">
        <f t="shared" si="288"/>
        <v>Mar</v>
      </c>
      <c r="U2324">
        <f t="shared" si="289"/>
        <v>2017</v>
      </c>
      <c r="V2324" s="10">
        <f t="shared" si="295"/>
        <v>42834.853807870371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90"/>
        <v>48</v>
      </c>
      <c r="P2325" s="5">
        <f t="shared" si="291"/>
        <v>30</v>
      </c>
      <c r="Q2325" t="str">
        <f t="shared" si="292"/>
        <v>food</v>
      </c>
      <c r="R2325" t="str">
        <f t="shared" si="293"/>
        <v>small batch</v>
      </c>
      <c r="S2325" s="10">
        <f t="shared" si="294"/>
        <v>42807.755173611105</v>
      </c>
      <c r="T2325" t="str">
        <f t="shared" si="288"/>
        <v>Mar</v>
      </c>
      <c r="U2325">
        <f t="shared" si="289"/>
        <v>2017</v>
      </c>
      <c r="V2325" s="10">
        <f t="shared" si="295"/>
        <v>42814.755173611105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90"/>
        <v>20.733333333333334</v>
      </c>
      <c r="P2326" s="5">
        <f t="shared" si="291"/>
        <v>25.491803278688526</v>
      </c>
      <c r="Q2326" t="str">
        <f t="shared" si="292"/>
        <v>food</v>
      </c>
      <c r="R2326" t="str">
        <f t="shared" si="293"/>
        <v>small batch</v>
      </c>
      <c r="S2326" s="10">
        <f t="shared" si="294"/>
        <v>42790.885243055556</v>
      </c>
      <c r="T2326" t="str">
        <f t="shared" si="288"/>
        <v>Feb</v>
      </c>
      <c r="U2326">
        <f t="shared" si="289"/>
        <v>2017</v>
      </c>
      <c r="V2326" s="10">
        <f t="shared" si="295"/>
        <v>42820.843576388885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90"/>
        <v>8</v>
      </c>
      <c r="P2327" s="5">
        <f t="shared" si="291"/>
        <v>11.428571428571429</v>
      </c>
      <c r="Q2327" t="str">
        <f t="shared" si="292"/>
        <v>food</v>
      </c>
      <c r="R2327" t="str">
        <f t="shared" si="293"/>
        <v>small batch</v>
      </c>
      <c r="S2327" s="10">
        <f t="shared" si="294"/>
        <v>42794.022349537037</v>
      </c>
      <c r="T2327" t="str">
        <f t="shared" si="288"/>
        <v>Feb</v>
      </c>
      <c r="U2327">
        <f t="shared" si="289"/>
        <v>2017</v>
      </c>
      <c r="V2327" s="10">
        <f t="shared" si="295"/>
        <v>42823.980682870373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90"/>
        <v>0.72</v>
      </c>
      <c r="P2328" s="5">
        <f t="shared" si="291"/>
        <v>108</v>
      </c>
      <c r="Q2328" t="str">
        <f t="shared" si="292"/>
        <v>food</v>
      </c>
      <c r="R2328" t="str">
        <f t="shared" si="293"/>
        <v>small batch</v>
      </c>
      <c r="S2328" s="10">
        <f t="shared" si="294"/>
        <v>42804.034120370372</v>
      </c>
      <c r="T2328" t="str">
        <f t="shared" si="288"/>
        <v>Mar</v>
      </c>
      <c r="U2328">
        <f t="shared" si="289"/>
        <v>2017</v>
      </c>
      <c r="V2328" s="10">
        <f t="shared" si="295"/>
        <v>42855.708333333328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90"/>
        <v>526.09431428571429</v>
      </c>
      <c r="P2329" s="5">
        <f t="shared" si="291"/>
        <v>54.883162444113267</v>
      </c>
      <c r="Q2329" t="str">
        <f t="shared" si="292"/>
        <v>food</v>
      </c>
      <c r="R2329" t="str">
        <f t="shared" si="293"/>
        <v>small batch</v>
      </c>
      <c r="S2329" s="10">
        <f t="shared" si="294"/>
        <v>41842.917129629634</v>
      </c>
      <c r="T2329" t="str">
        <f t="shared" si="288"/>
        <v>Jul</v>
      </c>
      <c r="U2329">
        <f t="shared" si="289"/>
        <v>2014</v>
      </c>
      <c r="V2329" s="10">
        <f t="shared" si="295"/>
        <v>41877.917129629634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90"/>
        <v>254.45000000000002</v>
      </c>
      <c r="P2330" s="5">
        <f t="shared" si="291"/>
        <v>47.383612662942269</v>
      </c>
      <c r="Q2330" t="str">
        <f t="shared" si="292"/>
        <v>food</v>
      </c>
      <c r="R2330" t="str">
        <f t="shared" si="293"/>
        <v>small batch</v>
      </c>
      <c r="S2330" s="10">
        <f t="shared" si="294"/>
        <v>42139.781678240746</v>
      </c>
      <c r="T2330" t="str">
        <f t="shared" si="288"/>
        <v>May</v>
      </c>
      <c r="U2330">
        <f t="shared" si="289"/>
        <v>2015</v>
      </c>
      <c r="V2330" s="10">
        <f t="shared" si="295"/>
        <v>42169.781678240746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90"/>
        <v>105.91999999999999</v>
      </c>
      <c r="P2331" s="5">
        <f t="shared" si="291"/>
        <v>211.84</v>
      </c>
      <c r="Q2331" t="str">
        <f t="shared" si="292"/>
        <v>food</v>
      </c>
      <c r="R2331" t="str">
        <f t="shared" si="293"/>
        <v>small batch</v>
      </c>
      <c r="S2331" s="10">
        <f t="shared" si="294"/>
        <v>41807.624374999999</v>
      </c>
      <c r="T2331" t="str">
        <f t="shared" si="288"/>
        <v>Jun</v>
      </c>
      <c r="U2331">
        <f t="shared" si="289"/>
        <v>2014</v>
      </c>
      <c r="V2331" s="10">
        <f t="shared" si="295"/>
        <v>41837.624374999999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90"/>
        <v>102.42285714285715</v>
      </c>
      <c r="P2332" s="5">
        <f t="shared" si="291"/>
        <v>219.92638036809817</v>
      </c>
      <c r="Q2332" t="str">
        <f t="shared" si="292"/>
        <v>food</v>
      </c>
      <c r="R2332" t="str">
        <f t="shared" si="293"/>
        <v>small batch</v>
      </c>
      <c r="S2332" s="10">
        <f t="shared" si="294"/>
        <v>42332.89980324074</v>
      </c>
      <c r="T2332" t="str">
        <f t="shared" si="288"/>
        <v>Nov</v>
      </c>
      <c r="U2332">
        <f t="shared" si="289"/>
        <v>2015</v>
      </c>
      <c r="V2332" s="10">
        <f t="shared" si="295"/>
        <v>42363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90"/>
        <v>144.31375</v>
      </c>
      <c r="P2333" s="5">
        <f t="shared" si="291"/>
        <v>40.795406360424032</v>
      </c>
      <c r="Q2333" t="str">
        <f t="shared" si="292"/>
        <v>food</v>
      </c>
      <c r="R2333" t="str">
        <f t="shared" si="293"/>
        <v>small batch</v>
      </c>
      <c r="S2333" s="10">
        <f t="shared" si="294"/>
        <v>41839.005671296298</v>
      </c>
      <c r="T2333" t="str">
        <f t="shared" si="288"/>
        <v>Jul</v>
      </c>
      <c r="U2333">
        <f t="shared" si="289"/>
        <v>2014</v>
      </c>
      <c r="V2333" s="10">
        <f t="shared" si="295"/>
        <v>41869.005671296298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90"/>
        <v>106.30800000000001</v>
      </c>
      <c r="P2334" s="5">
        <f t="shared" si="291"/>
        <v>75.502840909090907</v>
      </c>
      <c r="Q2334" t="str">
        <f t="shared" si="292"/>
        <v>food</v>
      </c>
      <c r="R2334" t="str">
        <f t="shared" si="293"/>
        <v>small batch</v>
      </c>
      <c r="S2334" s="10">
        <f t="shared" si="294"/>
        <v>42011.628136574072</v>
      </c>
      <c r="T2334" t="str">
        <f t="shared" si="288"/>
        <v>Jan</v>
      </c>
      <c r="U2334">
        <f t="shared" si="289"/>
        <v>2015</v>
      </c>
      <c r="V2334" s="10">
        <f t="shared" si="295"/>
        <v>42041.628136574072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90"/>
        <v>212.16666666666666</v>
      </c>
      <c r="P2335" s="5">
        <f t="shared" si="291"/>
        <v>13.542553191489361</v>
      </c>
      <c r="Q2335" t="str">
        <f t="shared" si="292"/>
        <v>food</v>
      </c>
      <c r="R2335" t="str">
        <f t="shared" si="293"/>
        <v>small batch</v>
      </c>
      <c r="S2335" s="10">
        <f t="shared" si="294"/>
        <v>41767.650347222225</v>
      </c>
      <c r="T2335" t="str">
        <f t="shared" si="288"/>
        <v>May</v>
      </c>
      <c r="U2335">
        <f t="shared" si="289"/>
        <v>2014</v>
      </c>
      <c r="V2335" s="10">
        <f t="shared" si="295"/>
        <v>41788.743055555555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90"/>
        <v>101.95</v>
      </c>
      <c r="P2336" s="5">
        <f t="shared" si="291"/>
        <v>60.865671641791046</v>
      </c>
      <c r="Q2336" t="str">
        <f t="shared" si="292"/>
        <v>food</v>
      </c>
      <c r="R2336" t="str">
        <f t="shared" si="293"/>
        <v>small batch</v>
      </c>
      <c r="S2336" s="10">
        <f t="shared" si="294"/>
        <v>41918.670115740737</v>
      </c>
      <c r="T2336" t="str">
        <f t="shared" si="288"/>
        <v>Oct</v>
      </c>
      <c r="U2336">
        <f t="shared" si="289"/>
        <v>2014</v>
      </c>
      <c r="V2336" s="10">
        <f t="shared" si="295"/>
        <v>41948.731944444444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90"/>
        <v>102.27200000000001</v>
      </c>
      <c r="P2337" s="5">
        <f t="shared" si="291"/>
        <v>115.69230769230769</v>
      </c>
      <c r="Q2337" t="str">
        <f t="shared" si="292"/>
        <v>food</v>
      </c>
      <c r="R2337" t="str">
        <f t="shared" si="293"/>
        <v>small batch</v>
      </c>
      <c r="S2337" s="10">
        <f t="shared" si="294"/>
        <v>41771.572256944448</v>
      </c>
      <c r="T2337" t="str">
        <f t="shared" si="288"/>
        <v>May</v>
      </c>
      <c r="U2337">
        <f t="shared" si="289"/>
        <v>2014</v>
      </c>
      <c r="V2337" s="10">
        <f t="shared" si="295"/>
        <v>41801.572256944448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90"/>
        <v>520.73254999999995</v>
      </c>
      <c r="P2338" s="5">
        <f t="shared" si="291"/>
        <v>48.104623556581984</v>
      </c>
      <c r="Q2338" t="str">
        <f t="shared" si="292"/>
        <v>food</v>
      </c>
      <c r="R2338" t="str">
        <f t="shared" si="293"/>
        <v>small batch</v>
      </c>
      <c r="S2338" s="10">
        <f t="shared" si="294"/>
        <v>41666.924710648149</v>
      </c>
      <c r="T2338" t="str">
        <f t="shared" si="288"/>
        <v>Jan</v>
      </c>
      <c r="U2338">
        <f t="shared" si="289"/>
        <v>2014</v>
      </c>
      <c r="V2338" s="10">
        <f t="shared" si="295"/>
        <v>41706.924710648149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90"/>
        <v>110.65833333333333</v>
      </c>
      <c r="P2339" s="5">
        <f t="shared" si="291"/>
        <v>74.184357541899445</v>
      </c>
      <c r="Q2339" t="str">
        <f t="shared" si="292"/>
        <v>food</v>
      </c>
      <c r="R2339" t="str">
        <f t="shared" si="293"/>
        <v>small batch</v>
      </c>
      <c r="S2339" s="10">
        <f t="shared" si="294"/>
        <v>41786.640543981484</v>
      </c>
      <c r="T2339" t="str">
        <f t="shared" si="288"/>
        <v>May</v>
      </c>
      <c r="U2339">
        <f t="shared" si="289"/>
        <v>2014</v>
      </c>
      <c r="V2339" s="10">
        <f t="shared" si="295"/>
        <v>41816.640543981484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90"/>
        <v>101.14333333333335</v>
      </c>
      <c r="P2340" s="5">
        <f t="shared" si="291"/>
        <v>123.34552845528455</v>
      </c>
      <c r="Q2340" t="str">
        <f t="shared" si="292"/>
        <v>food</v>
      </c>
      <c r="R2340" t="str">
        <f t="shared" si="293"/>
        <v>small batch</v>
      </c>
      <c r="S2340" s="10">
        <f t="shared" si="294"/>
        <v>41789.896805555552</v>
      </c>
      <c r="T2340" t="str">
        <f t="shared" si="288"/>
        <v>May</v>
      </c>
      <c r="U2340">
        <f t="shared" si="289"/>
        <v>2014</v>
      </c>
      <c r="V2340" s="10">
        <f t="shared" si="295"/>
        <v>41819.896805555552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90"/>
        <v>294.20799999999997</v>
      </c>
      <c r="P2341" s="5">
        <f t="shared" si="291"/>
        <v>66.623188405797094</v>
      </c>
      <c r="Q2341" t="str">
        <f t="shared" si="292"/>
        <v>food</v>
      </c>
      <c r="R2341" t="str">
        <f t="shared" si="293"/>
        <v>small batch</v>
      </c>
      <c r="S2341" s="10">
        <f t="shared" si="294"/>
        <v>42692.79987268518</v>
      </c>
      <c r="T2341" t="str">
        <f t="shared" si="288"/>
        <v>Nov</v>
      </c>
      <c r="U2341">
        <f t="shared" si="289"/>
        <v>2016</v>
      </c>
      <c r="V2341" s="10">
        <f t="shared" si="295"/>
        <v>42723.332638888889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90"/>
        <v>105.77749999999999</v>
      </c>
      <c r="P2342" s="5">
        <f t="shared" si="291"/>
        <v>104.99007444168734</v>
      </c>
      <c r="Q2342" t="str">
        <f t="shared" si="292"/>
        <v>food</v>
      </c>
      <c r="R2342" t="str">
        <f t="shared" si="293"/>
        <v>small batch</v>
      </c>
      <c r="S2342" s="10">
        <f t="shared" si="294"/>
        <v>42643.642800925925</v>
      </c>
      <c r="T2342" t="str">
        <f t="shared" si="288"/>
        <v>Sep</v>
      </c>
      <c r="U2342">
        <f t="shared" si="289"/>
        <v>2016</v>
      </c>
      <c r="V2342" s="10">
        <f t="shared" si="295"/>
        <v>42673.642800925925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90"/>
        <v>0</v>
      </c>
      <c r="P2343" s="5">
        <f t="shared" si="291"/>
        <v>0</v>
      </c>
      <c r="Q2343" t="str">
        <f t="shared" si="292"/>
        <v>technology</v>
      </c>
      <c r="R2343" t="str">
        <f t="shared" si="293"/>
        <v>web</v>
      </c>
      <c r="S2343" s="10">
        <f t="shared" si="294"/>
        <v>42167.813703703709</v>
      </c>
      <c r="T2343" t="str">
        <f t="shared" si="288"/>
        <v>Jun</v>
      </c>
      <c r="U2343">
        <f t="shared" si="289"/>
        <v>2015</v>
      </c>
      <c r="V2343" s="10">
        <f t="shared" si="295"/>
        <v>42197.813703703709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90"/>
        <v>0</v>
      </c>
      <c r="P2344" s="5">
        <f t="shared" si="291"/>
        <v>0</v>
      </c>
      <c r="Q2344" t="str">
        <f t="shared" si="292"/>
        <v>technology</v>
      </c>
      <c r="R2344" t="str">
        <f t="shared" si="293"/>
        <v>web</v>
      </c>
      <c r="S2344" s="10">
        <f t="shared" si="294"/>
        <v>41897.702199074076</v>
      </c>
      <c r="T2344" t="str">
        <f t="shared" si="288"/>
        <v>Sep</v>
      </c>
      <c r="U2344">
        <f t="shared" si="289"/>
        <v>2014</v>
      </c>
      <c r="V2344" s="10">
        <f t="shared" si="295"/>
        <v>41918.208333333336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90"/>
        <v>3</v>
      </c>
      <c r="P2345" s="5">
        <f t="shared" si="291"/>
        <v>300</v>
      </c>
      <c r="Q2345" t="str">
        <f t="shared" si="292"/>
        <v>technology</v>
      </c>
      <c r="R2345" t="str">
        <f t="shared" si="293"/>
        <v>web</v>
      </c>
      <c r="S2345" s="10">
        <f t="shared" si="294"/>
        <v>42327.825289351851</v>
      </c>
      <c r="T2345" t="str">
        <f t="shared" si="288"/>
        <v>Nov</v>
      </c>
      <c r="U2345">
        <f t="shared" si="289"/>
        <v>2015</v>
      </c>
      <c r="V2345" s="10">
        <f t="shared" si="295"/>
        <v>42377.82430555555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90"/>
        <v>0.1</v>
      </c>
      <c r="P2346" s="5">
        <f t="shared" si="291"/>
        <v>1</v>
      </c>
      <c r="Q2346" t="str">
        <f t="shared" si="292"/>
        <v>technology</v>
      </c>
      <c r="R2346" t="str">
        <f t="shared" si="293"/>
        <v>web</v>
      </c>
      <c r="S2346" s="10">
        <f t="shared" si="294"/>
        <v>42515.727650462963</v>
      </c>
      <c r="T2346" t="str">
        <f t="shared" si="288"/>
        <v>May</v>
      </c>
      <c r="U2346">
        <f t="shared" si="289"/>
        <v>2016</v>
      </c>
      <c r="V2346" s="10">
        <f t="shared" si="295"/>
        <v>42545.727650462963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90"/>
        <v>0</v>
      </c>
      <c r="P2347" s="5">
        <f t="shared" si="291"/>
        <v>0</v>
      </c>
      <c r="Q2347" t="str">
        <f t="shared" si="292"/>
        <v>technology</v>
      </c>
      <c r="R2347" t="str">
        <f t="shared" si="293"/>
        <v>web</v>
      </c>
      <c r="S2347" s="10">
        <f t="shared" si="294"/>
        <v>42060.001805555556</v>
      </c>
      <c r="T2347" t="str">
        <f t="shared" si="288"/>
        <v>Feb</v>
      </c>
      <c r="U2347">
        <f t="shared" si="289"/>
        <v>2015</v>
      </c>
      <c r="V2347" s="10">
        <f t="shared" si="295"/>
        <v>42094.985416666663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90"/>
        <v>6.5000000000000002E-2</v>
      </c>
      <c r="P2348" s="5">
        <f t="shared" si="291"/>
        <v>13</v>
      </c>
      <c r="Q2348" t="str">
        <f t="shared" si="292"/>
        <v>technology</v>
      </c>
      <c r="R2348" t="str">
        <f t="shared" si="293"/>
        <v>web</v>
      </c>
      <c r="S2348" s="10">
        <f t="shared" si="294"/>
        <v>42615.79896990741</v>
      </c>
      <c r="T2348" t="str">
        <f t="shared" si="288"/>
        <v>Sep</v>
      </c>
      <c r="U2348">
        <f t="shared" si="289"/>
        <v>2016</v>
      </c>
      <c r="V2348" s="10">
        <f t="shared" si="295"/>
        <v>42660.79896990741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90"/>
        <v>1.5</v>
      </c>
      <c r="P2349" s="5">
        <f t="shared" si="291"/>
        <v>15</v>
      </c>
      <c r="Q2349" t="str">
        <f t="shared" si="292"/>
        <v>technology</v>
      </c>
      <c r="R2349" t="str">
        <f t="shared" si="293"/>
        <v>web</v>
      </c>
      <c r="S2349" s="10">
        <f t="shared" si="294"/>
        <v>42577.607361111113</v>
      </c>
      <c r="T2349" t="str">
        <f t="shared" si="288"/>
        <v>Jul</v>
      </c>
      <c r="U2349">
        <f t="shared" si="289"/>
        <v>2016</v>
      </c>
      <c r="V2349" s="10">
        <f t="shared" si="295"/>
        <v>42607.607361111113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90"/>
        <v>0.38571428571428573</v>
      </c>
      <c r="P2350" s="5">
        <f t="shared" si="291"/>
        <v>54</v>
      </c>
      <c r="Q2350" t="str">
        <f t="shared" si="292"/>
        <v>technology</v>
      </c>
      <c r="R2350" t="str">
        <f t="shared" si="293"/>
        <v>web</v>
      </c>
      <c r="S2350" s="10">
        <f t="shared" si="294"/>
        <v>42360.932152777779</v>
      </c>
      <c r="T2350" t="str">
        <f t="shared" si="288"/>
        <v>Dec</v>
      </c>
      <c r="U2350">
        <f t="shared" si="289"/>
        <v>2015</v>
      </c>
      <c r="V2350" s="10">
        <f t="shared" si="295"/>
        <v>42420.932152777779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90"/>
        <v>0</v>
      </c>
      <c r="P2351" s="5">
        <f t="shared" si="291"/>
        <v>0</v>
      </c>
      <c r="Q2351" t="str">
        <f t="shared" si="292"/>
        <v>technology</v>
      </c>
      <c r="R2351" t="str">
        <f t="shared" si="293"/>
        <v>web</v>
      </c>
      <c r="S2351" s="10">
        <f t="shared" si="294"/>
        <v>42198.775787037041</v>
      </c>
      <c r="T2351" t="str">
        <f t="shared" si="288"/>
        <v>Jul</v>
      </c>
      <c r="U2351">
        <f t="shared" si="289"/>
        <v>2015</v>
      </c>
      <c r="V2351" s="10">
        <f t="shared" si="295"/>
        <v>42227.775787037041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90"/>
        <v>0</v>
      </c>
      <c r="P2352" s="5">
        <f t="shared" si="291"/>
        <v>0</v>
      </c>
      <c r="Q2352" t="str">
        <f t="shared" si="292"/>
        <v>technology</v>
      </c>
      <c r="R2352" t="str">
        <f t="shared" si="293"/>
        <v>web</v>
      </c>
      <c r="S2352" s="10">
        <f t="shared" si="294"/>
        <v>42708.842245370368</v>
      </c>
      <c r="T2352" t="str">
        <f t="shared" si="288"/>
        <v>Dec</v>
      </c>
      <c r="U2352">
        <f t="shared" si="289"/>
        <v>2016</v>
      </c>
      <c r="V2352" s="10">
        <f t="shared" si="295"/>
        <v>42738.842245370368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90"/>
        <v>0.5714285714285714</v>
      </c>
      <c r="P2353" s="5">
        <f t="shared" si="291"/>
        <v>15.428571428571429</v>
      </c>
      <c r="Q2353" t="str">
        <f t="shared" si="292"/>
        <v>technology</v>
      </c>
      <c r="R2353" t="str">
        <f t="shared" si="293"/>
        <v>web</v>
      </c>
      <c r="S2353" s="10">
        <f t="shared" si="294"/>
        <v>42094.101145833338</v>
      </c>
      <c r="T2353" t="str">
        <f t="shared" si="288"/>
        <v>Mar</v>
      </c>
      <c r="U2353">
        <f t="shared" si="289"/>
        <v>2015</v>
      </c>
      <c r="V2353" s="10">
        <f t="shared" si="295"/>
        <v>42124.101145833338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90"/>
        <v>0</v>
      </c>
      <c r="P2354" s="5">
        <f t="shared" si="291"/>
        <v>0</v>
      </c>
      <c r="Q2354" t="str">
        <f t="shared" si="292"/>
        <v>technology</v>
      </c>
      <c r="R2354" t="str">
        <f t="shared" si="293"/>
        <v>web</v>
      </c>
      <c r="S2354" s="10">
        <f t="shared" si="294"/>
        <v>42101.633703703701</v>
      </c>
      <c r="T2354" t="str">
        <f t="shared" si="288"/>
        <v>Apr</v>
      </c>
      <c r="U2354">
        <f t="shared" si="289"/>
        <v>2015</v>
      </c>
      <c r="V2354" s="10">
        <f t="shared" si="295"/>
        <v>42161.633703703701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90"/>
        <v>0</v>
      </c>
      <c r="P2355" s="5">
        <f t="shared" si="291"/>
        <v>0</v>
      </c>
      <c r="Q2355" t="str">
        <f t="shared" si="292"/>
        <v>technology</v>
      </c>
      <c r="R2355" t="str">
        <f t="shared" si="293"/>
        <v>web</v>
      </c>
      <c r="S2355" s="10">
        <f t="shared" si="294"/>
        <v>42103.676180555558</v>
      </c>
      <c r="T2355" t="str">
        <f t="shared" si="288"/>
        <v>Apr</v>
      </c>
      <c r="U2355">
        <f t="shared" si="289"/>
        <v>2015</v>
      </c>
      <c r="V2355" s="10">
        <f t="shared" si="295"/>
        <v>42115.676180555558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90"/>
        <v>7.1428571428571425E-2</v>
      </c>
      <c r="P2356" s="5">
        <f t="shared" si="291"/>
        <v>25</v>
      </c>
      <c r="Q2356" t="str">
        <f t="shared" si="292"/>
        <v>technology</v>
      </c>
      <c r="R2356" t="str">
        <f t="shared" si="293"/>
        <v>web</v>
      </c>
      <c r="S2356" s="10">
        <f t="shared" si="294"/>
        <v>41954.722916666666</v>
      </c>
      <c r="T2356" t="str">
        <f t="shared" si="288"/>
        <v>Nov</v>
      </c>
      <c r="U2356">
        <f t="shared" si="289"/>
        <v>2014</v>
      </c>
      <c r="V2356" s="10">
        <f t="shared" si="295"/>
        <v>42014.722916666666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90"/>
        <v>0.6875</v>
      </c>
      <c r="P2357" s="5">
        <f t="shared" si="291"/>
        <v>27.5</v>
      </c>
      <c r="Q2357" t="str">
        <f t="shared" si="292"/>
        <v>technology</v>
      </c>
      <c r="R2357" t="str">
        <f t="shared" si="293"/>
        <v>web</v>
      </c>
      <c r="S2357" s="10">
        <f t="shared" si="294"/>
        <v>42096.918240740735</v>
      </c>
      <c r="T2357" t="str">
        <f t="shared" si="288"/>
        <v>Apr</v>
      </c>
      <c r="U2357">
        <f t="shared" si="289"/>
        <v>2015</v>
      </c>
      <c r="V2357" s="10">
        <f t="shared" si="295"/>
        <v>42126.918240740735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90"/>
        <v>0</v>
      </c>
      <c r="P2358" s="5">
        <f t="shared" si="291"/>
        <v>0</v>
      </c>
      <c r="Q2358" t="str">
        <f t="shared" si="292"/>
        <v>technology</v>
      </c>
      <c r="R2358" t="str">
        <f t="shared" si="293"/>
        <v>web</v>
      </c>
      <c r="S2358" s="10">
        <f t="shared" si="294"/>
        <v>42130.78361111111</v>
      </c>
      <c r="T2358" t="str">
        <f t="shared" si="288"/>
        <v>May</v>
      </c>
      <c r="U2358">
        <f t="shared" si="289"/>
        <v>2015</v>
      </c>
      <c r="V2358" s="10">
        <f t="shared" si="295"/>
        <v>42160.78361111111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90"/>
        <v>0</v>
      </c>
      <c r="P2359" s="5">
        <f t="shared" si="291"/>
        <v>0</v>
      </c>
      <c r="Q2359" t="str">
        <f t="shared" si="292"/>
        <v>technology</v>
      </c>
      <c r="R2359" t="str">
        <f t="shared" si="293"/>
        <v>web</v>
      </c>
      <c r="S2359" s="10">
        <f t="shared" si="294"/>
        <v>42264.620115740734</v>
      </c>
      <c r="T2359" t="str">
        <f t="shared" si="288"/>
        <v>Sep</v>
      </c>
      <c r="U2359">
        <f t="shared" si="289"/>
        <v>2015</v>
      </c>
      <c r="V2359" s="10">
        <f t="shared" si="295"/>
        <v>42294.620115740734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90"/>
        <v>0</v>
      </c>
      <c r="P2360" s="5">
        <f t="shared" si="291"/>
        <v>0</v>
      </c>
      <c r="Q2360" t="str">
        <f t="shared" si="292"/>
        <v>technology</v>
      </c>
      <c r="R2360" t="str">
        <f t="shared" si="293"/>
        <v>web</v>
      </c>
      <c r="S2360" s="10">
        <f t="shared" si="294"/>
        <v>41978.930972222224</v>
      </c>
      <c r="T2360" t="str">
        <f t="shared" si="288"/>
        <v>Dec</v>
      </c>
      <c r="U2360">
        <f t="shared" si="289"/>
        <v>2014</v>
      </c>
      <c r="V2360" s="10">
        <f t="shared" si="295"/>
        <v>42035.027083333334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90"/>
        <v>14.680000000000001</v>
      </c>
      <c r="P2361" s="5">
        <f t="shared" si="291"/>
        <v>367</v>
      </c>
      <c r="Q2361" t="str">
        <f t="shared" si="292"/>
        <v>technology</v>
      </c>
      <c r="R2361" t="str">
        <f t="shared" si="293"/>
        <v>web</v>
      </c>
      <c r="S2361" s="10">
        <f t="shared" si="294"/>
        <v>42159.649583333332</v>
      </c>
      <c r="T2361" t="str">
        <f t="shared" si="288"/>
        <v>Jun</v>
      </c>
      <c r="U2361">
        <f t="shared" si="289"/>
        <v>2015</v>
      </c>
      <c r="V2361" s="10">
        <f t="shared" si="295"/>
        <v>42219.649583333332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90"/>
        <v>0.04</v>
      </c>
      <c r="P2362" s="5">
        <f t="shared" si="291"/>
        <v>2</v>
      </c>
      <c r="Q2362" t="str">
        <f t="shared" si="292"/>
        <v>technology</v>
      </c>
      <c r="R2362" t="str">
        <f t="shared" si="293"/>
        <v>web</v>
      </c>
      <c r="S2362" s="10">
        <f t="shared" si="294"/>
        <v>42377.70694444445</v>
      </c>
      <c r="T2362" t="str">
        <f t="shared" si="288"/>
        <v>Jan</v>
      </c>
      <c r="U2362">
        <f t="shared" si="289"/>
        <v>2016</v>
      </c>
      <c r="V2362" s="10">
        <f t="shared" si="295"/>
        <v>42407.70694444445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90"/>
        <v>0</v>
      </c>
      <c r="P2363" s="5">
        <f t="shared" si="291"/>
        <v>0</v>
      </c>
      <c r="Q2363" t="str">
        <f t="shared" si="292"/>
        <v>technology</v>
      </c>
      <c r="R2363" t="str">
        <f t="shared" si="293"/>
        <v>web</v>
      </c>
      <c r="S2363" s="10">
        <f t="shared" si="294"/>
        <v>42466.858888888892</v>
      </c>
      <c r="T2363" t="str">
        <f t="shared" si="288"/>
        <v>Apr</v>
      </c>
      <c r="U2363">
        <f t="shared" si="289"/>
        <v>2016</v>
      </c>
      <c r="V2363" s="10">
        <f t="shared" si="295"/>
        <v>42490.916666666672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90"/>
        <v>28.571428571428569</v>
      </c>
      <c r="P2364" s="5">
        <f t="shared" si="291"/>
        <v>60</v>
      </c>
      <c r="Q2364" t="str">
        <f t="shared" si="292"/>
        <v>technology</v>
      </c>
      <c r="R2364" t="str">
        <f t="shared" si="293"/>
        <v>web</v>
      </c>
      <c r="S2364" s="10">
        <f t="shared" si="294"/>
        <v>41954.688310185185</v>
      </c>
      <c r="T2364" t="str">
        <f t="shared" si="288"/>
        <v>Nov</v>
      </c>
      <c r="U2364">
        <f t="shared" si="289"/>
        <v>2014</v>
      </c>
      <c r="V2364" s="10">
        <f t="shared" si="295"/>
        <v>41984.688310185185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90"/>
        <v>0</v>
      </c>
      <c r="P2365" s="5">
        <f t="shared" si="291"/>
        <v>0</v>
      </c>
      <c r="Q2365" t="str">
        <f t="shared" si="292"/>
        <v>technology</v>
      </c>
      <c r="R2365" t="str">
        <f t="shared" si="293"/>
        <v>web</v>
      </c>
      <c r="S2365" s="10">
        <f t="shared" si="294"/>
        <v>42322.011574074073</v>
      </c>
      <c r="T2365" t="str">
        <f t="shared" si="288"/>
        <v>Nov</v>
      </c>
      <c r="U2365">
        <f t="shared" si="289"/>
        <v>2015</v>
      </c>
      <c r="V2365" s="10">
        <f t="shared" si="295"/>
        <v>42367.011574074073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90"/>
        <v>0</v>
      </c>
      <c r="P2366" s="5">
        <f t="shared" si="291"/>
        <v>0</v>
      </c>
      <c r="Q2366" t="str">
        <f t="shared" si="292"/>
        <v>technology</v>
      </c>
      <c r="R2366" t="str">
        <f t="shared" si="293"/>
        <v>web</v>
      </c>
      <c r="S2366" s="10">
        <f t="shared" si="294"/>
        <v>42248.934675925921</v>
      </c>
      <c r="T2366" t="str">
        <f t="shared" si="288"/>
        <v>Sep</v>
      </c>
      <c r="U2366">
        <f t="shared" si="289"/>
        <v>2015</v>
      </c>
      <c r="V2366" s="10">
        <f t="shared" si="295"/>
        <v>42303.934675925921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90"/>
        <v>0</v>
      </c>
      <c r="P2367" s="5">
        <f t="shared" si="291"/>
        <v>0</v>
      </c>
      <c r="Q2367" t="str">
        <f t="shared" si="292"/>
        <v>technology</v>
      </c>
      <c r="R2367" t="str">
        <f t="shared" si="293"/>
        <v>web</v>
      </c>
      <c r="S2367" s="10">
        <f t="shared" si="294"/>
        <v>42346.736400462964</v>
      </c>
      <c r="T2367" t="str">
        <f t="shared" si="288"/>
        <v>Dec</v>
      </c>
      <c r="U2367">
        <f t="shared" si="289"/>
        <v>2015</v>
      </c>
      <c r="V2367" s="10">
        <f t="shared" si="295"/>
        <v>42386.958333333328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90"/>
        <v>10.52</v>
      </c>
      <c r="P2368" s="5">
        <f t="shared" si="291"/>
        <v>97.407407407407405</v>
      </c>
      <c r="Q2368" t="str">
        <f t="shared" si="292"/>
        <v>technology</v>
      </c>
      <c r="R2368" t="str">
        <f t="shared" si="293"/>
        <v>web</v>
      </c>
      <c r="S2368" s="10">
        <f t="shared" si="294"/>
        <v>42268.531631944439</v>
      </c>
      <c r="T2368" t="str">
        <f t="shared" si="288"/>
        <v>Sep</v>
      </c>
      <c r="U2368">
        <f t="shared" si="289"/>
        <v>2015</v>
      </c>
      <c r="V2368" s="10">
        <f t="shared" si="295"/>
        <v>42298.531631944439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90"/>
        <v>1.34</v>
      </c>
      <c r="P2369" s="5">
        <f t="shared" si="291"/>
        <v>47.857142857142854</v>
      </c>
      <c r="Q2369" t="str">
        <f t="shared" si="292"/>
        <v>technology</v>
      </c>
      <c r="R2369" t="str">
        <f t="shared" si="293"/>
        <v>web</v>
      </c>
      <c r="S2369" s="10">
        <f t="shared" si="294"/>
        <v>42425.970092592594</v>
      </c>
      <c r="T2369" t="str">
        <f t="shared" si="288"/>
        <v>Feb</v>
      </c>
      <c r="U2369">
        <f t="shared" si="289"/>
        <v>2016</v>
      </c>
      <c r="V2369" s="10">
        <f t="shared" si="295"/>
        <v>42485.928425925929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90"/>
        <v>0.25</v>
      </c>
      <c r="P2370" s="5">
        <f t="shared" si="291"/>
        <v>50</v>
      </c>
      <c r="Q2370" t="str">
        <f t="shared" si="292"/>
        <v>technology</v>
      </c>
      <c r="R2370" t="str">
        <f t="shared" si="293"/>
        <v>web</v>
      </c>
      <c r="S2370" s="10">
        <f t="shared" si="294"/>
        <v>42063.721817129626</v>
      </c>
      <c r="T2370" t="str">
        <f t="shared" ref="T2370:T2433" si="296">TEXT(S2370,"mmm")</f>
        <v>Feb</v>
      </c>
      <c r="U2370">
        <f t="shared" ref="U2370:U2433" si="297">YEAR(S2370)</f>
        <v>2015</v>
      </c>
      <c r="V2370" s="10">
        <f t="shared" si="295"/>
        <v>42108.680150462969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98">(E2371/D2371)*100</f>
        <v>0</v>
      </c>
      <c r="P2371" s="5">
        <f t="shared" ref="P2371:P2434" si="299">IFERROR(E2371/L2371,0)</f>
        <v>0</v>
      </c>
      <c r="Q2371" t="str">
        <f t="shared" ref="Q2371:Q2434" si="300">LEFT(N2371,SEARCH("/",N2371,1)-1)</f>
        <v>technology</v>
      </c>
      <c r="R2371" t="str">
        <f t="shared" ref="R2371:R2434" si="301">RIGHT(N2371,LEN(N2371)-SEARCH("/",N2371,1))</f>
        <v>web</v>
      </c>
      <c r="S2371" s="10">
        <f t="shared" ref="S2371:S2434" si="302">(((J2371/60)/60)/24)+DATE(1970,1,1)</f>
        <v>42380.812627314815</v>
      </c>
      <c r="T2371" t="str">
        <f t="shared" si="296"/>
        <v>Jan</v>
      </c>
      <c r="U2371">
        <f t="shared" si="297"/>
        <v>2016</v>
      </c>
      <c r="V2371" s="10">
        <f t="shared" ref="V2371:V2434" si="303">(((I2371/60)/60)/24)+DATE(1970,1,1)</f>
        <v>42410.812627314815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98"/>
        <v>0.32800000000000001</v>
      </c>
      <c r="P2372" s="5">
        <f t="shared" si="299"/>
        <v>20.5</v>
      </c>
      <c r="Q2372" t="str">
        <f t="shared" si="300"/>
        <v>technology</v>
      </c>
      <c r="R2372" t="str">
        <f t="shared" si="301"/>
        <v>web</v>
      </c>
      <c r="S2372" s="10">
        <f t="shared" si="302"/>
        <v>41961.18913194444</v>
      </c>
      <c r="T2372" t="str">
        <f t="shared" si="296"/>
        <v>Nov</v>
      </c>
      <c r="U2372">
        <f t="shared" si="297"/>
        <v>2014</v>
      </c>
      <c r="V2372" s="10">
        <f t="shared" si="303"/>
        <v>41991.18913194444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98"/>
        <v>0</v>
      </c>
      <c r="P2373" s="5">
        <f t="shared" si="299"/>
        <v>0</v>
      </c>
      <c r="Q2373" t="str">
        <f t="shared" si="300"/>
        <v>technology</v>
      </c>
      <c r="R2373" t="str">
        <f t="shared" si="301"/>
        <v>web</v>
      </c>
      <c r="S2373" s="10">
        <f t="shared" si="302"/>
        <v>42150.777731481481</v>
      </c>
      <c r="T2373" t="str">
        <f t="shared" si="296"/>
        <v>May</v>
      </c>
      <c r="U2373">
        <f t="shared" si="297"/>
        <v>2015</v>
      </c>
      <c r="V2373" s="10">
        <f t="shared" si="303"/>
        <v>42180.777731481481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98"/>
        <v>3.2727272727272729</v>
      </c>
      <c r="P2374" s="5">
        <f t="shared" si="299"/>
        <v>30</v>
      </c>
      <c r="Q2374" t="str">
        <f t="shared" si="300"/>
        <v>technology</v>
      </c>
      <c r="R2374" t="str">
        <f t="shared" si="301"/>
        <v>web</v>
      </c>
      <c r="S2374" s="10">
        <f t="shared" si="302"/>
        <v>42088.069108796291</v>
      </c>
      <c r="T2374" t="str">
        <f t="shared" si="296"/>
        <v>Mar</v>
      </c>
      <c r="U2374">
        <f t="shared" si="297"/>
        <v>2015</v>
      </c>
      <c r="V2374" s="10">
        <f t="shared" si="303"/>
        <v>42118.069108796291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98"/>
        <v>5.8823529411764705E-3</v>
      </c>
      <c r="P2375" s="5">
        <f t="shared" si="299"/>
        <v>50</v>
      </c>
      <c r="Q2375" t="str">
        <f t="shared" si="300"/>
        <v>technology</v>
      </c>
      <c r="R2375" t="str">
        <f t="shared" si="301"/>
        <v>web</v>
      </c>
      <c r="S2375" s="10">
        <f t="shared" si="302"/>
        <v>42215.662314814821</v>
      </c>
      <c r="T2375" t="str">
        <f t="shared" si="296"/>
        <v>Jul</v>
      </c>
      <c r="U2375">
        <f t="shared" si="297"/>
        <v>2015</v>
      </c>
      <c r="V2375" s="10">
        <f t="shared" si="303"/>
        <v>42245.662314814821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98"/>
        <v>4.5454545454545456E-2</v>
      </c>
      <c r="P2376" s="5">
        <f t="shared" si="299"/>
        <v>10</v>
      </c>
      <c r="Q2376" t="str">
        <f t="shared" si="300"/>
        <v>technology</v>
      </c>
      <c r="R2376" t="str">
        <f t="shared" si="301"/>
        <v>web</v>
      </c>
      <c r="S2376" s="10">
        <f t="shared" si="302"/>
        <v>42017.843287037031</v>
      </c>
      <c r="T2376" t="str">
        <f t="shared" si="296"/>
        <v>Jan</v>
      </c>
      <c r="U2376">
        <f t="shared" si="297"/>
        <v>2015</v>
      </c>
      <c r="V2376" s="10">
        <f t="shared" si="303"/>
        <v>42047.843287037031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98"/>
        <v>0</v>
      </c>
      <c r="P2377" s="5">
        <f t="shared" si="299"/>
        <v>0</v>
      </c>
      <c r="Q2377" t="str">
        <f t="shared" si="300"/>
        <v>technology</v>
      </c>
      <c r="R2377" t="str">
        <f t="shared" si="301"/>
        <v>web</v>
      </c>
      <c r="S2377" s="10">
        <f t="shared" si="302"/>
        <v>42592.836076388892</v>
      </c>
      <c r="T2377" t="str">
        <f t="shared" si="296"/>
        <v>Aug</v>
      </c>
      <c r="U2377">
        <f t="shared" si="297"/>
        <v>2016</v>
      </c>
      <c r="V2377" s="10">
        <f t="shared" si="303"/>
        <v>42622.836076388892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98"/>
        <v>10.877666666666666</v>
      </c>
      <c r="P2378" s="5">
        <f t="shared" si="299"/>
        <v>81.582499999999996</v>
      </c>
      <c r="Q2378" t="str">
        <f t="shared" si="300"/>
        <v>technology</v>
      </c>
      <c r="R2378" t="str">
        <f t="shared" si="301"/>
        <v>web</v>
      </c>
      <c r="S2378" s="10">
        <f t="shared" si="302"/>
        <v>42318.925532407404</v>
      </c>
      <c r="T2378" t="str">
        <f t="shared" si="296"/>
        <v>Nov</v>
      </c>
      <c r="U2378">
        <f t="shared" si="297"/>
        <v>2015</v>
      </c>
      <c r="V2378" s="10">
        <f t="shared" si="303"/>
        <v>42348.925532407404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98"/>
        <v>0</v>
      </c>
      <c r="P2379" s="5">
        <f t="shared" si="299"/>
        <v>0</v>
      </c>
      <c r="Q2379" t="str">
        <f t="shared" si="300"/>
        <v>technology</v>
      </c>
      <c r="R2379" t="str">
        <f t="shared" si="301"/>
        <v>web</v>
      </c>
      <c r="S2379" s="10">
        <f t="shared" si="302"/>
        <v>42669.870173611111</v>
      </c>
      <c r="T2379" t="str">
        <f t="shared" si="296"/>
        <v>Oct</v>
      </c>
      <c r="U2379">
        <f t="shared" si="297"/>
        <v>2016</v>
      </c>
      <c r="V2379" s="10">
        <f t="shared" si="303"/>
        <v>42699.911840277782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98"/>
        <v>0</v>
      </c>
      <c r="P2380" s="5">
        <f t="shared" si="299"/>
        <v>0</v>
      </c>
      <c r="Q2380" t="str">
        <f t="shared" si="300"/>
        <v>technology</v>
      </c>
      <c r="R2380" t="str">
        <f t="shared" si="301"/>
        <v>web</v>
      </c>
      <c r="S2380" s="10">
        <f t="shared" si="302"/>
        <v>42213.013078703705</v>
      </c>
      <c r="T2380" t="str">
        <f t="shared" si="296"/>
        <v>Jul</v>
      </c>
      <c r="U2380">
        <f t="shared" si="297"/>
        <v>2015</v>
      </c>
      <c r="V2380" s="10">
        <f t="shared" si="303"/>
        <v>42242.013078703705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98"/>
        <v>0</v>
      </c>
      <c r="P2381" s="5">
        <f t="shared" si="299"/>
        <v>0</v>
      </c>
      <c r="Q2381" t="str">
        <f t="shared" si="300"/>
        <v>technology</v>
      </c>
      <c r="R2381" t="str">
        <f t="shared" si="301"/>
        <v>web</v>
      </c>
      <c r="S2381" s="10">
        <f t="shared" si="302"/>
        <v>42237.016388888893</v>
      </c>
      <c r="T2381" t="str">
        <f t="shared" si="296"/>
        <v>Aug</v>
      </c>
      <c r="U2381">
        <f t="shared" si="297"/>
        <v>2015</v>
      </c>
      <c r="V2381" s="10">
        <f t="shared" si="303"/>
        <v>42282.016388888893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98"/>
        <v>0.36666666666666664</v>
      </c>
      <c r="P2382" s="5">
        <f t="shared" si="299"/>
        <v>18.333333333333332</v>
      </c>
      <c r="Q2382" t="str">
        <f t="shared" si="300"/>
        <v>technology</v>
      </c>
      <c r="R2382" t="str">
        <f t="shared" si="301"/>
        <v>web</v>
      </c>
      <c r="S2382" s="10">
        <f t="shared" si="302"/>
        <v>42248.793310185181</v>
      </c>
      <c r="T2382" t="str">
        <f t="shared" si="296"/>
        <v>Sep</v>
      </c>
      <c r="U2382">
        <f t="shared" si="297"/>
        <v>2015</v>
      </c>
      <c r="V2382" s="10">
        <f t="shared" si="303"/>
        <v>42278.793310185181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98"/>
        <v>1.8193398957730169</v>
      </c>
      <c r="P2383" s="5">
        <f t="shared" si="299"/>
        <v>224.42857142857142</v>
      </c>
      <c r="Q2383" t="str">
        <f t="shared" si="300"/>
        <v>technology</v>
      </c>
      <c r="R2383" t="str">
        <f t="shared" si="301"/>
        <v>web</v>
      </c>
      <c r="S2383" s="10">
        <f t="shared" si="302"/>
        <v>42074.935740740737</v>
      </c>
      <c r="T2383" t="str">
        <f t="shared" si="296"/>
        <v>Mar</v>
      </c>
      <c r="U2383">
        <f t="shared" si="297"/>
        <v>2015</v>
      </c>
      <c r="V2383" s="10">
        <f t="shared" si="303"/>
        <v>42104.935740740737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98"/>
        <v>2.5</v>
      </c>
      <c r="P2384" s="5">
        <f t="shared" si="299"/>
        <v>37.5</v>
      </c>
      <c r="Q2384" t="str">
        <f t="shared" si="300"/>
        <v>technology</v>
      </c>
      <c r="R2384" t="str">
        <f t="shared" si="301"/>
        <v>web</v>
      </c>
      <c r="S2384" s="10">
        <f t="shared" si="302"/>
        <v>42195.187534722223</v>
      </c>
      <c r="T2384" t="str">
        <f t="shared" si="296"/>
        <v>Jul</v>
      </c>
      <c r="U2384">
        <f t="shared" si="297"/>
        <v>2015</v>
      </c>
      <c r="V2384" s="10">
        <f t="shared" si="303"/>
        <v>42220.187534722223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98"/>
        <v>4.3499999999999996</v>
      </c>
      <c r="P2385" s="5">
        <f t="shared" si="299"/>
        <v>145</v>
      </c>
      <c r="Q2385" t="str">
        <f t="shared" si="300"/>
        <v>technology</v>
      </c>
      <c r="R2385" t="str">
        <f t="shared" si="301"/>
        <v>web</v>
      </c>
      <c r="S2385" s="10">
        <f t="shared" si="302"/>
        <v>42027.056793981479</v>
      </c>
      <c r="T2385" t="str">
        <f t="shared" si="296"/>
        <v>Jan</v>
      </c>
      <c r="U2385">
        <f t="shared" si="297"/>
        <v>2015</v>
      </c>
      <c r="V2385" s="10">
        <f t="shared" si="303"/>
        <v>42057.056793981479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98"/>
        <v>0.8</v>
      </c>
      <c r="P2386" s="5">
        <f t="shared" si="299"/>
        <v>1</v>
      </c>
      <c r="Q2386" t="str">
        <f t="shared" si="300"/>
        <v>technology</v>
      </c>
      <c r="R2386" t="str">
        <f t="shared" si="301"/>
        <v>web</v>
      </c>
      <c r="S2386" s="10">
        <f t="shared" si="302"/>
        <v>41927.067627314813</v>
      </c>
      <c r="T2386" t="str">
        <f t="shared" si="296"/>
        <v>Oct</v>
      </c>
      <c r="U2386">
        <f t="shared" si="297"/>
        <v>2014</v>
      </c>
      <c r="V2386" s="10">
        <f t="shared" si="303"/>
        <v>41957.109293981484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98"/>
        <v>1.2123076923076923</v>
      </c>
      <c r="P2387" s="5">
        <f t="shared" si="299"/>
        <v>112.57142857142857</v>
      </c>
      <c r="Q2387" t="str">
        <f t="shared" si="300"/>
        <v>technology</v>
      </c>
      <c r="R2387" t="str">
        <f t="shared" si="301"/>
        <v>web</v>
      </c>
      <c r="S2387" s="10">
        <f t="shared" si="302"/>
        <v>42191.70175925926</v>
      </c>
      <c r="T2387" t="str">
        <f t="shared" si="296"/>
        <v>Jul</v>
      </c>
      <c r="U2387">
        <f t="shared" si="297"/>
        <v>2015</v>
      </c>
      <c r="V2387" s="10">
        <f t="shared" si="303"/>
        <v>42221.70175925926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98"/>
        <v>0</v>
      </c>
      <c r="P2388" s="5">
        <f t="shared" si="299"/>
        <v>0</v>
      </c>
      <c r="Q2388" t="str">
        <f t="shared" si="300"/>
        <v>technology</v>
      </c>
      <c r="R2388" t="str">
        <f t="shared" si="301"/>
        <v>web</v>
      </c>
      <c r="S2388" s="10">
        <f t="shared" si="302"/>
        <v>41954.838240740741</v>
      </c>
      <c r="T2388" t="str">
        <f t="shared" si="296"/>
        <v>Nov</v>
      </c>
      <c r="U2388">
        <f t="shared" si="297"/>
        <v>2014</v>
      </c>
      <c r="V2388" s="10">
        <f t="shared" si="303"/>
        <v>42014.838240740741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98"/>
        <v>0.68399999999999994</v>
      </c>
      <c r="P2389" s="5">
        <f t="shared" si="299"/>
        <v>342</v>
      </c>
      <c r="Q2389" t="str">
        <f t="shared" si="300"/>
        <v>technology</v>
      </c>
      <c r="R2389" t="str">
        <f t="shared" si="301"/>
        <v>web</v>
      </c>
      <c r="S2389" s="10">
        <f t="shared" si="302"/>
        <v>42528.626620370371</v>
      </c>
      <c r="T2389" t="str">
        <f t="shared" si="296"/>
        <v>Jun</v>
      </c>
      <c r="U2389">
        <f t="shared" si="297"/>
        <v>2016</v>
      </c>
      <c r="V2389" s="10">
        <f t="shared" si="303"/>
        <v>42573.626620370371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98"/>
        <v>1.2513513513513512</v>
      </c>
      <c r="P2390" s="5">
        <f t="shared" si="299"/>
        <v>57.875</v>
      </c>
      <c r="Q2390" t="str">
        <f t="shared" si="300"/>
        <v>technology</v>
      </c>
      <c r="R2390" t="str">
        <f t="shared" si="301"/>
        <v>web</v>
      </c>
      <c r="S2390" s="10">
        <f t="shared" si="302"/>
        <v>41989.853692129633</v>
      </c>
      <c r="T2390" t="str">
        <f t="shared" si="296"/>
        <v>Dec</v>
      </c>
      <c r="U2390">
        <f t="shared" si="297"/>
        <v>2014</v>
      </c>
      <c r="V2390" s="10">
        <f t="shared" si="303"/>
        <v>42019.811805555553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98"/>
        <v>0.1875</v>
      </c>
      <c r="P2391" s="5">
        <f t="shared" si="299"/>
        <v>30</v>
      </c>
      <c r="Q2391" t="str">
        <f t="shared" si="300"/>
        <v>technology</v>
      </c>
      <c r="R2391" t="str">
        <f t="shared" si="301"/>
        <v>web</v>
      </c>
      <c r="S2391" s="10">
        <f t="shared" si="302"/>
        <v>42179.653379629628</v>
      </c>
      <c r="T2391" t="str">
        <f t="shared" si="296"/>
        <v>Jun</v>
      </c>
      <c r="U2391">
        <f t="shared" si="297"/>
        <v>2015</v>
      </c>
      <c r="V2391" s="10">
        <f t="shared" si="303"/>
        <v>42210.915972222225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98"/>
        <v>0</v>
      </c>
      <c r="P2392" s="5">
        <f t="shared" si="299"/>
        <v>0</v>
      </c>
      <c r="Q2392" t="str">
        <f t="shared" si="300"/>
        <v>technology</v>
      </c>
      <c r="R2392" t="str">
        <f t="shared" si="301"/>
        <v>web</v>
      </c>
      <c r="S2392" s="10">
        <f t="shared" si="302"/>
        <v>41968.262314814812</v>
      </c>
      <c r="T2392" t="str">
        <f t="shared" si="296"/>
        <v>Nov</v>
      </c>
      <c r="U2392">
        <f t="shared" si="297"/>
        <v>2014</v>
      </c>
      <c r="V2392" s="10">
        <f t="shared" si="303"/>
        <v>42008.262314814812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98"/>
        <v>0.125</v>
      </c>
      <c r="P2393" s="5">
        <f t="shared" si="299"/>
        <v>25</v>
      </c>
      <c r="Q2393" t="str">
        <f t="shared" si="300"/>
        <v>technology</v>
      </c>
      <c r="R2393" t="str">
        <f t="shared" si="301"/>
        <v>web</v>
      </c>
      <c r="S2393" s="10">
        <f t="shared" si="302"/>
        <v>42064.794490740736</v>
      </c>
      <c r="T2393" t="str">
        <f t="shared" si="296"/>
        <v>Mar</v>
      </c>
      <c r="U2393">
        <f t="shared" si="297"/>
        <v>2015</v>
      </c>
      <c r="V2393" s="10">
        <f t="shared" si="303"/>
        <v>42094.752824074079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98"/>
        <v>0</v>
      </c>
      <c r="P2394" s="5">
        <f t="shared" si="299"/>
        <v>0</v>
      </c>
      <c r="Q2394" t="str">
        <f t="shared" si="300"/>
        <v>technology</v>
      </c>
      <c r="R2394" t="str">
        <f t="shared" si="301"/>
        <v>web</v>
      </c>
      <c r="S2394" s="10">
        <f t="shared" si="302"/>
        <v>42276.120636574073</v>
      </c>
      <c r="T2394" t="str">
        <f t="shared" si="296"/>
        <v>Sep</v>
      </c>
      <c r="U2394">
        <f t="shared" si="297"/>
        <v>2015</v>
      </c>
      <c r="V2394" s="10">
        <f t="shared" si="303"/>
        <v>42306.120636574073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98"/>
        <v>0.05</v>
      </c>
      <c r="P2395" s="5">
        <f t="shared" si="299"/>
        <v>50</v>
      </c>
      <c r="Q2395" t="str">
        <f t="shared" si="300"/>
        <v>technology</v>
      </c>
      <c r="R2395" t="str">
        <f t="shared" si="301"/>
        <v>web</v>
      </c>
      <c r="S2395" s="10">
        <f t="shared" si="302"/>
        <v>42194.648344907408</v>
      </c>
      <c r="T2395" t="str">
        <f t="shared" si="296"/>
        <v>Jul</v>
      </c>
      <c r="U2395">
        <f t="shared" si="297"/>
        <v>2015</v>
      </c>
      <c r="V2395" s="10">
        <f t="shared" si="303"/>
        <v>42224.648344907408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98"/>
        <v>0.06</v>
      </c>
      <c r="P2396" s="5">
        <f t="shared" si="299"/>
        <v>1.5</v>
      </c>
      <c r="Q2396" t="str">
        <f t="shared" si="300"/>
        <v>technology</v>
      </c>
      <c r="R2396" t="str">
        <f t="shared" si="301"/>
        <v>web</v>
      </c>
      <c r="S2396" s="10">
        <f t="shared" si="302"/>
        <v>42031.362187499995</v>
      </c>
      <c r="T2396" t="str">
        <f t="shared" si="296"/>
        <v>Jan</v>
      </c>
      <c r="U2396">
        <f t="shared" si="297"/>
        <v>2015</v>
      </c>
      <c r="V2396" s="10">
        <f t="shared" si="303"/>
        <v>42061.362187499995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98"/>
        <v>0</v>
      </c>
      <c r="P2397" s="5">
        <f t="shared" si="299"/>
        <v>0</v>
      </c>
      <c r="Q2397" t="str">
        <f t="shared" si="300"/>
        <v>technology</v>
      </c>
      <c r="R2397" t="str">
        <f t="shared" si="301"/>
        <v>web</v>
      </c>
      <c r="S2397" s="10">
        <f t="shared" si="302"/>
        <v>42717.121377314819</v>
      </c>
      <c r="T2397" t="str">
        <f t="shared" si="296"/>
        <v>Dec</v>
      </c>
      <c r="U2397">
        <f t="shared" si="297"/>
        <v>2016</v>
      </c>
      <c r="V2397" s="10">
        <f t="shared" si="303"/>
        <v>42745.372916666667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98"/>
        <v>0.2</v>
      </c>
      <c r="P2398" s="5">
        <f t="shared" si="299"/>
        <v>10</v>
      </c>
      <c r="Q2398" t="str">
        <f t="shared" si="300"/>
        <v>technology</v>
      </c>
      <c r="R2398" t="str">
        <f t="shared" si="301"/>
        <v>web</v>
      </c>
      <c r="S2398" s="10">
        <f t="shared" si="302"/>
        <v>42262.849050925928</v>
      </c>
      <c r="T2398" t="str">
        <f t="shared" si="296"/>
        <v>Sep</v>
      </c>
      <c r="U2398">
        <f t="shared" si="297"/>
        <v>2015</v>
      </c>
      <c r="V2398" s="10">
        <f t="shared" si="303"/>
        <v>42292.849050925928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98"/>
        <v>0</v>
      </c>
      <c r="P2399" s="5">
        <f t="shared" si="299"/>
        <v>0</v>
      </c>
      <c r="Q2399" t="str">
        <f t="shared" si="300"/>
        <v>technology</v>
      </c>
      <c r="R2399" t="str">
        <f t="shared" si="301"/>
        <v>web</v>
      </c>
      <c r="S2399" s="10">
        <f t="shared" si="302"/>
        <v>41976.88490740741</v>
      </c>
      <c r="T2399" t="str">
        <f t="shared" si="296"/>
        <v>Dec</v>
      </c>
      <c r="U2399">
        <f t="shared" si="297"/>
        <v>2014</v>
      </c>
      <c r="V2399" s="10">
        <f t="shared" si="303"/>
        <v>42006.88490740741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98"/>
        <v>0</v>
      </c>
      <c r="P2400" s="5">
        <f t="shared" si="299"/>
        <v>0</v>
      </c>
      <c r="Q2400" t="str">
        <f t="shared" si="300"/>
        <v>technology</v>
      </c>
      <c r="R2400" t="str">
        <f t="shared" si="301"/>
        <v>web</v>
      </c>
      <c r="S2400" s="10">
        <f t="shared" si="302"/>
        <v>42157.916481481487</v>
      </c>
      <c r="T2400" t="str">
        <f t="shared" si="296"/>
        <v>Jun</v>
      </c>
      <c r="U2400">
        <f t="shared" si="297"/>
        <v>2015</v>
      </c>
      <c r="V2400" s="10">
        <f t="shared" si="303"/>
        <v>42187.916481481487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98"/>
        <v>0</v>
      </c>
      <c r="P2401" s="5">
        <f t="shared" si="299"/>
        <v>0</v>
      </c>
      <c r="Q2401" t="str">
        <f t="shared" si="300"/>
        <v>technology</v>
      </c>
      <c r="R2401" t="str">
        <f t="shared" si="301"/>
        <v>web</v>
      </c>
      <c r="S2401" s="10">
        <f t="shared" si="302"/>
        <v>41956.853078703702</v>
      </c>
      <c r="T2401" t="str">
        <f t="shared" si="296"/>
        <v>Nov</v>
      </c>
      <c r="U2401">
        <f t="shared" si="297"/>
        <v>2014</v>
      </c>
      <c r="V2401" s="10">
        <f t="shared" si="303"/>
        <v>41991.853078703702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98"/>
        <v>0</v>
      </c>
      <c r="P2402" s="5">
        <f t="shared" si="299"/>
        <v>0</v>
      </c>
      <c r="Q2402" t="str">
        <f t="shared" si="300"/>
        <v>technology</v>
      </c>
      <c r="R2402" t="str">
        <f t="shared" si="301"/>
        <v>web</v>
      </c>
      <c r="S2402" s="10">
        <f t="shared" si="302"/>
        <v>42444.268101851849</v>
      </c>
      <c r="T2402" t="str">
        <f t="shared" si="296"/>
        <v>Mar</v>
      </c>
      <c r="U2402">
        <f t="shared" si="297"/>
        <v>2016</v>
      </c>
      <c r="V2402" s="10">
        <f t="shared" si="303"/>
        <v>42474.268101851849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98"/>
        <v>0.71785714285714286</v>
      </c>
      <c r="P2403" s="5">
        <f t="shared" si="299"/>
        <v>22.333333333333332</v>
      </c>
      <c r="Q2403" t="str">
        <f t="shared" si="300"/>
        <v>food</v>
      </c>
      <c r="R2403" t="str">
        <f t="shared" si="301"/>
        <v>food trucks</v>
      </c>
      <c r="S2403" s="10">
        <f t="shared" si="302"/>
        <v>42374.822870370372</v>
      </c>
      <c r="T2403" t="str">
        <f t="shared" si="296"/>
        <v>Jan</v>
      </c>
      <c r="U2403">
        <f t="shared" si="297"/>
        <v>2016</v>
      </c>
      <c r="V2403" s="10">
        <f t="shared" si="303"/>
        <v>42434.822870370372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98"/>
        <v>0.43333333333333329</v>
      </c>
      <c r="P2404" s="5">
        <f t="shared" si="299"/>
        <v>52</v>
      </c>
      <c r="Q2404" t="str">
        <f t="shared" si="300"/>
        <v>food</v>
      </c>
      <c r="R2404" t="str">
        <f t="shared" si="301"/>
        <v>food trucks</v>
      </c>
      <c r="S2404" s="10">
        <f t="shared" si="302"/>
        <v>42107.679756944446</v>
      </c>
      <c r="T2404" t="str">
        <f t="shared" si="296"/>
        <v>Apr</v>
      </c>
      <c r="U2404">
        <f t="shared" si="297"/>
        <v>2015</v>
      </c>
      <c r="V2404" s="10">
        <f t="shared" si="303"/>
        <v>42137.679756944446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98"/>
        <v>16.833333333333332</v>
      </c>
      <c r="P2405" s="5">
        <f t="shared" si="299"/>
        <v>16.833333333333332</v>
      </c>
      <c r="Q2405" t="str">
        <f t="shared" si="300"/>
        <v>food</v>
      </c>
      <c r="R2405" t="str">
        <f t="shared" si="301"/>
        <v>food trucks</v>
      </c>
      <c r="S2405" s="10">
        <f t="shared" si="302"/>
        <v>42399.882615740738</v>
      </c>
      <c r="T2405" t="str">
        <f t="shared" si="296"/>
        <v>Jan</v>
      </c>
      <c r="U2405">
        <f t="shared" si="297"/>
        <v>2016</v>
      </c>
      <c r="V2405" s="10">
        <f t="shared" si="303"/>
        <v>42459.840949074074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98"/>
        <v>0</v>
      </c>
      <c r="P2406" s="5">
        <f t="shared" si="299"/>
        <v>0</v>
      </c>
      <c r="Q2406" t="str">
        <f t="shared" si="300"/>
        <v>food</v>
      </c>
      <c r="R2406" t="str">
        <f t="shared" si="301"/>
        <v>food trucks</v>
      </c>
      <c r="S2406" s="10">
        <f t="shared" si="302"/>
        <v>42342.03943287037</v>
      </c>
      <c r="T2406" t="str">
        <f t="shared" si="296"/>
        <v>Dec</v>
      </c>
      <c r="U2406">
        <f t="shared" si="297"/>
        <v>2015</v>
      </c>
      <c r="V2406" s="10">
        <f t="shared" si="303"/>
        <v>42372.03943287037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98"/>
        <v>22.52</v>
      </c>
      <c r="P2407" s="5">
        <f t="shared" si="299"/>
        <v>56.3</v>
      </c>
      <c r="Q2407" t="str">
        <f t="shared" si="300"/>
        <v>food</v>
      </c>
      <c r="R2407" t="str">
        <f t="shared" si="301"/>
        <v>food trucks</v>
      </c>
      <c r="S2407" s="10">
        <f t="shared" si="302"/>
        <v>42595.585358796292</v>
      </c>
      <c r="T2407" t="str">
        <f t="shared" si="296"/>
        <v>Aug</v>
      </c>
      <c r="U2407">
        <f t="shared" si="297"/>
        <v>2016</v>
      </c>
      <c r="V2407" s="10">
        <f t="shared" si="303"/>
        <v>42616.585358796292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98"/>
        <v>41.384615384615387</v>
      </c>
      <c r="P2408" s="5">
        <f t="shared" si="299"/>
        <v>84.0625</v>
      </c>
      <c r="Q2408" t="str">
        <f t="shared" si="300"/>
        <v>food</v>
      </c>
      <c r="R2408" t="str">
        <f t="shared" si="301"/>
        <v>food trucks</v>
      </c>
      <c r="S2408" s="10">
        <f t="shared" si="302"/>
        <v>41983.110995370371</v>
      </c>
      <c r="T2408" t="str">
        <f t="shared" si="296"/>
        <v>Dec</v>
      </c>
      <c r="U2408">
        <f t="shared" si="297"/>
        <v>2014</v>
      </c>
      <c r="V2408" s="10">
        <f t="shared" si="303"/>
        <v>42023.110995370371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98"/>
        <v>25.259090909090908</v>
      </c>
      <c r="P2409" s="5">
        <f t="shared" si="299"/>
        <v>168.39393939393941</v>
      </c>
      <c r="Q2409" t="str">
        <f t="shared" si="300"/>
        <v>food</v>
      </c>
      <c r="R2409" t="str">
        <f t="shared" si="301"/>
        <v>food trucks</v>
      </c>
      <c r="S2409" s="10">
        <f t="shared" si="302"/>
        <v>42082.575555555552</v>
      </c>
      <c r="T2409" t="str">
        <f t="shared" si="296"/>
        <v>Mar</v>
      </c>
      <c r="U2409">
        <f t="shared" si="297"/>
        <v>2015</v>
      </c>
      <c r="V2409" s="10">
        <f t="shared" si="303"/>
        <v>42105.25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98"/>
        <v>0.2</v>
      </c>
      <c r="P2410" s="5">
        <f t="shared" si="299"/>
        <v>15</v>
      </c>
      <c r="Q2410" t="str">
        <f t="shared" si="300"/>
        <v>food</v>
      </c>
      <c r="R2410" t="str">
        <f t="shared" si="301"/>
        <v>food trucks</v>
      </c>
      <c r="S2410" s="10">
        <f t="shared" si="302"/>
        <v>41919.140706018516</v>
      </c>
      <c r="T2410" t="str">
        <f t="shared" si="296"/>
        <v>Oct</v>
      </c>
      <c r="U2410">
        <f t="shared" si="297"/>
        <v>2014</v>
      </c>
      <c r="V2410" s="10">
        <f t="shared" si="303"/>
        <v>41949.182372685187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98"/>
        <v>1.8399999999999999</v>
      </c>
      <c r="P2411" s="5">
        <f t="shared" si="299"/>
        <v>76.666666666666671</v>
      </c>
      <c r="Q2411" t="str">
        <f t="shared" si="300"/>
        <v>food</v>
      </c>
      <c r="R2411" t="str">
        <f t="shared" si="301"/>
        <v>food trucks</v>
      </c>
      <c r="S2411" s="10">
        <f t="shared" si="302"/>
        <v>42204.875868055555</v>
      </c>
      <c r="T2411" t="str">
        <f t="shared" si="296"/>
        <v>Jul</v>
      </c>
      <c r="U2411">
        <f t="shared" si="297"/>
        <v>2015</v>
      </c>
      <c r="V2411" s="10">
        <f t="shared" si="303"/>
        <v>42234.875868055555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98"/>
        <v>0</v>
      </c>
      <c r="P2412" s="5">
        <f t="shared" si="299"/>
        <v>0</v>
      </c>
      <c r="Q2412" t="str">
        <f t="shared" si="300"/>
        <v>food</v>
      </c>
      <c r="R2412" t="str">
        <f t="shared" si="301"/>
        <v>food trucks</v>
      </c>
      <c r="S2412" s="10">
        <f t="shared" si="302"/>
        <v>42224.408275462964</v>
      </c>
      <c r="T2412" t="str">
        <f t="shared" si="296"/>
        <v>Aug</v>
      </c>
      <c r="U2412">
        <f t="shared" si="297"/>
        <v>2015</v>
      </c>
      <c r="V2412" s="10">
        <f t="shared" si="303"/>
        <v>42254.408275462964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98"/>
        <v>0.60399999999999998</v>
      </c>
      <c r="P2413" s="5">
        <f t="shared" si="299"/>
        <v>50.333333333333336</v>
      </c>
      <c r="Q2413" t="str">
        <f t="shared" si="300"/>
        <v>food</v>
      </c>
      <c r="R2413" t="str">
        <f t="shared" si="301"/>
        <v>food trucks</v>
      </c>
      <c r="S2413" s="10">
        <f t="shared" si="302"/>
        <v>42211.732430555552</v>
      </c>
      <c r="T2413" t="str">
        <f t="shared" si="296"/>
        <v>Jul</v>
      </c>
      <c r="U2413">
        <f t="shared" si="297"/>
        <v>2015</v>
      </c>
      <c r="V2413" s="10">
        <f t="shared" si="303"/>
        <v>42241.732430555552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98"/>
        <v>0</v>
      </c>
      <c r="P2414" s="5">
        <f t="shared" si="299"/>
        <v>0</v>
      </c>
      <c r="Q2414" t="str">
        <f t="shared" si="300"/>
        <v>food</v>
      </c>
      <c r="R2414" t="str">
        <f t="shared" si="301"/>
        <v>food trucks</v>
      </c>
      <c r="S2414" s="10">
        <f t="shared" si="302"/>
        <v>42655.736956018518</v>
      </c>
      <c r="T2414" t="str">
        <f t="shared" si="296"/>
        <v>Oct</v>
      </c>
      <c r="U2414">
        <f t="shared" si="297"/>
        <v>2016</v>
      </c>
      <c r="V2414" s="10">
        <f t="shared" si="303"/>
        <v>42700.778622685189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98"/>
        <v>0.83333333333333337</v>
      </c>
      <c r="P2415" s="5">
        <f t="shared" si="299"/>
        <v>8.3333333333333339</v>
      </c>
      <c r="Q2415" t="str">
        <f t="shared" si="300"/>
        <v>food</v>
      </c>
      <c r="R2415" t="str">
        <f t="shared" si="301"/>
        <v>food trucks</v>
      </c>
      <c r="S2415" s="10">
        <f t="shared" si="302"/>
        <v>41760.10974537037</v>
      </c>
      <c r="T2415" t="str">
        <f t="shared" si="296"/>
        <v>May</v>
      </c>
      <c r="U2415">
        <f t="shared" si="297"/>
        <v>2014</v>
      </c>
      <c r="V2415" s="10">
        <f t="shared" si="303"/>
        <v>41790.979166666664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98"/>
        <v>3.0666666666666664</v>
      </c>
      <c r="P2416" s="5">
        <f t="shared" si="299"/>
        <v>35.384615384615387</v>
      </c>
      <c r="Q2416" t="str">
        <f t="shared" si="300"/>
        <v>food</v>
      </c>
      <c r="R2416" t="str">
        <f t="shared" si="301"/>
        <v>food trucks</v>
      </c>
      <c r="S2416" s="10">
        <f t="shared" si="302"/>
        <v>42198.695138888885</v>
      </c>
      <c r="T2416" t="str">
        <f t="shared" si="296"/>
        <v>Jul</v>
      </c>
      <c r="U2416">
        <f t="shared" si="297"/>
        <v>2015</v>
      </c>
      <c r="V2416" s="10">
        <f t="shared" si="303"/>
        <v>42238.165972222225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98"/>
        <v>0.55833333333333335</v>
      </c>
      <c r="P2417" s="5">
        <f t="shared" si="299"/>
        <v>55.833333333333336</v>
      </c>
      <c r="Q2417" t="str">
        <f t="shared" si="300"/>
        <v>food</v>
      </c>
      <c r="R2417" t="str">
        <f t="shared" si="301"/>
        <v>food trucks</v>
      </c>
      <c r="S2417" s="10">
        <f t="shared" si="302"/>
        <v>42536.862800925926</v>
      </c>
      <c r="T2417" t="str">
        <f t="shared" si="296"/>
        <v>Jun</v>
      </c>
      <c r="U2417">
        <f t="shared" si="297"/>
        <v>2016</v>
      </c>
      <c r="V2417" s="10">
        <f t="shared" si="303"/>
        <v>42566.862800925926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98"/>
        <v>2.5000000000000001E-2</v>
      </c>
      <c r="P2418" s="5">
        <f t="shared" si="299"/>
        <v>5</v>
      </c>
      <c r="Q2418" t="str">
        <f t="shared" si="300"/>
        <v>food</v>
      </c>
      <c r="R2418" t="str">
        <f t="shared" si="301"/>
        <v>food trucks</v>
      </c>
      <c r="S2418" s="10">
        <f t="shared" si="302"/>
        <v>42019.737766203703</v>
      </c>
      <c r="T2418" t="str">
        <f t="shared" si="296"/>
        <v>Jan</v>
      </c>
      <c r="U2418">
        <f t="shared" si="297"/>
        <v>2015</v>
      </c>
      <c r="V2418" s="10">
        <f t="shared" si="303"/>
        <v>42077.625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98"/>
        <v>0</v>
      </c>
      <c r="P2419" s="5">
        <f t="shared" si="299"/>
        <v>0</v>
      </c>
      <c r="Q2419" t="str">
        <f t="shared" si="300"/>
        <v>food</v>
      </c>
      <c r="R2419" t="str">
        <f t="shared" si="301"/>
        <v>food trucks</v>
      </c>
      <c r="S2419" s="10">
        <f t="shared" si="302"/>
        <v>41831.884108796294</v>
      </c>
      <c r="T2419" t="str">
        <f t="shared" si="296"/>
        <v>Jul</v>
      </c>
      <c r="U2419">
        <f t="shared" si="297"/>
        <v>2014</v>
      </c>
      <c r="V2419" s="10">
        <f t="shared" si="303"/>
        <v>41861.884108796294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98"/>
        <v>0.02</v>
      </c>
      <c r="P2420" s="5">
        <f t="shared" si="299"/>
        <v>1</v>
      </c>
      <c r="Q2420" t="str">
        <f t="shared" si="300"/>
        <v>food</v>
      </c>
      <c r="R2420" t="str">
        <f t="shared" si="301"/>
        <v>food trucks</v>
      </c>
      <c r="S2420" s="10">
        <f t="shared" si="302"/>
        <v>42027.856990740736</v>
      </c>
      <c r="T2420" t="str">
        <f t="shared" si="296"/>
        <v>Jan</v>
      </c>
      <c r="U2420">
        <f t="shared" si="297"/>
        <v>2015</v>
      </c>
      <c r="V2420" s="10">
        <f t="shared" si="303"/>
        <v>42087.815324074079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98"/>
        <v>0</v>
      </c>
      <c r="P2421" s="5">
        <f t="shared" si="299"/>
        <v>0</v>
      </c>
      <c r="Q2421" t="str">
        <f t="shared" si="300"/>
        <v>food</v>
      </c>
      <c r="R2421" t="str">
        <f t="shared" si="301"/>
        <v>food trucks</v>
      </c>
      <c r="S2421" s="10">
        <f t="shared" si="302"/>
        <v>41993.738298611104</v>
      </c>
      <c r="T2421" t="str">
        <f t="shared" si="296"/>
        <v>Dec</v>
      </c>
      <c r="U2421">
        <f t="shared" si="297"/>
        <v>2014</v>
      </c>
      <c r="V2421" s="10">
        <f t="shared" si="303"/>
        <v>42053.738298611104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98"/>
        <v>14.825133372851216</v>
      </c>
      <c r="P2422" s="5">
        <f t="shared" si="299"/>
        <v>69.472222222222229</v>
      </c>
      <c r="Q2422" t="str">
        <f t="shared" si="300"/>
        <v>food</v>
      </c>
      <c r="R2422" t="str">
        <f t="shared" si="301"/>
        <v>food trucks</v>
      </c>
      <c r="S2422" s="10">
        <f t="shared" si="302"/>
        <v>41893.028877314813</v>
      </c>
      <c r="T2422" t="str">
        <f t="shared" si="296"/>
        <v>Sep</v>
      </c>
      <c r="U2422">
        <f t="shared" si="297"/>
        <v>2014</v>
      </c>
      <c r="V2422" s="10">
        <f t="shared" si="303"/>
        <v>41953.070543981477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98"/>
        <v>1.6666666666666666E-2</v>
      </c>
      <c r="P2423" s="5">
        <f t="shared" si="299"/>
        <v>1</v>
      </c>
      <c r="Q2423" t="str">
        <f t="shared" si="300"/>
        <v>food</v>
      </c>
      <c r="R2423" t="str">
        <f t="shared" si="301"/>
        <v>food trucks</v>
      </c>
      <c r="S2423" s="10">
        <f t="shared" si="302"/>
        <v>42026.687453703707</v>
      </c>
      <c r="T2423" t="str">
        <f t="shared" si="296"/>
        <v>Jan</v>
      </c>
      <c r="U2423">
        <f t="shared" si="297"/>
        <v>2015</v>
      </c>
      <c r="V2423" s="10">
        <f t="shared" si="303"/>
        <v>42056.687453703707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98"/>
        <v>0.2</v>
      </c>
      <c r="P2424" s="5">
        <f t="shared" si="299"/>
        <v>1</v>
      </c>
      <c r="Q2424" t="str">
        <f t="shared" si="300"/>
        <v>food</v>
      </c>
      <c r="R2424" t="str">
        <f t="shared" si="301"/>
        <v>food trucks</v>
      </c>
      <c r="S2424" s="10">
        <f t="shared" si="302"/>
        <v>42044.724953703699</v>
      </c>
      <c r="T2424" t="str">
        <f t="shared" si="296"/>
        <v>Feb</v>
      </c>
      <c r="U2424">
        <f t="shared" si="297"/>
        <v>2015</v>
      </c>
      <c r="V2424" s="10">
        <f t="shared" si="303"/>
        <v>42074.683287037042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98"/>
        <v>1.3333333333333334E-2</v>
      </c>
      <c r="P2425" s="5">
        <f t="shared" si="299"/>
        <v>8</v>
      </c>
      <c r="Q2425" t="str">
        <f t="shared" si="300"/>
        <v>food</v>
      </c>
      <c r="R2425" t="str">
        <f t="shared" si="301"/>
        <v>food trucks</v>
      </c>
      <c r="S2425" s="10">
        <f t="shared" si="302"/>
        <v>41974.704745370371</v>
      </c>
      <c r="T2425" t="str">
        <f t="shared" si="296"/>
        <v>Dec</v>
      </c>
      <c r="U2425">
        <f t="shared" si="297"/>
        <v>2014</v>
      </c>
      <c r="V2425" s="10">
        <f t="shared" si="303"/>
        <v>42004.704745370371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98"/>
        <v>1.24</v>
      </c>
      <c r="P2426" s="5">
        <f t="shared" si="299"/>
        <v>34.444444444444443</v>
      </c>
      <c r="Q2426" t="str">
        <f t="shared" si="300"/>
        <v>food</v>
      </c>
      <c r="R2426" t="str">
        <f t="shared" si="301"/>
        <v>food trucks</v>
      </c>
      <c r="S2426" s="10">
        <f t="shared" si="302"/>
        <v>41909.892453703702</v>
      </c>
      <c r="T2426" t="str">
        <f t="shared" si="296"/>
        <v>Sep</v>
      </c>
      <c r="U2426">
        <f t="shared" si="297"/>
        <v>2014</v>
      </c>
      <c r="V2426" s="10">
        <f t="shared" si="303"/>
        <v>41939.892453703702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98"/>
        <v>2.8571428571428574E-2</v>
      </c>
      <c r="P2427" s="5">
        <f t="shared" si="299"/>
        <v>1</v>
      </c>
      <c r="Q2427" t="str">
        <f t="shared" si="300"/>
        <v>food</v>
      </c>
      <c r="R2427" t="str">
        <f t="shared" si="301"/>
        <v>food trucks</v>
      </c>
      <c r="S2427" s="10">
        <f t="shared" si="302"/>
        <v>42502.913761574076</v>
      </c>
      <c r="T2427" t="str">
        <f t="shared" si="296"/>
        <v>May</v>
      </c>
      <c r="U2427">
        <f t="shared" si="297"/>
        <v>2016</v>
      </c>
      <c r="V2427" s="10">
        <f t="shared" si="303"/>
        <v>42517.919444444444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98"/>
        <v>0</v>
      </c>
      <c r="P2428" s="5">
        <f t="shared" si="299"/>
        <v>0</v>
      </c>
      <c r="Q2428" t="str">
        <f t="shared" si="300"/>
        <v>food</v>
      </c>
      <c r="R2428" t="str">
        <f t="shared" si="301"/>
        <v>food trucks</v>
      </c>
      <c r="S2428" s="10">
        <f t="shared" si="302"/>
        <v>42164.170046296291</v>
      </c>
      <c r="T2428" t="str">
        <f t="shared" si="296"/>
        <v>Jun</v>
      </c>
      <c r="U2428">
        <f t="shared" si="297"/>
        <v>2015</v>
      </c>
      <c r="V2428" s="10">
        <f t="shared" si="303"/>
        <v>42224.170046296291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98"/>
        <v>2E-3</v>
      </c>
      <c r="P2429" s="5">
        <f t="shared" si="299"/>
        <v>1</v>
      </c>
      <c r="Q2429" t="str">
        <f t="shared" si="300"/>
        <v>food</v>
      </c>
      <c r="R2429" t="str">
        <f t="shared" si="301"/>
        <v>food trucks</v>
      </c>
      <c r="S2429" s="10">
        <f t="shared" si="302"/>
        <v>42412.318668981476</v>
      </c>
      <c r="T2429" t="str">
        <f t="shared" si="296"/>
        <v>Feb</v>
      </c>
      <c r="U2429">
        <f t="shared" si="297"/>
        <v>2016</v>
      </c>
      <c r="V2429" s="10">
        <f t="shared" si="303"/>
        <v>42452.277002314819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98"/>
        <v>2.8571428571428571E-3</v>
      </c>
      <c r="P2430" s="5">
        <f t="shared" si="299"/>
        <v>1</v>
      </c>
      <c r="Q2430" t="str">
        <f t="shared" si="300"/>
        <v>food</v>
      </c>
      <c r="R2430" t="str">
        <f t="shared" si="301"/>
        <v>food trucks</v>
      </c>
      <c r="S2430" s="10">
        <f t="shared" si="302"/>
        <v>42045.784155092595</v>
      </c>
      <c r="T2430" t="str">
        <f t="shared" si="296"/>
        <v>Feb</v>
      </c>
      <c r="U2430">
        <f t="shared" si="297"/>
        <v>2015</v>
      </c>
      <c r="V2430" s="10">
        <f t="shared" si="303"/>
        <v>42075.742488425924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98"/>
        <v>1.4321428571428572</v>
      </c>
      <c r="P2431" s="5">
        <f t="shared" si="299"/>
        <v>501.25</v>
      </c>
      <c r="Q2431" t="str">
        <f t="shared" si="300"/>
        <v>food</v>
      </c>
      <c r="R2431" t="str">
        <f t="shared" si="301"/>
        <v>food trucks</v>
      </c>
      <c r="S2431" s="10">
        <f t="shared" si="302"/>
        <v>42734.879236111112</v>
      </c>
      <c r="T2431" t="str">
        <f t="shared" si="296"/>
        <v>Dec</v>
      </c>
      <c r="U2431">
        <f t="shared" si="297"/>
        <v>2016</v>
      </c>
      <c r="V2431" s="10">
        <f t="shared" si="303"/>
        <v>42771.697222222225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98"/>
        <v>0.70000000000000007</v>
      </c>
      <c r="P2432" s="5">
        <f t="shared" si="299"/>
        <v>10.5</v>
      </c>
      <c r="Q2432" t="str">
        <f t="shared" si="300"/>
        <v>food</v>
      </c>
      <c r="R2432" t="str">
        <f t="shared" si="301"/>
        <v>food trucks</v>
      </c>
      <c r="S2432" s="10">
        <f t="shared" si="302"/>
        <v>42382.130833333329</v>
      </c>
      <c r="T2432" t="str">
        <f t="shared" si="296"/>
        <v>Jan</v>
      </c>
      <c r="U2432">
        <f t="shared" si="297"/>
        <v>2016</v>
      </c>
      <c r="V2432" s="10">
        <f t="shared" si="303"/>
        <v>42412.130833333329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98"/>
        <v>2E-3</v>
      </c>
      <c r="P2433" s="5">
        <f t="shared" si="299"/>
        <v>1</v>
      </c>
      <c r="Q2433" t="str">
        <f t="shared" si="300"/>
        <v>food</v>
      </c>
      <c r="R2433" t="str">
        <f t="shared" si="301"/>
        <v>food trucks</v>
      </c>
      <c r="S2433" s="10">
        <f t="shared" si="302"/>
        <v>42489.099687499998</v>
      </c>
      <c r="T2433" t="str">
        <f t="shared" si="296"/>
        <v>Apr</v>
      </c>
      <c r="U2433">
        <f t="shared" si="297"/>
        <v>2016</v>
      </c>
      <c r="V2433" s="10">
        <f t="shared" si="303"/>
        <v>42549.099687499998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98"/>
        <v>1.4285714285714287E-2</v>
      </c>
      <c r="P2434" s="5">
        <f t="shared" si="299"/>
        <v>1</v>
      </c>
      <c r="Q2434" t="str">
        <f t="shared" si="300"/>
        <v>food</v>
      </c>
      <c r="R2434" t="str">
        <f t="shared" si="301"/>
        <v>food trucks</v>
      </c>
      <c r="S2434" s="10">
        <f t="shared" si="302"/>
        <v>42041.218715277777</v>
      </c>
      <c r="T2434" t="str">
        <f t="shared" ref="T2434:T2497" si="304">TEXT(S2434,"mmm")</f>
        <v>Feb</v>
      </c>
      <c r="U2434">
        <f t="shared" ref="U2434:U2497" si="305">YEAR(S2434)</f>
        <v>2015</v>
      </c>
      <c r="V2434" s="10">
        <f t="shared" si="303"/>
        <v>42071.218715277777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306">(E2435/D2435)*100</f>
        <v>0</v>
      </c>
      <c r="P2435" s="5">
        <f t="shared" ref="P2435:P2498" si="307">IFERROR(E2435/L2435,0)</f>
        <v>0</v>
      </c>
      <c r="Q2435" t="str">
        <f t="shared" ref="Q2435:Q2498" si="308">LEFT(N2435,SEARCH("/",N2435,1)-1)</f>
        <v>food</v>
      </c>
      <c r="R2435" t="str">
        <f t="shared" ref="R2435:R2498" si="309">RIGHT(N2435,LEN(N2435)-SEARCH("/",N2435,1))</f>
        <v>food trucks</v>
      </c>
      <c r="S2435" s="10">
        <f t="shared" ref="S2435:S2498" si="310">(((J2435/60)/60)/24)+DATE(1970,1,1)</f>
        <v>42397.89980324074</v>
      </c>
      <c r="T2435" t="str">
        <f t="shared" si="304"/>
        <v>Jan</v>
      </c>
      <c r="U2435">
        <f t="shared" si="305"/>
        <v>2016</v>
      </c>
      <c r="V2435" s="10">
        <f t="shared" ref="V2435:V2498" si="311">(((I2435/60)/60)/24)+DATE(1970,1,1)</f>
        <v>42427.89980324074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306"/>
        <v>0.13</v>
      </c>
      <c r="P2436" s="5">
        <f t="shared" si="307"/>
        <v>13</v>
      </c>
      <c r="Q2436" t="str">
        <f t="shared" si="308"/>
        <v>food</v>
      </c>
      <c r="R2436" t="str">
        <f t="shared" si="309"/>
        <v>food trucks</v>
      </c>
      <c r="S2436" s="10">
        <f t="shared" si="310"/>
        <v>42180.18604166666</v>
      </c>
      <c r="T2436" t="str">
        <f t="shared" si="304"/>
        <v>Jun</v>
      </c>
      <c r="U2436">
        <f t="shared" si="305"/>
        <v>2015</v>
      </c>
      <c r="V2436" s="10">
        <f t="shared" si="311"/>
        <v>42220.18604166666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306"/>
        <v>0.48960000000000004</v>
      </c>
      <c r="P2437" s="5">
        <f t="shared" si="307"/>
        <v>306</v>
      </c>
      <c r="Q2437" t="str">
        <f t="shared" si="308"/>
        <v>food</v>
      </c>
      <c r="R2437" t="str">
        <f t="shared" si="309"/>
        <v>food trucks</v>
      </c>
      <c r="S2437" s="10">
        <f t="shared" si="310"/>
        <v>42252.277615740735</v>
      </c>
      <c r="T2437" t="str">
        <f t="shared" si="304"/>
        <v>Sep</v>
      </c>
      <c r="U2437">
        <f t="shared" si="305"/>
        <v>2015</v>
      </c>
      <c r="V2437" s="10">
        <f t="shared" si="311"/>
        <v>42282.277615740735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306"/>
        <v>3.8461538461538464E-2</v>
      </c>
      <c r="P2438" s="5">
        <f t="shared" si="307"/>
        <v>22.5</v>
      </c>
      <c r="Q2438" t="str">
        <f t="shared" si="308"/>
        <v>food</v>
      </c>
      <c r="R2438" t="str">
        <f t="shared" si="309"/>
        <v>food trucks</v>
      </c>
      <c r="S2438" s="10">
        <f t="shared" si="310"/>
        <v>42338.615393518514</v>
      </c>
      <c r="T2438" t="str">
        <f t="shared" si="304"/>
        <v>Nov</v>
      </c>
      <c r="U2438">
        <f t="shared" si="305"/>
        <v>2015</v>
      </c>
      <c r="V2438" s="10">
        <f t="shared" si="311"/>
        <v>42398.615393518514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306"/>
        <v>0</v>
      </c>
      <c r="P2439" s="5">
        <f t="shared" si="307"/>
        <v>0</v>
      </c>
      <c r="Q2439" t="str">
        <f t="shared" si="308"/>
        <v>food</v>
      </c>
      <c r="R2439" t="str">
        <f t="shared" si="309"/>
        <v>food trucks</v>
      </c>
      <c r="S2439" s="10">
        <f t="shared" si="310"/>
        <v>42031.965138888889</v>
      </c>
      <c r="T2439" t="str">
        <f t="shared" si="304"/>
        <v>Jan</v>
      </c>
      <c r="U2439">
        <f t="shared" si="305"/>
        <v>2015</v>
      </c>
      <c r="V2439" s="10">
        <f t="shared" si="311"/>
        <v>42080.75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306"/>
        <v>0.33333333333333337</v>
      </c>
      <c r="P2440" s="5">
        <f t="shared" si="307"/>
        <v>50</v>
      </c>
      <c r="Q2440" t="str">
        <f t="shared" si="308"/>
        <v>food</v>
      </c>
      <c r="R2440" t="str">
        <f t="shared" si="309"/>
        <v>food trucks</v>
      </c>
      <c r="S2440" s="10">
        <f t="shared" si="310"/>
        <v>42285.91506944444</v>
      </c>
      <c r="T2440" t="str">
        <f t="shared" si="304"/>
        <v>Oct</v>
      </c>
      <c r="U2440">
        <f t="shared" si="305"/>
        <v>2015</v>
      </c>
      <c r="V2440" s="10">
        <f t="shared" si="311"/>
        <v>42345.956736111111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306"/>
        <v>0</v>
      </c>
      <c r="P2441" s="5">
        <f t="shared" si="307"/>
        <v>0</v>
      </c>
      <c r="Q2441" t="str">
        <f t="shared" si="308"/>
        <v>food</v>
      </c>
      <c r="R2441" t="str">
        <f t="shared" si="309"/>
        <v>food trucks</v>
      </c>
      <c r="S2441" s="10">
        <f t="shared" si="310"/>
        <v>42265.818622685183</v>
      </c>
      <c r="T2441" t="str">
        <f t="shared" si="304"/>
        <v>Sep</v>
      </c>
      <c r="U2441">
        <f t="shared" si="305"/>
        <v>2015</v>
      </c>
      <c r="V2441" s="10">
        <f t="shared" si="311"/>
        <v>42295.818622685183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306"/>
        <v>0.2</v>
      </c>
      <c r="P2442" s="5">
        <f t="shared" si="307"/>
        <v>5</v>
      </c>
      <c r="Q2442" t="str">
        <f t="shared" si="308"/>
        <v>food</v>
      </c>
      <c r="R2442" t="str">
        <f t="shared" si="309"/>
        <v>food trucks</v>
      </c>
      <c r="S2442" s="10">
        <f t="shared" si="310"/>
        <v>42383.899456018517</v>
      </c>
      <c r="T2442" t="str">
        <f t="shared" si="304"/>
        <v>Jan</v>
      </c>
      <c r="U2442">
        <f t="shared" si="305"/>
        <v>2016</v>
      </c>
      <c r="V2442" s="10">
        <f t="shared" si="311"/>
        <v>42413.899456018517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306"/>
        <v>107.88</v>
      </c>
      <c r="P2443" s="5">
        <f t="shared" si="307"/>
        <v>74.22935779816514</v>
      </c>
      <c r="Q2443" t="str">
        <f t="shared" si="308"/>
        <v>food</v>
      </c>
      <c r="R2443" t="str">
        <f t="shared" si="309"/>
        <v>small batch</v>
      </c>
      <c r="S2443" s="10">
        <f t="shared" si="310"/>
        <v>42187.125625000001</v>
      </c>
      <c r="T2443" t="str">
        <f t="shared" si="304"/>
        <v>Jul</v>
      </c>
      <c r="U2443">
        <f t="shared" si="305"/>
        <v>2015</v>
      </c>
      <c r="V2443" s="10">
        <f t="shared" si="311"/>
        <v>42208.207638888889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306"/>
        <v>125.94166666666666</v>
      </c>
      <c r="P2444" s="5">
        <f t="shared" si="307"/>
        <v>81.252688172043008</v>
      </c>
      <c r="Q2444" t="str">
        <f t="shared" si="308"/>
        <v>food</v>
      </c>
      <c r="R2444" t="str">
        <f t="shared" si="309"/>
        <v>small batch</v>
      </c>
      <c r="S2444" s="10">
        <f t="shared" si="310"/>
        <v>42052.666990740734</v>
      </c>
      <c r="T2444" t="str">
        <f t="shared" si="304"/>
        <v>Feb</v>
      </c>
      <c r="U2444">
        <f t="shared" si="305"/>
        <v>2015</v>
      </c>
      <c r="V2444" s="10">
        <f t="shared" si="311"/>
        <v>42082.625324074077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306"/>
        <v>202.51495</v>
      </c>
      <c r="P2445" s="5">
        <f t="shared" si="307"/>
        <v>130.23469453376205</v>
      </c>
      <c r="Q2445" t="str">
        <f t="shared" si="308"/>
        <v>food</v>
      </c>
      <c r="R2445" t="str">
        <f t="shared" si="309"/>
        <v>small batch</v>
      </c>
      <c r="S2445" s="10">
        <f t="shared" si="310"/>
        <v>41836.625254629631</v>
      </c>
      <c r="T2445" t="str">
        <f t="shared" si="304"/>
        <v>Jul</v>
      </c>
      <c r="U2445">
        <f t="shared" si="305"/>
        <v>2014</v>
      </c>
      <c r="V2445" s="10">
        <f t="shared" si="311"/>
        <v>41866.625254629631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306"/>
        <v>108.60000000000001</v>
      </c>
      <c r="P2446" s="5">
        <f t="shared" si="307"/>
        <v>53.409836065573771</v>
      </c>
      <c r="Q2446" t="str">
        <f t="shared" si="308"/>
        <v>food</v>
      </c>
      <c r="R2446" t="str">
        <f t="shared" si="309"/>
        <v>small batch</v>
      </c>
      <c r="S2446" s="10">
        <f t="shared" si="310"/>
        <v>42485.754525462966</v>
      </c>
      <c r="T2446" t="str">
        <f t="shared" si="304"/>
        <v>Apr</v>
      </c>
      <c r="U2446">
        <f t="shared" si="305"/>
        <v>2016</v>
      </c>
      <c r="V2446" s="10">
        <f t="shared" si="311"/>
        <v>42515.754525462966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306"/>
        <v>172.8</v>
      </c>
      <c r="P2447" s="5">
        <f t="shared" si="307"/>
        <v>75.130434782608702</v>
      </c>
      <c r="Q2447" t="str">
        <f t="shared" si="308"/>
        <v>food</v>
      </c>
      <c r="R2447" t="str">
        <f t="shared" si="309"/>
        <v>small batch</v>
      </c>
      <c r="S2447" s="10">
        <f t="shared" si="310"/>
        <v>42243.190057870372</v>
      </c>
      <c r="T2447" t="str">
        <f t="shared" si="304"/>
        <v>Aug</v>
      </c>
      <c r="U2447">
        <f t="shared" si="305"/>
        <v>2015</v>
      </c>
      <c r="V2447" s="10">
        <f t="shared" si="311"/>
        <v>42273.190057870372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306"/>
        <v>167.98</v>
      </c>
      <c r="P2448" s="5">
        <f t="shared" si="307"/>
        <v>75.666666666666671</v>
      </c>
      <c r="Q2448" t="str">
        <f t="shared" si="308"/>
        <v>food</v>
      </c>
      <c r="R2448" t="str">
        <f t="shared" si="309"/>
        <v>small batch</v>
      </c>
      <c r="S2448" s="10">
        <f t="shared" si="310"/>
        <v>42670.602673611109</v>
      </c>
      <c r="T2448" t="str">
        <f t="shared" si="304"/>
        <v>Oct</v>
      </c>
      <c r="U2448">
        <f t="shared" si="305"/>
        <v>2016</v>
      </c>
      <c r="V2448" s="10">
        <f t="shared" si="311"/>
        <v>42700.64434027778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306"/>
        <v>427.20000000000005</v>
      </c>
      <c r="P2449" s="5">
        <f t="shared" si="307"/>
        <v>31.691394658753708</v>
      </c>
      <c r="Q2449" t="str">
        <f t="shared" si="308"/>
        <v>food</v>
      </c>
      <c r="R2449" t="str">
        <f t="shared" si="309"/>
        <v>small batch</v>
      </c>
      <c r="S2449" s="10">
        <f t="shared" si="310"/>
        <v>42654.469826388886</v>
      </c>
      <c r="T2449" t="str">
        <f t="shared" si="304"/>
        <v>Oct</v>
      </c>
      <c r="U2449">
        <f t="shared" si="305"/>
        <v>2016</v>
      </c>
      <c r="V2449" s="10">
        <f t="shared" si="311"/>
        <v>42686.166666666672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306"/>
        <v>107.5</v>
      </c>
      <c r="P2450" s="5">
        <f t="shared" si="307"/>
        <v>47.777777777777779</v>
      </c>
      <c r="Q2450" t="str">
        <f t="shared" si="308"/>
        <v>food</v>
      </c>
      <c r="R2450" t="str">
        <f t="shared" si="309"/>
        <v>small batch</v>
      </c>
      <c r="S2450" s="10">
        <f t="shared" si="310"/>
        <v>42607.316122685181</v>
      </c>
      <c r="T2450" t="str">
        <f t="shared" si="304"/>
        <v>Aug</v>
      </c>
      <c r="U2450">
        <f t="shared" si="305"/>
        <v>2016</v>
      </c>
      <c r="V2450" s="10">
        <f t="shared" si="311"/>
        <v>42613.233333333337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306"/>
        <v>108</v>
      </c>
      <c r="P2451" s="5">
        <f t="shared" si="307"/>
        <v>90</v>
      </c>
      <c r="Q2451" t="str">
        <f t="shared" si="308"/>
        <v>food</v>
      </c>
      <c r="R2451" t="str">
        <f t="shared" si="309"/>
        <v>small batch</v>
      </c>
      <c r="S2451" s="10">
        <f t="shared" si="310"/>
        <v>41943.142534722225</v>
      </c>
      <c r="T2451" t="str">
        <f t="shared" si="304"/>
        <v>Oct</v>
      </c>
      <c r="U2451">
        <f t="shared" si="305"/>
        <v>2014</v>
      </c>
      <c r="V2451" s="10">
        <f t="shared" si="311"/>
        <v>41973.184201388889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306"/>
        <v>101.53353333333335</v>
      </c>
      <c r="P2452" s="5">
        <f t="shared" si="307"/>
        <v>149.31401960784314</v>
      </c>
      <c r="Q2452" t="str">
        <f t="shared" si="308"/>
        <v>food</v>
      </c>
      <c r="R2452" t="str">
        <f t="shared" si="309"/>
        <v>small batch</v>
      </c>
      <c r="S2452" s="10">
        <f t="shared" si="310"/>
        <v>41902.07240740741</v>
      </c>
      <c r="T2452" t="str">
        <f t="shared" si="304"/>
        <v>Sep</v>
      </c>
      <c r="U2452">
        <f t="shared" si="305"/>
        <v>2014</v>
      </c>
      <c r="V2452" s="10">
        <f t="shared" si="311"/>
        <v>41940.132638888892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306"/>
        <v>115.45</v>
      </c>
      <c r="P2453" s="5">
        <f t="shared" si="307"/>
        <v>62.06989247311828</v>
      </c>
      <c r="Q2453" t="str">
        <f t="shared" si="308"/>
        <v>food</v>
      </c>
      <c r="R2453" t="str">
        <f t="shared" si="309"/>
        <v>small batch</v>
      </c>
      <c r="S2453" s="10">
        <f t="shared" si="310"/>
        <v>42779.908449074079</v>
      </c>
      <c r="T2453" t="str">
        <f t="shared" si="304"/>
        <v>Feb</v>
      </c>
      <c r="U2453">
        <f t="shared" si="305"/>
        <v>2017</v>
      </c>
      <c r="V2453" s="10">
        <f t="shared" si="311"/>
        <v>42799.908449074079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306"/>
        <v>133.5</v>
      </c>
      <c r="P2454" s="5">
        <f t="shared" si="307"/>
        <v>53.4</v>
      </c>
      <c r="Q2454" t="str">
        <f t="shared" si="308"/>
        <v>food</v>
      </c>
      <c r="R2454" t="str">
        <f t="shared" si="309"/>
        <v>small batch</v>
      </c>
      <c r="S2454" s="10">
        <f t="shared" si="310"/>
        <v>42338.84375</v>
      </c>
      <c r="T2454" t="str">
        <f t="shared" si="304"/>
        <v>Nov</v>
      </c>
      <c r="U2454">
        <f t="shared" si="305"/>
        <v>2015</v>
      </c>
      <c r="V2454" s="10">
        <f t="shared" si="311"/>
        <v>42367.958333333328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306"/>
        <v>154.69999999999999</v>
      </c>
      <c r="P2455" s="5">
        <f t="shared" si="307"/>
        <v>69.268656716417908</v>
      </c>
      <c r="Q2455" t="str">
        <f t="shared" si="308"/>
        <v>food</v>
      </c>
      <c r="R2455" t="str">
        <f t="shared" si="309"/>
        <v>small batch</v>
      </c>
      <c r="S2455" s="10">
        <f t="shared" si="310"/>
        <v>42738.692233796297</v>
      </c>
      <c r="T2455" t="str">
        <f t="shared" si="304"/>
        <v>Jan</v>
      </c>
      <c r="U2455">
        <f t="shared" si="305"/>
        <v>2017</v>
      </c>
      <c r="V2455" s="10">
        <f t="shared" si="311"/>
        <v>42768.692233796297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306"/>
        <v>100.84571428571429</v>
      </c>
      <c r="P2456" s="5">
        <f t="shared" si="307"/>
        <v>271.50769230769231</v>
      </c>
      <c r="Q2456" t="str">
        <f t="shared" si="308"/>
        <v>food</v>
      </c>
      <c r="R2456" t="str">
        <f t="shared" si="309"/>
        <v>small batch</v>
      </c>
      <c r="S2456" s="10">
        <f t="shared" si="310"/>
        <v>42770.201481481476</v>
      </c>
      <c r="T2456" t="str">
        <f t="shared" si="304"/>
        <v>Feb</v>
      </c>
      <c r="U2456">
        <f t="shared" si="305"/>
        <v>2017</v>
      </c>
      <c r="V2456" s="10">
        <f t="shared" si="311"/>
        <v>42805.201481481476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306"/>
        <v>182</v>
      </c>
      <c r="P2457" s="5">
        <f t="shared" si="307"/>
        <v>34.125</v>
      </c>
      <c r="Q2457" t="str">
        <f t="shared" si="308"/>
        <v>food</v>
      </c>
      <c r="R2457" t="str">
        <f t="shared" si="309"/>
        <v>small batch</v>
      </c>
      <c r="S2457" s="10">
        <f t="shared" si="310"/>
        <v>42452.781828703708</v>
      </c>
      <c r="T2457" t="str">
        <f t="shared" si="304"/>
        <v>Mar</v>
      </c>
      <c r="U2457">
        <f t="shared" si="305"/>
        <v>2016</v>
      </c>
      <c r="V2457" s="10">
        <f t="shared" si="311"/>
        <v>42480.781828703708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306"/>
        <v>180.86666666666667</v>
      </c>
      <c r="P2458" s="5">
        <f t="shared" si="307"/>
        <v>40.492537313432834</v>
      </c>
      <c r="Q2458" t="str">
        <f t="shared" si="308"/>
        <v>food</v>
      </c>
      <c r="R2458" t="str">
        <f t="shared" si="309"/>
        <v>small batch</v>
      </c>
      <c r="S2458" s="10">
        <f t="shared" si="310"/>
        <v>42761.961099537039</v>
      </c>
      <c r="T2458" t="str">
        <f t="shared" si="304"/>
        <v>Jan</v>
      </c>
      <c r="U2458">
        <f t="shared" si="305"/>
        <v>2017</v>
      </c>
      <c r="V2458" s="10">
        <f t="shared" si="311"/>
        <v>42791.961099537039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306"/>
        <v>102.30434782608695</v>
      </c>
      <c r="P2459" s="5">
        <f t="shared" si="307"/>
        <v>189.75806451612902</v>
      </c>
      <c r="Q2459" t="str">
        <f t="shared" si="308"/>
        <v>food</v>
      </c>
      <c r="R2459" t="str">
        <f t="shared" si="309"/>
        <v>small batch</v>
      </c>
      <c r="S2459" s="10">
        <f t="shared" si="310"/>
        <v>42423.602500000001</v>
      </c>
      <c r="T2459" t="str">
        <f t="shared" si="304"/>
        <v>Feb</v>
      </c>
      <c r="U2459">
        <f t="shared" si="305"/>
        <v>2016</v>
      </c>
      <c r="V2459" s="10">
        <f t="shared" si="311"/>
        <v>42453.560833333337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306"/>
        <v>110.17999999999999</v>
      </c>
      <c r="P2460" s="5">
        <f t="shared" si="307"/>
        <v>68.862499999999997</v>
      </c>
      <c r="Q2460" t="str">
        <f t="shared" si="308"/>
        <v>food</v>
      </c>
      <c r="R2460" t="str">
        <f t="shared" si="309"/>
        <v>small batch</v>
      </c>
      <c r="S2460" s="10">
        <f t="shared" si="310"/>
        <v>42495.871736111112</v>
      </c>
      <c r="T2460" t="str">
        <f t="shared" si="304"/>
        <v>May</v>
      </c>
      <c r="U2460">
        <f t="shared" si="305"/>
        <v>2016</v>
      </c>
      <c r="V2460" s="10">
        <f t="shared" si="311"/>
        <v>42530.791666666672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306"/>
        <v>102.25</v>
      </c>
      <c r="P2461" s="5">
        <f t="shared" si="307"/>
        <v>108.77659574468085</v>
      </c>
      <c r="Q2461" t="str">
        <f t="shared" si="308"/>
        <v>food</v>
      </c>
      <c r="R2461" t="str">
        <f t="shared" si="309"/>
        <v>small batch</v>
      </c>
      <c r="S2461" s="10">
        <f t="shared" si="310"/>
        <v>42407.637557870374</v>
      </c>
      <c r="T2461" t="str">
        <f t="shared" si="304"/>
        <v>Feb</v>
      </c>
      <c r="U2461">
        <f t="shared" si="305"/>
        <v>2016</v>
      </c>
      <c r="V2461" s="10">
        <f t="shared" si="311"/>
        <v>42452.595891203702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306"/>
        <v>100.78823529411764</v>
      </c>
      <c r="P2462" s="5">
        <f t="shared" si="307"/>
        <v>125.98529411764706</v>
      </c>
      <c r="Q2462" t="str">
        <f t="shared" si="308"/>
        <v>food</v>
      </c>
      <c r="R2462" t="str">
        <f t="shared" si="309"/>
        <v>small batch</v>
      </c>
      <c r="S2462" s="10">
        <f t="shared" si="310"/>
        <v>42704.187118055561</v>
      </c>
      <c r="T2462" t="str">
        <f t="shared" si="304"/>
        <v>Nov</v>
      </c>
      <c r="U2462">
        <f t="shared" si="305"/>
        <v>2016</v>
      </c>
      <c r="V2462" s="10">
        <f t="shared" si="311"/>
        <v>42738.178472222222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306"/>
        <v>103.8</v>
      </c>
      <c r="P2463" s="5">
        <f t="shared" si="307"/>
        <v>90.523255813953483</v>
      </c>
      <c r="Q2463" t="str">
        <f t="shared" si="308"/>
        <v>music</v>
      </c>
      <c r="R2463" t="str">
        <f t="shared" si="309"/>
        <v>indie rock</v>
      </c>
      <c r="S2463" s="10">
        <f t="shared" si="310"/>
        <v>40784.012696759259</v>
      </c>
      <c r="T2463" t="str">
        <f t="shared" si="304"/>
        <v>Aug</v>
      </c>
      <c r="U2463">
        <f t="shared" si="305"/>
        <v>2011</v>
      </c>
      <c r="V2463" s="10">
        <f t="shared" si="311"/>
        <v>40817.125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306"/>
        <v>110.70833333333334</v>
      </c>
      <c r="P2464" s="5">
        <f t="shared" si="307"/>
        <v>28.880434782608695</v>
      </c>
      <c r="Q2464" t="str">
        <f t="shared" si="308"/>
        <v>music</v>
      </c>
      <c r="R2464" t="str">
        <f t="shared" si="309"/>
        <v>indie rock</v>
      </c>
      <c r="S2464" s="10">
        <f t="shared" si="310"/>
        <v>41089.186296296299</v>
      </c>
      <c r="T2464" t="str">
        <f t="shared" si="304"/>
        <v>Jun</v>
      </c>
      <c r="U2464">
        <f t="shared" si="305"/>
        <v>2012</v>
      </c>
      <c r="V2464" s="10">
        <f t="shared" si="311"/>
        <v>41109.186296296299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306"/>
        <v>116.25000000000001</v>
      </c>
      <c r="P2465" s="5">
        <f t="shared" si="307"/>
        <v>31</v>
      </c>
      <c r="Q2465" t="str">
        <f t="shared" si="308"/>
        <v>music</v>
      </c>
      <c r="R2465" t="str">
        <f t="shared" si="309"/>
        <v>indie rock</v>
      </c>
      <c r="S2465" s="10">
        <f t="shared" si="310"/>
        <v>41341.111400462964</v>
      </c>
      <c r="T2465" t="str">
        <f t="shared" si="304"/>
        <v>Mar</v>
      </c>
      <c r="U2465">
        <f t="shared" si="305"/>
        <v>2013</v>
      </c>
      <c r="V2465" s="10">
        <f t="shared" si="311"/>
        <v>41380.791666666664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306"/>
        <v>111.1</v>
      </c>
      <c r="P2466" s="5">
        <f t="shared" si="307"/>
        <v>51.674418604651166</v>
      </c>
      <c r="Q2466" t="str">
        <f t="shared" si="308"/>
        <v>music</v>
      </c>
      <c r="R2466" t="str">
        <f t="shared" si="309"/>
        <v>indie rock</v>
      </c>
      <c r="S2466" s="10">
        <f t="shared" si="310"/>
        <v>42248.90042824074</v>
      </c>
      <c r="T2466" t="str">
        <f t="shared" si="304"/>
        <v>Sep</v>
      </c>
      <c r="U2466">
        <f t="shared" si="305"/>
        <v>2015</v>
      </c>
      <c r="V2466" s="10">
        <f t="shared" si="311"/>
        <v>42277.811805555553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306"/>
        <v>180.14285714285714</v>
      </c>
      <c r="P2467" s="5">
        <f t="shared" si="307"/>
        <v>26.270833333333332</v>
      </c>
      <c r="Q2467" t="str">
        <f t="shared" si="308"/>
        <v>music</v>
      </c>
      <c r="R2467" t="str">
        <f t="shared" si="309"/>
        <v>indie rock</v>
      </c>
      <c r="S2467" s="10">
        <f t="shared" si="310"/>
        <v>41145.719305555554</v>
      </c>
      <c r="T2467" t="str">
        <f t="shared" si="304"/>
        <v>Aug</v>
      </c>
      <c r="U2467">
        <f t="shared" si="305"/>
        <v>2012</v>
      </c>
      <c r="V2467" s="10">
        <f t="shared" si="311"/>
        <v>41175.719305555554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306"/>
        <v>100</v>
      </c>
      <c r="P2468" s="5">
        <f t="shared" si="307"/>
        <v>48.07692307692308</v>
      </c>
      <c r="Q2468" t="str">
        <f t="shared" si="308"/>
        <v>music</v>
      </c>
      <c r="R2468" t="str">
        <f t="shared" si="309"/>
        <v>indie rock</v>
      </c>
      <c r="S2468" s="10">
        <f t="shared" si="310"/>
        <v>41373.102465277778</v>
      </c>
      <c r="T2468" t="str">
        <f t="shared" si="304"/>
        <v>Apr</v>
      </c>
      <c r="U2468">
        <f t="shared" si="305"/>
        <v>2013</v>
      </c>
      <c r="V2468" s="10">
        <f t="shared" si="311"/>
        <v>41403.102465277778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306"/>
        <v>118.5</v>
      </c>
      <c r="P2469" s="5">
        <f t="shared" si="307"/>
        <v>27.558139534883722</v>
      </c>
      <c r="Q2469" t="str">
        <f t="shared" si="308"/>
        <v>music</v>
      </c>
      <c r="R2469" t="str">
        <f t="shared" si="309"/>
        <v>indie rock</v>
      </c>
      <c r="S2469" s="10">
        <f t="shared" si="310"/>
        <v>41025.874201388891</v>
      </c>
      <c r="T2469" t="str">
        <f t="shared" si="304"/>
        <v>Apr</v>
      </c>
      <c r="U2469">
        <f t="shared" si="305"/>
        <v>2012</v>
      </c>
      <c r="V2469" s="10">
        <f t="shared" si="311"/>
        <v>41039.708333333336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306"/>
        <v>107.21700000000001</v>
      </c>
      <c r="P2470" s="5">
        <f t="shared" si="307"/>
        <v>36.97137931034483</v>
      </c>
      <c r="Q2470" t="str">
        <f t="shared" si="308"/>
        <v>music</v>
      </c>
      <c r="R2470" t="str">
        <f t="shared" si="309"/>
        <v>indie rock</v>
      </c>
      <c r="S2470" s="10">
        <f t="shared" si="310"/>
        <v>41174.154178240737</v>
      </c>
      <c r="T2470" t="str">
        <f t="shared" si="304"/>
        <v>Sep</v>
      </c>
      <c r="U2470">
        <f t="shared" si="305"/>
        <v>2012</v>
      </c>
      <c r="V2470" s="10">
        <f t="shared" si="311"/>
        <v>41210.208333333336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306"/>
        <v>113.66666666666667</v>
      </c>
      <c r="P2471" s="5">
        <f t="shared" si="307"/>
        <v>29.021276595744681</v>
      </c>
      <c r="Q2471" t="str">
        <f t="shared" si="308"/>
        <v>music</v>
      </c>
      <c r="R2471" t="str">
        <f t="shared" si="309"/>
        <v>indie rock</v>
      </c>
      <c r="S2471" s="10">
        <f t="shared" si="310"/>
        <v>40557.429733796293</v>
      </c>
      <c r="T2471" t="str">
        <f t="shared" si="304"/>
        <v>Jan</v>
      </c>
      <c r="U2471">
        <f t="shared" si="305"/>
        <v>2011</v>
      </c>
      <c r="V2471" s="10">
        <f t="shared" si="311"/>
        <v>40582.429733796293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306"/>
        <v>103.16400000000002</v>
      </c>
      <c r="P2472" s="5">
        <f t="shared" si="307"/>
        <v>28.65666666666667</v>
      </c>
      <c r="Q2472" t="str">
        <f t="shared" si="308"/>
        <v>music</v>
      </c>
      <c r="R2472" t="str">
        <f t="shared" si="309"/>
        <v>indie rock</v>
      </c>
      <c r="S2472" s="10">
        <f t="shared" si="310"/>
        <v>41023.07471064815</v>
      </c>
      <c r="T2472" t="str">
        <f t="shared" si="304"/>
        <v>Apr</v>
      </c>
      <c r="U2472">
        <f t="shared" si="305"/>
        <v>2012</v>
      </c>
      <c r="V2472" s="10">
        <f t="shared" si="311"/>
        <v>41053.07471064815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306"/>
        <v>128</v>
      </c>
      <c r="P2473" s="5">
        <f t="shared" si="307"/>
        <v>37.647058823529413</v>
      </c>
      <c r="Q2473" t="str">
        <f t="shared" si="308"/>
        <v>music</v>
      </c>
      <c r="R2473" t="str">
        <f t="shared" si="309"/>
        <v>indie rock</v>
      </c>
      <c r="S2473" s="10">
        <f t="shared" si="310"/>
        <v>40893.992962962962</v>
      </c>
      <c r="T2473" t="str">
        <f t="shared" si="304"/>
        <v>Dec</v>
      </c>
      <c r="U2473">
        <f t="shared" si="305"/>
        <v>2011</v>
      </c>
      <c r="V2473" s="10">
        <f t="shared" si="311"/>
        <v>40933.992962962962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306"/>
        <v>135.76026666666667</v>
      </c>
      <c r="P2474" s="5">
        <f t="shared" si="307"/>
        <v>97.904038461538462</v>
      </c>
      <c r="Q2474" t="str">
        <f t="shared" si="308"/>
        <v>music</v>
      </c>
      <c r="R2474" t="str">
        <f t="shared" si="309"/>
        <v>indie rock</v>
      </c>
      <c r="S2474" s="10">
        <f t="shared" si="310"/>
        <v>40354.11550925926</v>
      </c>
      <c r="T2474" t="str">
        <f t="shared" si="304"/>
        <v>Jun</v>
      </c>
      <c r="U2474">
        <f t="shared" si="305"/>
        <v>2010</v>
      </c>
      <c r="V2474" s="10">
        <f t="shared" si="311"/>
        <v>40425.043749999997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306"/>
        <v>100</v>
      </c>
      <c r="P2475" s="5">
        <f t="shared" si="307"/>
        <v>42.553191489361701</v>
      </c>
      <c r="Q2475" t="str">
        <f t="shared" si="308"/>
        <v>music</v>
      </c>
      <c r="R2475" t="str">
        <f t="shared" si="309"/>
        <v>indie rock</v>
      </c>
      <c r="S2475" s="10">
        <f t="shared" si="310"/>
        <v>41193.748483796298</v>
      </c>
      <c r="T2475" t="str">
        <f t="shared" si="304"/>
        <v>Oct</v>
      </c>
      <c r="U2475">
        <f t="shared" si="305"/>
        <v>2012</v>
      </c>
      <c r="V2475" s="10">
        <f t="shared" si="311"/>
        <v>41223.790150462963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306"/>
        <v>100.00360000000002</v>
      </c>
      <c r="P2476" s="5">
        <f t="shared" si="307"/>
        <v>131.58368421052631</v>
      </c>
      <c r="Q2476" t="str">
        <f t="shared" si="308"/>
        <v>music</v>
      </c>
      <c r="R2476" t="str">
        <f t="shared" si="309"/>
        <v>indie rock</v>
      </c>
      <c r="S2476" s="10">
        <f t="shared" si="310"/>
        <v>40417.011296296296</v>
      </c>
      <c r="T2476" t="str">
        <f t="shared" si="304"/>
        <v>Aug</v>
      </c>
      <c r="U2476">
        <f t="shared" si="305"/>
        <v>2010</v>
      </c>
      <c r="V2476" s="10">
        <f t="shared" si="311"/>
        <v>40462.011296296296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306"/>
        <v>104.71999999999998</v>
      </c>
      <c r="P2477" s="5">
        <f t="shared" si="307"/>
        <v>32.320987654320987</v>
      </c>
      <c r="Q2477" t="str">
        <f t="shared" si="308"/>
        <v>music</v>
      </c>
      <c r="R2477" t="str">
        <f t="shared" si="309"/>
        <v>indie rock</v>
      </c>
      <c r="S2477" s="10">
        <f t="shared" si="310"/>
        <v>40310.287673611114</v>
      </c>
      <c r="T2477" t="str">
        <f t="shared" si="304"/>
        <v>May</v>
      </c>
      <c r="U2477">
        <f t="shared" si="305"/>
        <v>2010</v>
      </c>
      <c r="V2477" s="10">
        <f t="shared" si="311"/>
        <v>40369.916666666664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306"/>
        <v>105.02249999999999</v>
      </c>
      <c r="P2478" s="5">
        <f t="shared" si="307"/>
        <v>61.103999999999999</v>
      </c>
      <c r="Q2478" t="str">
        <f t="shared" si="308"/>
        <v>music</v>
      </c>
      <c r="R2478" t="str">
        <f t="shared" si="309"/>
        <v>indie rock</v>
      </c>
      <c r="S2478" s="10">
        <f t="shared" si="310"/>
        <v>41913.328356481477</v>
      </c>
      <c r="T2478" t="str">
        <f t="shared" si="304"/>
        <v>Oct</v>
      </c>
      <c r="U2478">
        <f t="shared" si="305"/>
        <v>2014</v>
      </c>
      <c r="V2478" s="10">
        <f t="shared" si="311"/>
        <v>41946.370023148149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306"/>
        <v>171.33333333333334</v>
      </c>
      <c r="P2479" s="5">
        <f t="shared" si="307"/>
        <v>31.341463414634145</v>
      </c>
      <c r="Q2479" t="str">
        <f t="shared" si="308"/>
        <v>music</v>
      </c>
      <c r="R2479" t="str">
        <f t="shared" si="309"/>
        <v>indie rock</v>
      </c>
      <c r="S2479" s="10">
        <f t="shared" si="310"/>
        <v>41088.691493055558</v>
      </c>
      <c r="T2479" t="str">
        <f t="shared" si="304"/>
        <v>Jun</v>
      </c>
      <c r="U2479">
        <f t="shared" si="305"/>
        <v>2012</v>
      </c>
      <c r="V2479" s="10">
        <f t="shared" si="311"/>
        <v>41133.691493055558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306"/>
        <v>127.49999999999999</v>
      </c>
      <c r="P2480" s="5">
        <f t="shared" si="307"/>
        <v>129.1139240506329</v>
      </c>
      <c r="Q2480" t="str">
        <f t="shared" si="308"/>
        <v>music</v>
      </c>
      <c r="R2480" t="str">
        <f t="shared" si="309"/>
        <v>indie rock</v>
      </c>
      <c r="S2480" s="10">
        <f t="shared" si="310"/>
        <v>41257.950381944444</v>
      </c>
      <c r="T2480" t="str">
        <f t="shared" si="304"/>
        <v>Dec</v>
      </c>
      <c r="U2480">
        <f t="shared" si="305"/>
        <v>2012</v>
      </c>
      <c r="V2480" s="10">
        <f t="shared" si="311"/>
        <v>41287.950381944444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306"/>
        <v>133.44333333333333</v>
      </c>
      <c r="P2481" s="5">
        <f t="shared" si="307"/>
        <v>25.020624999999999</v>
      </c>
      <c r="Q2481" t="str">
        <f t="shared" si="308"/>
        <v>music</v>
      </c>
      <c r="R2481" t="str">
        <f t="shared" si="309"/>
        <v>indie rock</v>
      </c>
      <c r="S2481" s="10">
        <f t="shared" si="310"/>
        <v>41107.726782407408</v>
      </c>
      <c r="T2481" t="str">
        <f t="shared" si="304"/>
        <v>Jul</v>
      </c>
      <c r="U2481">
        <f t="shared" si="305"/>
        <v>2012</v>
      </c>
      <c r="V2481" s="10">
        <f t="shared" si="311"/>
        <v>41118.083333333336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306"/>
        <v>100</v>
      </c>
      <c r="P2482" s="5">
        <f t="shared" si="307"/>
        <v>250</v>
      </c>
      <c r="Q2482" t="str">
        <f t="shared" si="308"/>
        <v>music</v>
      </c>
      <c r="R2482" t="str">
        <f t="shared" si="309"/>
        <v>indie rock</v>
      </c>
      <c r="S2482" s="10">
        <f t="shared" si="310"/>
        <v>42227.936157407406</v>
      </c>
      <c r="T2482" t="str">
        <f t="shared" si="304"/>
        <v>Aug</v>
      </c>
      <c r="U2482">
        <f t="shared" si="305"/>
        <v>2015</v>
      </c>
      <c r="V2482" s="10">
        <f t="shared" si="311"/>
        <v>42287.936157407406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306"/>
        <v>112.91099999999999</v>
      </c>
      <c r="P2483" s="5">
        <f t="shared" si="307"/>
        <v>47.541473684210523</v>
      </c>
      <c r="Q2483" t="str">
        <f t="shared" si="308"/>
        <v>music</v>
      </c>
      <c r="R2483" t="str">
        <f t="shared" si="309"/>
        <v>indie rock</v>
      </c>
      <c r="S2483" s="10">
        <f t="shared" si="310"/>
        <v>40999.645925925928</v>
      </c>
      <c r="T2483" t="str">
        <f t="shared" si="304"/>
        <v>Mar</v>
      </c>
      <c r="U2483">
        <f t="shared" si="305"/>
        <v>2012</v>
      </c>
      <c r="V2483" s="10">
        <f t="shared" si="311"/>
        <v>41029.645925925928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306"/>
        <v>100.1</v>
      </c>
      <c r="P2484" s="5">
        <f t="shared" si="307"/>
        <v>40.04</v>
      </c>
      <c r="Q2484" t="str">
        <f t="shared" si="308"/>
        <v>music</v>
      </c>
      <c r="R2484" t="str">
        <f t="shared" si="309"/>
        <v>indie rock</v>
      </c>
      <c r="S2484" s="10">
        <f t="shared" si="310"/>
        <v>40711.782210648147</v>
      </c>
      <c r="T2484" t="str">
        <f t="shared" si="304"/>
        <v>Jun</v>
      </c>
      <c r="U2484">
        <f t="shared" si="305"/>
        <v>2011</v>
      </c>
      <c r="V2484" s="10">
        <f t="shared" si="311"/>
        <v>40756.782210648147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306"/>
        <v>113.72727272727272</v>
      </c>
      <c r="P2485" s="5">
        <f t="shared" si="307"/>
        <v>65.84210526315789</v>
      </c>
      <c r="Q2485" t="str">
        <f t="shared" si="308"/>
        <v>music</v>
      </c>
      <c r="R2485" t="str">
        <f t="shared" si="309"/>
        <v>indie rock</v>
      </c>
      <c r="S2485" s="10">
        <f t="shared" si="310"/>
        <v>40970.750034722223</v>
      </c>
      <c r="T2485" t="str">
        <f t="shared" si="304"/>
        <v>Mar</v>
      </c>
      <c r="U2485">
        <f t="shared" si="305"/>
        <v>2012</v>
      </c>
      <c r="V2485" s="10">
        <f t="shared" si="311"/>
        <v>41030.708368055559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306"/>
        <v>119.31742857142855</v>
      </c>
      <c r="P2486" s="5">
        <f t="shared" si="307"/>
        <v>46.401222222222216</v>
      </c>
      <c r="Q2486" t="str">
        <f t="shared" si="308"/>
        <v>music</v>
      </c>
      <c r="R2486" t="str">
        <f t="shared" si="309"/>
        <v>indie rock</v>
      </c>
      <c r="S2486" s="10">
        <f t="shared" si="310"/>
        <v>40771.916701388887</v>
      </c>
      <c r="T2486" t="str">
        <f t="shared" si="304"/>
        <v>Aug</v>
      </c>
      <c r="U2486">
        <f t="shared" si="305"/>
        <v>2011</v>
      </c>
      <c r="V2486" s="10">
        <f t="shared" si="311"/>
        <v>40801.916701388887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306"/>
        <v>103.25</v>
      </c>
      <c r="P2487" s="5">
        <f t="shared" si="307"/>
        <v>50.365853658536587</v>
      </c>
      <c r="Q2487" t="str">
        <f t="shared" si="308"/>
        <v>music</v>
      </c>
      <c r="R2487" t="str">
        <f t="shared" si="309"/>
        <v>indie rock</v>
      </c>
      <c r="S2487" s="10">
        <f t="shared" si="310"/>
        <v>40793.998599537037</v>
      </c>
      <c r="T2487" t="str">
        <f t="shared" si="304"/>
        <v>Sep</v>
      </c>
      <c r="U2487">
        <f t="shared" si="305"/>
        <v>2011</v>
      </c>
      <c r="V2487" s="10">
        <f t="shared" si="311"/>
        <v>40828.998599537037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306"/>
        <v>265.66666666666669</v>
      </c>
      <c r="P2488" s="5">
        <f t="shared" si="307"/>
        <v>26.566666666666666</v>
      </c>
      <c r="Q2488" t="str">
        <f t="shared" si="308"/>
        <v>music</v>
      </c>
      <c r="R2488" t="str">
        <f t="shared" si="309"/>
        <v>indie rock</v>
      </c>
      <c r="S2488" s="10">
        <f t="shared" si="310"/>
        <v>40991.708055555559</v>
      </c>
      <c r="T2488" t="str">
        <f t="shared" si="304"/>
        <v>Mar</v>
      </c>
      <c r="U2488">
        <f t="shared" si="305"/>
        <v>2012</v>
      </c>
      <c r="V2488" s="10">
        <f t="shared" si="311"/>
        <v>41021.708055555559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306"/>
        <v>100.05066666666667</v>
      </c>
      <c r="P2489" s="5">
        <f t="shared" si="307"/>
        <v>39.493684210526318</v>
      </c>
      <c r="Q2489" t="str">
        <f t="shared" si="308"/>
        <v>music</v>
      </c>
      <c r="R2489" t="str">
        <f t="shared" si="309"/>
        <v>indie rock</v>
      </c>
      <c r="S2489" s="10">
        <f t="shared" si="310"/>
        <v>41026.083298611113</v>
      </c>
      <c r="T2489" t="str">
        <f t="shared" si="304"/>
        <v>Apr</v>
      </c>
      <c r="U2489">
        <f t="shared" si="305"/>
        <v>2012</v>
      </c>
      <c r="V2489" s="10">
        <f t="shared" si="311"/>
        <v>41056.083298611113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306"/>
        <v>106.69999999999999</v>
      </c>
      <c r="P2490" s="5">
        <f t="shared" si="307"/>
        <v>49.246153846153845</v>
      </c>
      <c r="Q2490" t="str">
        <f t="shared" si="308"/>
        <v>music</v>
      </c>
      <c r="R2490" t="str">
        <f t="shared" si="309"/>
        <v>indie rock</v>
      </c>
      <c r="S2490" s="10">
        <f t="shared" si="310"/>
        <v>40833.633194444446</v>
      </c>
      <c r="T2490" t="str">
        <f t="shared" si="304"/>
        <v>Oct</v>
      </c>
      <c r="U2490">
        <f t="shared" si="305"/>
        <v>2011</v>
      </c>
      <c r="V2490" s="10">
        <f t="shared" si="311"/>
        <v>40863.674861111111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306"/>
        <v>133.67142857142858</v>
      </c>
      <c r="P2491" s="5">
        <f t="shared" si="307"/>
        <v>62.38</v>
      </c>
      <c r="Q2491" t="str">
        <f t="shared" si="308"/>
        <v>music</v>
      </c>
      <c r="R2491" t="str">
        <f t="shared" si="309"/>
        <v>indie rock</v>
      </c>
      <c r="S2491" s="10">
        <f t="shared" si="310"/>
        <v>41373.690266203703</v>
      </c>
      <c r="T2491" t="str">
        <f t="shared" si="304"/>
        <v>Apr</v>
      </c>
      <c r="U2491">
        <f t="shared" si="305"/>
        <v>2013</v>
      </c>
      <c r="V2491" s="10">
        <f t="shared" si="311"/>
        <v>41403.690266203703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306"/>
        <v>121.39999999999999</v>
      </c>
      <c r="P2492" s="5">
        <f t="shared" si="307"/>
        <v>37.9375</v>
      </c>
      <c r="Q2492" t="str">
        <f t="shared" si="308"/>
        <v>music</v>
      </c>
      <c r="R2492" t="str">
        <f t="shared" si="309"/>
        <v>indie rock</v>
      </c>
      <c r="S2492" s="10">
        <f t="shared" si="310"/>
        <v>41023.227731481478</v>
      </c>
      <c r="T2492" t="str">
        <f t="shared" si="304"/>
        <v>Apr</v>
      </c>
      <c r="U2492">
        <f t="shared" si="305"/>
        <v>2012</v>
      </c>
      <c r="V2492" s="10">
        <f t="shared" si="311"/>
        <v>41083.227731481478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306"/>
        <v>103.2</v>
      </c>
      <c r="P2493" s="5">
        <f t="shared" si="307"/>
        <v>51.6</v>
      </c>
      <c r="Q2493" t="str">
        <f t="shared" si="308"/>
        <v>music</v>
      </c>
      <c r="R2493" t="str">
        <f t="shared" si="309"/>
        <v>indie rock</v>
      </c>
      <c r="S2493" s="10">
        <f t="shared" si="310"/>
        <v>40542.839282407411</v>
      </c>
      <c r="T2493" t="str">
        <f t="shared" si="304"/>
        <v>Dec</v>
      </c>
      <c r="U2493">
        <f t="shared" si="305"/>
        <v>2010</v>
      </c>
      <c r="V2493" s="10">
        <f t="shared" si="311"/>
        <v>40559.07708333333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306"/>
        <v>125</v>
      </c>
      <c r="P2494" s="5">
        <f t="shared" si="307"/>
        <v>27.777777777777779</v>
      </c>
      <c r="Q2494" t="str">
        <f t="shared" si="308"/>
        <v>music</v>
      </c>
      <c r="R2494" t="str">
        <f t="shared" si="309"/>
        <v>indie rock</v>
      </c>
      <c r="S2494" s="10">
        <f t="shared" si="310"/>
        <v>41024.985972222225</v>
      </c>
      <c r="T2494" t="str">
        <f t="shared" si="304"/>
        <v>Apr</v>
      </c>
      <c r="U2494">
        <f t="shared" si="305"/>
        <v>2012</v>
      </c>
      <c r="V2494" s="10">
        <f t="shared" si="311"/>
        <v>41076.415972222225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306"/>
        <v>128.69999999999999</v>
      </c>
      <c r="P2495" s="5">
        <f t="shared" si="307"/>
        <v>99.382239382239376</v>
      </c>
      <c r="Q2495" t="str">
        <f t="shared" si="308"/>
        <v>music</v>
      </c>
      <c r="R2495" t="str">
        <f t="shared" si="309"/>
        <v>indie rock</v>
      </c>
      <c r="S2495" s="10">
        <f t="shared" si="310"/>
        <v>41348.168287037035</v>
      </c>
      <c r="T2495" t="str">
        <f t="shared" si="304"/>
        <v>Mar</v>
      </c>
      <c r="U2495">
        <f t="shared" si="305"/>
        <v>2013</v>
      </c>
      <c r="V2495" s="10">
        <f t="shared" si="311"/>
        <v>41393.168287037035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306"/>
        <v>101.00533333333333</v>
      </c>
      <c r="P2496" s="5">
        <f t="shared" si="307"/>
        <v>38.848205128205123</v>
      </c>
      <c r="Q2496" t="str">
        <f t="shared" si="308"/>
        <v>music</v>
      </c>
      <c r="R2496" t="str">
        <f t="shared" si="309"/>
        <v>indie rock</v>
      </c>
      <c r="S2496" s="10">
        <f t="shared" si="310"/>
        <v>41022.645185185182</v>
      </c>
      <c r="T2496" t="str">
        <f t="shared" si="304"/>
        <v>Apr</v>
      </c>
      <c r="U2496">
        <f t="shared" si="305"/>
        <v>2012</v>
      </c>
      <c r="V2496" s="10">
        <f t="shared" si="311"/>
        <v>41052.645185185182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306"/>
        <v>127.53666666666665</v>
      </c>
      <c r="P2497" s="5">
        <f t="shared" si="307"/>
        <v>45.548809523809524</v>
      </c>
      <c r="Q2497" t="str">
        <f t="shared" si="308"/>
        <v>music</v>
      </c>
      <c r="R2497" t="str">
        <f t="shared" si="309"/>
        <v>indie rock</v>
      </c>
      <c r="S2497" s="10">
        <f t="shared" si="310"/>
        <v>41036.946469907409</v>
      </c>
      <c r="T2497" t="str">
        <f t="shared" si="304"/>
        <v>May</v>
      </c>
      <c r="U2497">
        <f t="shared" si="305"/>
        <v>2012</v>
      </c>
      <c r="V2497" s="10">
        <f t="shared" si="311"/>
        <v>41066.946469907409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306"/>
        <v>100</v>
      </c>
      <c r="P2498" s="5">
        <f t="shared" si="307"/>
        <v>600</v>
      </c>
      <c r="Q2498" t="str">
        <f t="shared" si="308"/>
        <v>music</v>
      </c>
      <c r="R2498" t="str">
        <f t="shared" si="309"/>
        <v>indie rock</v>
      </c>
      <c r="S2498" s="10">
        <f t="shared" si="310"/>
        <v>41327.996435185189</v>
      </c>
      <c r="T2498" t="str">
        <f t="shared" ref="T2498:T2561" si="312">TEXT(S2498,"mmm")</f>
        <v>Feb</v>
      </c>
      <c r="U2498">
        <f t="shared" ref="U2498:U2561" si="313">YEAR(S2498)</f>
        <v>2013</v>
      </c>
      <c r="V2498" s="10">
        <f t="shared" si="311"/>
        <v>41362.954768518517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314">(E2499/D2499)*100</f>
        <v>112.7715</v>
      </c>
      <c r="P2499" s="5">
        <f t="shared" ref="P2499:P2562" si="315">IFERROR(E2499/L2499,0)</f>
        <v>80.551071428571419</v>
      </c>
      <c r="Q2499" t="str">
        <f t="shared" ref="Q2499:Q2562" si="316">LEFT(N2499,SEARCH("/",N2499,1)-1)</f>
        <v>music</v>
      </c>
      <c r="R2499" t="str">
        <f t="shared" ref="R2499:R2562" si="317">RIGHT(N2499,LEN(N2499)-SEARCH("/",N2499,1))</f>
        <v>indie rock</v>
      </c>
      <c r="S2499" s="10">
        <f t="shared" ref="S2499:S2562" si="318">(((J2499/60)/60)/24)+DATE(1970,1,1)</f>
        <v>40730.878912037035</v>
      </c>
      <c r="T2499" t="str">
        <f t="shared" si="312"/>
        <v>Jul</v>
      </c>
      <c r="U2499">
        <f t="shared" si="313"/>
        <v>2011</v>
      </c>
      <c r="V2499" s="10">
        <f t="shared" ref="V2499:V2562" si="319">(((I2499/60)/60)/24)+DATE(1970,1,1)</f>
        <v>40760.878912037035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314"/>
        <v>105.60000000000001</v>
      </c>
      <c r="P2500" s="5">
        <f t="shared" si="315"/>
        <v>52.8</v>
      </c>
      <c r="Q2500" t="str">
        <f t="shared" si="316"/>
        <v>music</v>
      </c>
      <c r="R2500" t="str">
        <f t="shared" si="317"/>
        <v>indie rock</v>
      </c>
      <c r="S2500" s="10">
        <f t="shared" si="318"/>
        <v>42017.967442129629</v>
      </c>
      <c r="T2500" t="str">
        <f t="shared" si="312"/>
        <v>Jan</v>
      </c>
      <c r="U2500">
        <f t="shared" si="313"/>
        <v>2015</v>
      </c>
      <c r="V2500" s="10">
        <f t="shared" si="319"/>
        <v>42031.967442129629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314"/>
        <v>202.625</v>
      </c>
      <c r="P2501" s="5">
        <f t="shared" si="315"/>
        <v>47.676470588235297</v>
      </c>
      <c r="Q2501" t="str">
        <f t="shared" si="316"/>
        <v>music</v>
      </c>
      <c r="R2501" t="str">
        <f t="shared" si="317"/>
        <v>indie rock</v>
      </c>
      <c r="S2501" s="10">
        <f t="shared" si="318"/>
        <v>41226.648576388885</v>
      </c>
      <c r="T2501" t="str">
        <f t="shared" si="312"/>
        <v>Nov</v>
      </c>
      <c r="U2501">
        <f t="shared" si="313"/>
        <v>2012</v>
      </c>
      <c r="V2501" s="10">
        <f t="shared" si="319"/>
        <v>41274.75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314"/>
        <v>113.33333333333333</v>
      </c>
      <c r="P2502" s="5">
        <f t="shared" si="315"/>
        <v>23.448275862068964</v>
      </c>
      <c r="Q2502" t="str">
        <f t="shared" si="316"/>
        <v>music</v>
      </c>
      <c r="R2502" t="str">
        <f t="shared" si="317"/>
        <v>indie rock</v>
      </c>
      <c r="S2502" s="10">
        <f t="shared" si="318"/>
        <v>41053.772858796299</v>
      </c>
      <c r="T2502" t="str">
        <f t="shared" si="312"/>
        <v>May</v>
      </c>
      <c r="U2502">
        <f t="shared" si="313"/>
        <v>2012</v>
      </c>
      <c r="V2502" s="10">
        <f t="shared" si="319"/>
        <v>41083.772858796299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314"/>
        <v>2.5545454545454547</v>
      </c>
      <c r="P2503" s="5">
        <f t="shared" si="315"/>
        <v>40.142857142857146</v>
      </c>
      <c r="Q2503" t="str">
        <f t="shared" si="316"/>
        <v>food</v>
      </c>
      <c r="R2503" t="str">
        <f t="shared" si="317"/>
        <v>restaurants</v>
      </c>
      <c r="S2503" s="10">
        <f t="shared" si="318"/>
        <v>42244.776666666665</v>
      </c>
      <c r="T2503" t="str">
        <f t="shared" si="312"/>
        <v>Aug</v>
      </c>
      <c r="U2503">
        <f t="shared" si="313"/>
        <v>2015</v>
      </c>
      <c r="V2503" s="10">
        <f t="shared" si="319"/>
        <v>42274.776666666665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314"/>
        <v>7.8181818181818186E-2</v>
      </c>
      <c r="P2504" s="5">
        <f t="shared" si="315"/>
        <v>17.2</v>
      </c>
      <c r="Q2504" t="str">
        <f t="shared" si="316"/>
        <v>food</v>
      </c>
      <c r="R2504" t="str">
        <f t="shared" si="317"/>
        <v>restaurants</v>
      </c>
      <c r="S2504" s="10">
        <f t="shared" si="318"/>
        <v>41858.825439814813</v>
      </c>
      <c r="T2504" t="str">
        <f t="shared" si="312"/>
        <v>Aug</v>
      </c>
      <c r="U2504">
        <f t="shared" si="313"/>
        <v>2014</v>
      </c>
      <c r="V2504" s="10">
        <f t="shared" si="319"/>
        <v>41903.825439814813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314"/>
        <v>0</v>
      </c>
      <c r="P2505" s="5">
        <f t="shared" si="315"/>
        <v>0</v>
      </c>
      <c r="Q2505" t="str">
        <f t="shared" si="316"/>
        <v>food</v>
      </c>
      <c r="R2505" t="str">
        <f t="shared" si="317"/>
        <v>restaurants</v>
      </c>
      <c r="S2505" s="10">
        <f t="shared" si="318"/>
        <v>42498.899398148147</v>
      </c>
      <c r="T2505" t="str">
        <f t="shared" si="312"/>
        <v>May</v>
      </c>
      <c r="U2505">
        <f t="shared" si="313"/>
        <v>2016</v>
      </c>
      <c r="V2505" s="10">
        <f t="shared" si="319"/>
        <v>42528.879166666666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314"/>
        <v>0</v>
      </c>
      <c r="P2506" s="5">
        <f t="shared" si="315"/>
        <v>0</v>
      </c>
      <c r="Q2506" t="str">
        <f t="shared" si="316"/>
        <v>food</v>
      </c>
      <c r="R2506" t="str">
        <f t="shared" si="317"/>
        <v>restaurants</v>
      </c>
      <c r="S2506" s="10">
        <f t="shared" si="318"/>
        <v>41928.015439814815</v>
      </c>
      <c r="T2506" t="str">
        <f t="shared" si="312"/>
        <v>Oct</v>
      </c>
      <c r="U2506">
        <f t="shared" si="313"/>
        <v>2014</v>
      </c>
      <c r="V2506" s="10">
        <f t="shared" si="319"/>
        <v>41958.057106481487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314"/>
        <v>0</v>
      </c>
      <c r="P2507" s="5">
        <f t="shared" si="315"/>
        <v>0</v>
      </c>
      <c r="Q2507" t="str">
        <f t="shared" si="316"/>
        <v>food</v>
      </c>
      <c r="R2507" t="str">
        <f t="shared" si="317"/>
        <v>restaurants</v>
      </c>
      <c r="S2507" s="10">
        <f t="shared" si="318"/>
        <v>42047.05574074074</v>
      </c>
      <c r="T2507" t="str">
        <f t="shared" si="312"/>
        <v>Feb</v>
      </c>
      <c r="U2507">
        <f t="shared" si="313"/>
        <v>2015</v>
      </c>
      <c r="V2507" s="10">
        <f t="shared" si="319"/>
        <v>42077.014074074075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314"/>
        <v>0.6</v>
      </c>
      <c r="P2508" s="5">
        <f t="shared" si="315"/>
        <v>15</v>
      </c>
      <c r="Q2508" t="str">
        <f t="shared" si="316"/>
        <v>food</v>
      </c>
      <c r="R2508" t="str">
        <f t="shared" si="317"/>
        <v>restaurants</v>
      </c>
      <c r="S2508" s="10">
        <f t="shared" si="318"/>
        <v>42258.297094907408</v>
      </c>
      <c r="T2508" t="str">
        <f t="shared" si="312"/>
        <v>Sep</v>
      </c>
      <c r="U2508">
        <f t="shared" si="313"/>
        <v>2015</v>
      </c>
      <c r="V2508" s="10">
        <f t="shared" si="319"/>
        <v>42280.875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314"/>
        <v>0</v>
      </c>
      <c r="P2509" s="5">
        <f t="shared" si="315"/>
        <v>0</v>
      </c>
      <c r="Q2509" t="str">
        <f t="shared" si="316"/>
        <v>food</v>
      </c>
      <c r="R2509" t="str">
        <f t="shared" si="317"/>
        <v>restaurants</v>
      </c>
      <c r="S2509" s="10">
        <f t="shared" si="318"/>
        <v>42105.072962962964</v>
      </c>
      <c r="T2509" t="str">
        <f t="shared" si="312"/>
        <v>Apr</v>
      </c>
      <c r="U2509">
        <f t="shared" si="313"/>
        <v>2015</v>
      </c>
      <c r="V2509" s="10">
        <f t="shared" si="319"/>
        <v>42135.072962962964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314"/>
        <v>0</v>
      </c>
      <c r="P2510" s="5">
        <f t="shared" si="315"/>
        <v>0</v>
      </c>
      <c r="Q2510" t="str">
        <f t="shared" si="316"/>
        <v>food</v>
      </c>
      <c r="R2510" t="str">
        <f t="shared" si="317"/>
        <v>restaurants</v>
      </c>
      <c r="S2510" s="10">
        <f t="shared" si="318"/>
        <v>41835.951782407406</v>
      </c>
      <c r="T2510" t="str">
        <f t="shared" si="312"/>
        <v>Jul</v>
      </c>
      <c r="U2510">
        <f t="shared" si="313"/>
        <v>2014</v>
      </c>
      <c r="V2510" s="10">
        <f t="shared" si="319"/>
        <v>41865.951782407406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314"/>
        <v>1.0526315789473684</v>
      </c>
      <c r="P2511" s="5">
        <f t="shared" si="315"/>
        <v>35.714285714285715</v>
      </c>
      <c r="Q2511" t="str">
        <f t="shared" si="316"/>
        <v>food</v>
      </c>
      <c r="R2511" t="str">
        <f t="shared" si="317"/>
        <v>restaurants</v>
      </c>
      <c r="S2511" s="10">
        <f t="shared" si="318"/>
        <v>42058.809594907405</v>
      </c>
      <c r="T2511" t="str">
        <f t="shared" si="312"/>
        <v>Feb</v>
      </c>
      <c r="U2511">
        <f t="shared" si="313"/>
        <v>2015</v>
      </c>
      <c r="V2511" s="10">
        <f t="shared" si="319"/>
        <v>42114.767928240741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314"/>
        <v>0.15</v>
      </c>
      <c r="P2512" s="5">
        <f t="shared" si="315"/>
        <v>37.5</v>
      </c>
      <c r="Q2512" t="str">
        <f t="shared" si="316"/>
        <v>food</v>
      </c>
      <c r="R2512" t="str">
        <f t="shared" si="317"/>
        <v>restaurants</v>
      </c>
      <c r="S2512" s="10">
        <f t="shared" si="318"/>
        <v>42078.997361111105</v>
      </c>
      <c r="T2512" t="str">
        <f t="shared" si="312"/>
        <v>Mar</v>
      </c>
      <c r="U2512">
        <f t="shared" si="313"/>
        <v>2015</v>
      </c>
      <c r="V2512" s="10">
        <f t="shared" si="319"/>
        <v>42138.997361111105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314"/>
        <v>0</v>
      </c>
      <c r="P2513" s="5">
        <f t="shared" si="315"/>
        <v>0</v>
      </c>
      <c r="Q2513" t="str">
        <f t="shared" si="316"/>
        <v>food</v>
      </c>
      <c r="R2513" t="str">
        <f t="shared" si="317"/>
        <v>restaurants</v>
      </c>
      <c r="S2513" s="10">
        <f t="shared" si="318"/>
        <v>42371.446909722217</v>
      </c>
      <c r="T2513" t="str">
        <f t="shared" si="312"/>
        <v>Jan</v>
      </c>
      <c r="U2513">
        <f t="shared" si="313"/>
        <v>2016</v>
      </c>
      <c r="V2513" s="10">
        <f t="shared" si="319"/>
        <v>42401.446909722217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314"/>
        <v>0</v>
      </c>
      <c r="P2514" s="5">
        <f t="shared" si="315"/>
        <v>0</v>
      </c>
      <c r="Q2514" t="str">
        <f t="shared" si="316"/>
        <v>food</v>
      </c>
      <c r="R2514" t="str">
        <f t="shared" si="317"/>
        <v>restaurants</v>
      </c>
      <c r="S2514" s="10">
        <f t="shared" si="318"/>
        <v>41971.876863425925</v>
      </c>
      <c r="T2514" t="str">
        <f t="shared" si="312"/>
        <v>Nov</v>
      </c>
      <c r="U2514">
        <f t="shared" si="313"/>
        <v>2014</v>
      </c>
      <c r="V2514" s="10">
        <f t="shared" si="319"/>
        <v>41986.876863425925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314"/>
        <v>0</v>
      </c>
      <c r="P2515" s="5">
        <f t="shared" si="315"/>
        <v>0</v>
      </c>
      <c r="Q2515" t="str">
        <f t="shared" si="316"/>
        <v>food</v>
      </c>
      <c r="R2515" t="str">
        <f t="shared" si="317"/>
        <v>restaurants</v>
      </c>
      <c r="S2515" s="10">
        <f t="shared" si="318"/>
        <v>42732.00681712963</v>
      </c>
      <c r="T2515" t="str">
        <f t="shared" si="312"/>
        <v>Dec</v>
      </c>
      <c r="U2515">
        <f t="shared" si="313"/>
        <v>2016</v>
      </c>
      <c r="V2515" s="10">
        <f t="shared" si="319"/>
        <v>42792.00681712963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314"/>
        <v>1.7500000000000002</v>
      </c>
      <c r="P2516" s="5">
        <f t="shared" si="315"/>
        <v>52.5</v>
      </c>
      <c r="Q2516" t="str">
        <f t="shared" si="316"/>
        <v>food</v>
      </c>
      <c r="R2516" t="str">
        <f t="shared" si="317"/>
        <v>restaurants</v>
      </c>
      <c r="S2516" s="10">
        <f t="shared" si="318"/>
        <v>41854.389780092592</v>
      </c>
      <c r="T2516" t="str">
        <f t="shared" si="312"/>
        <v>Aug</v>
      </c>
      <c r="U2516">
        <f t="shared" si="313"/>
        <v>2014</v>
      </c>
      <c r="V2516" s="10">
        <f t="shared" si="319"/>
        <v>41871.389780092592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314"/>
        <v>18.600000000000001</v>
      </c>
      <c r="P2517" s="5">
        <f t="shared" si="315"/>
        <v>77.5</v>
      </c>
      <c r="Q2517" t="str">
        <f t="shared" si="316"/>
        <v>food</v>
      </c>
      <c r="R2517" t="str">
        <f t="shared" si="317"/>
        <v>restaurants</v>
      </c>
      <c r="S2517" s="10">
        <f t="shared" si="318"/>
        <v>42027.839733796296</v>
      </c>
      <c r="T2517" t="str">
        <f t="shared" si="312"/>
        <v>Jan</v>
      </c>
      <c r="U2517">
        <f t="shared" si="313"/>
        <v>2015</v>
      </c>
      <c r="V2517" s="10">
        <f t="shared" si="319"/>
        <v>42057.839733796296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314"/>
        <v>0</v>
      </c>
      <c r="P2518" s="5">
        <f t="shared" si="315"/>
        <v>0</v>
      </c>
      <c r="Q2518" t="str">
        <f t="shared" si="316"/>
        <v>food</v>
      </c>
      <c r="R2518" t="str">
        <f t="shared" si="317"/>
        <v>restaurants</v>
      </c>
      <c r="S2518" s="10">
        <f t="shared" si="318"/>
        <v>41942.653379629628</v>
      </c>
      <c r="T2518" t="str">
        <f t="shared" si="312"/>
        <v>Oct</v>
      </c>
      <c r="U2518">
        <f t="shared" si="313"/>
        <v>2014</v>
      </c>
      <c r="V2518" s="10">
        <f t="shared" si="319"/>
        <v>41972.6950462963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314"/>
        <v>9.8166666666666664</v>
      </c>
      <c r="P2519" s="5">
        <f t="shared" si="315"/>
        <v>53.545454545454547</v>
      </c>
      <c r="Q2519" t="str">
        <f t="shared" si="316"/>
        <v>food</v>
      </c>
      <c r="R2519" t="str">
        <f t="shared" si="317"/>
        <v>restaurants</v>
      </c>
      <c r="S2519" s="10">
        <f t="shared" si="318"/>
        <v>42052.802430555559</v>
      </c>
      <c r="T2519" t="str">
        <f t="shared" si="312"/>
        <v>Feb</v>
      </c>
      <c r="U2519">
        <f t="shared" si="313"/>
        <v>2015</v>
      </c>
      <c r="V2519" s="10">
        <f t="shared" si="319"/>
        <v>42082.760763888888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314"/>
        <v>0</v>
      </c>
      <c r="P2520" s="5">
        <f t="shared" si="315"/>
        <v>0</v>
      </c>
      <c r="Q2520" t="str">
        <f t="shared" si="316"/>
        <v>food</v>
      </c>
      <c r="R2520" t="str">
        <f t="shared" si="317"/>
        <v>restaurants</v>
      </c>
      <c r="S2520" s="10">
        <f t="shared" si="318"/>
        <v>41926.680879629632</v>
      </c>
      <c r="T2520" t="str">
        <f t="shared" si="312"/>
        <v>Oct</v>
      </c>
      <c r="U2520">
        <f t="shared" si="313"/>
        <v>2014</v>
      </c>
      <c r="V2520" s="10">
        <f t="shared" si="319"/>
        <v>41956.722546296296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314"/>
        <v>4.3333333333333335E-2</v>
      </c>
      <c r="P2521" s="5">
        <f t="shared" si="315"/>
        <v>16.25</v>
      </c>
      <c r="Q2521" t="str">
        <f t="shared" si="316"/>
        <v>food</v>
      </c>
      <c r="R2521" t="str">
        <f t="shared" si="317"/>
        <v>restaurants</v>
      </c>
      <c r="S2521" s="10">
        <f t="shared" si="318"/>
        <v>41809.155138888891</v>
      </c>
      <c r="T2521" t="str">
        <f t="shared" si="312"/>
        <v>Jun</v>
      </c>
      <c r="U2521">
        <f t="shared" si="313"/>
        <v>2014</v>
      </c>
      <c r="V2521" s="10">
        <f t="shared" si="319"/>
        <v>41839.155138888891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314"/>
        <v>0</v>
      </c>
      <c r="P2522" s="5">
        <f t="shared" si="315"/>
        <v>0</v>
      </c>
      <c r="Q2522" t="str">
        <f t="shared" si="316"/>
        <v>food</v>
      </c>
      <c r="R2522" t="str">
        <f t="shared" si="317"/>
        <v>restaurants</v>
      </c>
      <c r="S2522" s="10">
        <f t="shared" si="318"/>
        <v>42612.600520833337</v>
      </c>
      <c r="T2522" t="str">
        <f t="shared" si="312"/>
        <v>Aug</v>
      </c>
      <c r="U2522">
        <f t="shared" si="313"/>
        <v>2016</v>
      </c>
      <c r="V2522" s="10">
        <f t="shared" si="319"/>
        <v>42658.806249999994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314"/>
        <v>109.48792</v>
      </c>
      <c r="P2523" s="5">
        <f t="shared" si="315"/>
        <v>103.68174242424243</v>
      </c>
      <c r="Q2523" t="str">
        <f t="shared" si="316"/>
        <v>music</v>
      </c>
      <c r="R2523" t="str">
        <f t="shared" si="317"/>
        <v>classical music</v>
      </c>
      <c r="S2523" s="10">
        <f t="shared" si="318"/>
        <v>42269.967835648145</v>
      </c>
      <c r="T2523" t="str">
        <f t="shared" si="312"/>
        <v>Sep</v>
      </c>
      <c r="U2523">
        <f t="shared" si="313"/>
        <v>2015</v>
      </c>
      <c r="V2523" s="10">
        <f t="shared" si="319"/>
        <v>42290.967835648145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314"/>
        <v>100</v>
      </c>
      <c r="P2524" s="5">
        <f t="shared" si="315"/>
        <v>185.18518518518519</v>
      </c>
      <c r="Q2524" t="str">
        <f t="shared" si="316"/>
        <v>music</v>
      </c>
      <c r="R2524" t="str">
        <f t="shared" si="317"/>
        <v>classical music</v>
      </c>
      <c r="S2524" s="10">
        <f t="shared" si="318"/>
        <v>42460.573611111111</v>
      </c>
      <c r="T2524" t="str">
        <f t="shared" si="312"/>
        <v>Mar</v>
      </c>
      <c r="U2524">
        <f t="shared" si="313"/>
        <v>2016</v>
      </c>
      <c r="V2524" s="10">
        <f t="shared" si="319"/>
        <v>42482.619444444441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314"/>
        <v>156.44444444444446</v>
      </c>
      <c r="P2525" s="5">
        <f t="shared" si="315"/>
        <v>54.153846153846153</v>
      </c>
      <c r="Q2525" t="str">
        <f t="shared" si="316"/>
        <v>music</v>
      </c>
      <c r="R2525" t="str">
        <f t="shared" si="317"/>
        <v>classical music</v>
      </c>
      <c r="S2525" s="10">
        <f t="shared" si="318"/>
        <v>41930.975601851853</v>
      </c>
      <c r="T2525" t="str">
        <f t="shared" si="312"/>
        <v>Oct</v>
      </c>
      <c r="U2525">
        <f t="shared" si="313"/>
        <v>2014</v>
      </c>
      <c r="V2525" s="10">
        <f t="shared" si="319"/>
        <v>41961.017268518524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314"/>
        <v>101.6</v>
      </c>
      <c r="P2526" s="5">
        <f t="shared" si="315"/>
        <v>177.2093023255814</v>
      </c>
      <c r="Q2526" t="str">
        <f t="shared" si="316"/>
        <v>music</v>
      </c>
      <c r="R2526" t="str">
        <f t="shared" si="317"/>
        <v>classical music</v>
      </c>
      <c r="S2526" s="10">
        <f t="shared" si="318"/>
        <v>41961.807372685187</v>
      </c>
      <c r="T2526" t="str">
        <f t="shared" si="312"/>
        <v>Nov</v>
      </c>
      <c r="U2526">
        <f t="shared" si="313"/>
        <v>2014</v>
      </c>
      <c r="V2526" s="10">
        <f t="shared" si="319"/>
        <v>41994.1875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314"/>
        <v>100.325</v>
      </c>
      <c r="P2527" s="5">
        <f t="shared" si="315"/>
        <v>100.325</v>
      </c>
      <c r="Q2527" t="str">
        <f t="shared" si="316"/>
        <v>music</v>
      </c>
      <c r="R2527" t="str">
        <f t="shared" si="317"/>
        <v>classical music</v>
      </c>
      <c r="S2527" s="10">
        <f t="shared" si="318"/>
        <v>41058.844571759262</v>
      </c>
      <c r="T2527" t="str">
        <f t="shared" si="312"/>
        <v>May</v>
      </c>
      <c r="U2527">
        <f t="shared" si="313"/>
        <v>2012</v>
      </c>
      <c r="V2527" s="10">
        <f t="shared" si="319"/>
        <v>41088.844571759262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314"/>
        <v>112.94999999999999</v>
      </c>
      <c r="P2528" s="5">
        <f t="shared" si="315"/>
        <v>136.90909090909091</v>
      </c>
      <c r="Q2528" t="str">
        <f t="shared" si="316"/>
        <v>music</v>
      </c>
      <c r="R2528" t="str">
        <f t="shared" si="317"/>
        <v>classical music</v>
      </c>
      <c r="S2528" s="10">
        <f t="shared" si="318"/>
        <v>41953.091134259259</v>
      </c>
      <c r="T2528" t="str">
        <f t="shared" si="312"/>
        <v>Nov</v>
      </c>
      <c r="U2528">
        <f t="shared" si="313"/>
        <v>2014</v>
      </c>
      <c r="V2528" s="10">
        <f t="shared" si="319"/>
        <v>41981.207638888889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314"/>
        <v>102.125</v>
      </c>
      <c r="P2529" s="5">
        <f t="shared" si="315"/>
        <v>57.535211267605632</v>
      </c>
      <c r="Q2529" t="str">
        <f t="shared" si="316"/>
        <v>music</v>
      </c>
      <c r="R2529" t="str">
        <f t="shared" si="317"/>
        <v>classical music</v>
      </c>
      <c r="S2529" s="10">
        <f t="shared" si="318"/>
        <v>41546.75105324074</v>
      </c>
      <c r="T2529" t="str">
        <f t="shared" si="312"/>
        <v>Sep</v>
      </c>
      <c r="U2529">
        <f t="shared" si="313"/>
        <v>2013</v>
      </c>
      <c r="V2529" s="10">
        <f t="shared" si="319"/>
        <v>41565.165972222225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314"/>
        <v>107.24974999999999</v>
      </c>
      <c r="P2530" s="5">
        <f t="shared" si="315"/>
        <v>52.962839506172834</v>
      </c>
      <c r="Q2530" t="str">
        <f t="shared" si="316"/>
        <v>music</v>
      </c>
      <c r="R2530" t="str">
        <f t="shared" si="317"/>
        <v>classical music</v>
      </c>
      <c r="S2530" s="10">
        <f t="shared" si="318"/>
        <v>42217.834525462968</v>
      </c>
      <c r="T2530" t="str">
        <f t="shared" si="312"/>
        <v>Aug</v>
      </c>
      <c r="U2530">
        <f t="shared" si="313"/>
        <v>2015</v>
      </c>
      <c r="V2530" s="10">
        <f t="shared" si="319"/>
        <v>42236.458333333328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314"/>
        <v>104.28333333333333</v>
      </c>
      <c r="P2531" s="5">
        <f t="shared" si="315"/>
        <v>82.328947368421055</v>
      </c>
      <c r="Q2531" t="str">
        <f t="shared" si="316"/>
        <v>music</v>
      </c>
      <c r="R2531" t="str">
        <f t="shared" si="317"/>
        <v>classical music</v>
      </c>
      <c r="S2531" s="10">
        <f t="shared" si="318"/>
        <v>40948.080729166664</v>
      </c>
      <c r="T2531" t="str">
        <f t="shared" si="312"/>
        <v>Feb</v>
      </c>
      <c r="U2531">
        <f t="shared" si="313"/>
        <v>2012</v>
      </c>
      <c r="V2531" s="10">
        <f t="shared" si="319"/>
        <v>40993.0390625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314"/>
        <v>100</v>
      </c>
      <c r="P2532" s="5">
        <f t="shared" si="315"/>
        <v>135.41666666666666</v>
      </c>
      <c r="Q2532" t="str">
        <f t="shared" si="316"/>
        <v>music</v>
      </c>
      <c r="R2532" t="str">
        <f t="shared" si="317"/>
        <v>classical music</v>
      </c>
      <c r="S2532" s="10">
        <f t="shared" si="318"/>
        <v>42081.864641203705</v>
      </c>
      <c r="T2532" t="str">
        <f t="shared" si="312"/>
        <v>Mar</v>
      </c>
      <c r="U2532">
        <f t="shared" si="313"/>
        <v>2015</v>
      </c>
      <c r="V2532" s="10">
        <f t="shared" si="319"/>
        <v>42114.201388888891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314"/>
        <v>100.4</v>
      </c>
      <c r="P2533" s="5">
        <f t="shared" si="315"/>
        <v>74.06557377049181</v>
      </c>
      <c r="Q2533" t="str">
        <f t="shared" si="316"/>
        <v>music</v>
      </c>
      <c r="R2533" t="str">
        <f t="shared" si="317"/>
        <v>classical music</v>
      </c>
      <c r="S2533" s="10">
        <f t="shared" si="318"/>
        <v>42208.680023148147</v>
      </c>
      <c r="T2533" t="str">
        <f t="shared" si="312"/>
        <v>Jul</v>
      </c>
      <c r="U2533">
        <f t="shared" si="313"/>
        <v>2015</v>
      </c>
      <c r="V2533" s="10">
        <f t="shared" si="319"/>
        <v>42231.165972222225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314"/>
        <v>126.125</v>
      </c>
      <c r="P2534" s="5">
        <f t="shared" si="315"/>
        <v>84.083333333333329</v>
      </c>
      <c r="Q2534" t="str">
        <f t="shared" si="316"/>
        <v>music</v>
      </c>
      <c r="R2534" t="str">
        <f t="shared" si="317"/>
        <v>classical music</v>
      </c>
      <c r="S2534" s="10">
        <f t="shared" si="318"/>
        <v>41107.849143518521</v>
      </c>
      <c r="T2534" t="str">
        <f t="shared" si="312"/>
        <v>Jul</v>
      </c>
      <c r="U2534">
        <f t="shared" si="313"/>
        <v>2012</v>
      </c>
      <c r="V2534" s="10">
        <f t="shared" si="319"/>
        <v>41137.849143518521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314"/>
        <v>110.66666666666667</v>
      </c>
      <c r="P2535" s="5">
        <f t="shared" si="315"/>
        <v>61.029411764705884</v>
      </c>
      <c r="Q2535" t="str">
        <f t="shared" si="316"/>
        <v>music</v>
      </c>
      <c r="R2535" t="str">
        <f t="shared" si="317"/>
        <v>classical music</v>
      </c>
      <c r="S2535" s="10">
        <f t="shared" si="318"/>
        <v>41304.751284722224</v>
      </c>
      <c r="T2535" t="str">
        <f t="shared" si="312"/>
        <v>Jan</v>
      </c>
      <c r="U2535">
        <f t="shared" si="313"/>
        <v>2013</v>
      </c>
      <c r="V2535" s="10">
        <f t="shared" si="319"/>
        <v>41334.750787037039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314"/>
        <v>105</v>
      </c>
      <c r="P2536" s="5">
        <f t="shared" si="315"/>
        <v>150</v>
      </c>
      <c r="Q2536" t="str">
        <f t="shared" si="316"/>
        <v>music</v>
      </c>
      <c r="R2536" t="str">
        <f t="shared" si="317"/>
        <v>classical music</v>
      </c>
      <c r="S2536" s="10">
        <f t="shared" si="318"/>
        <v>40127.700370370374</v>
      </c>
      <c r="T2536" t="str">
        <f t="shared" si="312"/>
        <v>Nov</v>
      </c>
      <c r="U2536">
        <f t="shared" si="313"/>
        <v>2009</v>
      </c>
      <c r="V2536" s="10">
        <f t="shared" si="319"/>
        <v>40179.25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314"/>
        <v>103.77499999999999</v>
      </c>
      <c r="P2537" s="5">
        <f t="shared" si="315"/>
        <v>266.08974358974359</v>
      </c>
      <c r="Q2537" t="str">
        <f t="shared" si="316"/>
        <v>music</v>
      </c>
      <c r="R2537" t="str">
        <f t="shared" si="317"/>
        <v>classical music</v>
      </c>
      <c r="S2537" s="10">
        <f t="shared" si="318"/>
        <v>41943.791030092594</v>
      </c>
      <c r="T2537" t="str">
        <f t="shared" si="312"/>
        <v>Oct</v>
      </c>
      <c r="U2537">
        <f t="shared" si="313"/>
        <v>2014</v>
      </c>
      <c r="V2537" s="10">
        <f t="shared" si="319"/>
        <v>41974.832696759258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314"/>
        <v>115.99999999999999</v>
      </c>
      <c r="P2538" s="5">
        <f t="shared" si="315"/>
        <v>7.25</v>
      </c>
      <c r="Q2538" t="str">
        <f t="shared" si="316"/>
        <v>music</v>
      </c>
      <c r="R2538" t="str">
        <f t="shared" si="317"/>
        <v>classical music</v>
      </c>
      <c r="S2538" s="10">
        <f t="shared" si="318"/>
        <v>41464.106087962966</v>
      </c>
      <c r="T2538" t="str">
        <f t="shared" si="312"/>
        <v>Jul</v>
      </c>
      <c r="U2538">
        <f t="shared" si="313"/>
        <v>2013</v>
      </c>
      <c r="V2538" s="10">
        <f t="shared" si="319"/>
        <v>41485.106087962966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314"/>
        <v>110.00000000000001</v>
      </c>
      <c r="P2539" s="5">
        <f t="shared" si="315"/>
        <v>100</v>
      </c>
      <c r="Q2539" t="str">
        <f t="shared" si="316"/>
        <v>music</v>
      </c>
      <c r="R2539" t="str">
        <f t="shared" si="317"/>
        <v>classical music</v>
      </c>
      <c r="S2539" s="10">
        <f t="shared" si="318"/>
        <v>40696.648784722223</v>
      </c>
      <c r="T2539" t="str">
        <f t="shared" si="312"/>
        <v>Jun</v>
      </c>
      <c r="U2539">
        <f t="shared" si="313"/>
        <v>2011</v>
      </c>
      <c r="V2539" s="10">
        <f t="shared" si="319"/>
        <v>40756.648784722223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314"/>
        <v>113.01761111111111</v>
      </c>
      <c r="P2540" s="5">
        <f t="shared" si="315"/>
        <v>109.96308108108107</v>
      </c>
      <c r="Q2540" t="str">
        <f t="shared" si="316"/>
        <v>music</v>
      </c>
      <c r="R2540" t="str">
        <f t="shared" si="317"/>
        <v>classical music</v>
      </c>
      <c r="S2540" s="10">
        <f t="shared" si="318"/>
        <v>41298.509965277779</v>
      </c>
      <c r="T2540" t="str">
        <f t="shared" si="312"/>
        <v>Jan</v>
      </c>
      <c r="U2540">
        <f t="shared" si="313"/>
        <v>2013</v>
      </c>
      <c r="V2540" s="10">
        <f t="shared" si="319"/>
        <v>41329.207638888889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314"/>
        <v>100.25</v>
      </c>
      <c r="P2541" s="5">
        <f t="shared" si="315"/>
        <v>169.91525423728814</v>
      </c>
      <c r="Q2541" t="str">
        <f t="shared" si="316"/>
        <v>music</v>
      </c>
      <c r="R2541" t="str">
        <f t="shared" si="317"/>
        <v>classical music</v>
      </c>
      <c r="S2541" s="10">
        <f t="shared" si="318"/>
        <v>41977.902222222227</v>
      </c>
      <c r="T2541" t="str">
        <f t="shared" si="312"/>
        <v>Dec</v>
      </c>
      <c r="U2541">
        <f t="shared" si="313"/>
        <v>2014</v>
      </c>
      <c r="V2541" s="10">
        <f t="shared" si="319"/>
        <v>42037.902222222227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314"/>
        <v>103.4</v>
      </c>
      <c r="P2542" s="5">
        <f t="shared" si="315"/>
        <v>95.740740740740748</v>
      </c>
      <c r="Q2542" t="str">
        <f t="shared" si="316"/>
        <v>music</v>
      </c>
      <c r="R2542" t="str">
        <f t="shared" si="317"/>
        <v>classical music</v>
      </c>
      <c r="S2542" s="10">
        <f t="shared" si="318"/>
        <v>40785.675011574072</v>
      </c>
      <c r="T2542" t="str">
        <f t="shared" si="312"/>
        <v>Aug</v>
      </c>
      <c r="U2542">
        <f t="shared" si="313"/>
        <v>2011</v>
      </c>
      <c r="V2542" s="10">
        <f t="shared" si="319"/>
        <v>40845.675011574072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314"/>
        <v>107.02857142857142</v>
      </c>
      <c r="P2543" s="5">
        <f t="shared" si="315"/>
        <v>59.460317460317462</v>
      </c>
      <c r="Q2543" t="str">
        <f t="shared" si="316"/>
        <v>music</v>
      </c>
      <c r="R2543" t="str">
        <f t="shared" si="317"/>
        <v>classical music</v>
      </c>
      <c r="S2543" s="10">
        <f t="shared" si="318"/>
        <v>41483.449282407404</v>
      </c>
      <c r="T2543" t="str">
        <f t="shared" si="312"/>
        <v>Jul</v>
      </c>
      <c r="U2543">
        <f t="shared" si="313"/>
        <v>2013</v>
      </c>
      <c r="V2543" s="10">
        <f t="shared" si="319"/>
        <v>41543.449282407404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314"/>
        <v>103.57142857142858</v>
      </c>
      <c r="P2544" s="5">
        <f t="shared" si="315"/>
        <v>55.769230769230766</v>
      </c>
      <c r="Q2544" t="str">
        <f t="shared" si="316"/>
        <v>music</v>
      </c>
      <c r="R2544" t="str">
        <f t="shared" si="317"/>
        <v>classical music</v>
      </c>
      <c r="S2544" s="10">
        <f t="shared" si="318"/>
        <v>41509.426585648151</v>
      </c>
      <c r="T2544" t="str">
        <f t="shared" si="312"/>
        <v>Aug</v>
      </c>
      <c r="U2544">
        <f t="shared" si="313"/>
        <v>2013</v>
      </c>
      <c r="V2544" s="10">
        <f t="shared" si="319"/>
        <v>41548.165972222225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314"/>
        <v>156.4</v>
      </c>
      <c r="P2545" s="5">
        <f t="shared" si="315"/>
        <v>30.076923076923077</v>
      </c>
      <c r="Q2545" t="str">
        <f t="shared" si="316"/>
        <v>music</v>
      </c>
      <c r="R2545" t="str">
        <f t="shared" si="317"/>
        <v>classical music</v>
      </c>
      <c r="S2545" s="10">
        <f t="shared" si="318"/>
        <v>40514.107615740737</v>
      </c>
      <c r="T2545" t="str">
        <f t="shared" si="312"/>
        <v>Dec</v>
      </c>
      <c r="U2545">
        <f t="shared" si="313"/>
        <v>2010</v>
      </c>
      <c r="V2545" s="10">
        <f t="shared" si="319"/>
        <v>40545.125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314"/>
        <v>100.82</v>
      </c>
      <c r="P2546" s="5">
        <f t="shared" si="315"/>
        <v>88.438596491228068</v>
      </c>
      <c r="Q2546" t="str">
        <f t="shared" si="316"/>
        <v>music</v>
      </c>
      <c r="R2546" t="str">
        <f t="shared" si="317"/>
        <v>classical music</v>
      </c>
      <c r="S2546" s="10">
        <f t="shared" si="318"/>
        <v>41068.520474537036</v>
      </c>
      <c r="T2546" t="str">
        <f t="shared" si="312"/>
        <v>Jun</v>
      </c>
      <c r="U2546">
        <f t="shared" si="313"/>
        <v>2012</v>
      </c>
      <c r="V2546" s="10">
        <f t="shared" si="319"/>
        <v>41098.520474537036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314"/>
        <v>195.3</v>
      </c>
      <c r="P2547" s="5">
        <f t="shared" si="315"/>
        <v>64.032786885245898</v>
      </c>
      <c r="Q2547" t="str">
        <f t="shared" si="316"/>
        <v>music</v>
      </c>
      <c r="R2547" t="str">
        <f t="shared" si="317"/>
        <v>classical music</v>
      </c>
      <c r="S2547" s="10">
        <f t="shared" si="318"/>
        <v>42027.13817129629</v>
      </c>
      <c r="T2547" t="str">
        <f t="shared" si="312"/>
        <v>Jan</v>
      </c>
      <c r="U2547">
        <f t="shared" si="313"/>
        <v>2015</v>
      </c>
      <c r="V2547" s="10">
        <f t="shared" si="319"/>
        <v>42062.020833333328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314"/>
        <v>111.71428571428572</v>
      </c>
      <c r="P2548" s="5">
        <f t="shared" si="315"/>
        <v>60.153846153846153</v>
      </c>
      <c r="Q2548" t="str">
        <f t="shared" si="316"/>
        <v>music</v>
      </c>
      <c r="R2548" t="str">
        <f t="shared" si="317"/>
        <v>classical music</v>
      </c>
      <c r="S2548" s="10">
        <f t="shared" si="318"/>
        <v>41524.858553240738</v>
      </c>
      <c r="T2548" t="str">
        <f t="shared" si="312"/>
        <v>Sep</v>
      </c>
      <c r="U2548">
        <f t="shared" si="313"/>
        <v>2013</v>
      </c>
      <c r="V2548" s="10">
        <f t="shared" si="319"/>
        <v>41552.208333333336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314"/>
        <v>119.85454545454546</v>
      </c>
      <c r="P2549" s="5">
        <f t="shared" si="315"/>
        <v>49.194029850746269</v>
      </c>
      <c r="Q2549" t="str">
        <f t="shared" si="316"/>
        <v>music</v>
      </c>
      <c r="R2549" t="str">
        <f t="shared" si="317"/>
        <v>classical music</v>
      </c>
      <c r="S2549" s="10">
        <f t="shared" si="318"/>
        <v>40973.773182870369</v>
      </c>
      <c r="T2549" t="str">
        <f t="shared" si="312"/>
        <v>Mar</v>
      </c>
      <c r="U2549">
        <f t="shared" si="313"/>
        <v>2012</v>
      </c>
      <c r="V2549" s="10">
        <f t="shared" si="319"/>
        <v>41003.731516203705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314"/>
        <v>101.85</v>
      </c>
      <c r="P2550" s="5">
        <f t="shared" si="315"/>
        <v>165.16216216216216</v>
      </c>
      <c r="Q2550" t="str">
        <f t="shared" si="316"/>
        <v>music</v>
      </c>
      <c r="R2550" t="str">
        <f t="shared" si="317"/>
        <v>classical music</v>
      </c>
      <c r="S2550" s="10">
        <f t="shared" si="318"/>
        <v>42618.625428240746</v>
      </c>
      <c r="T2550" t="str">
        <f t="shared" si="312"/>
        <v>Sep</v>
      </c>
      <c r="U2550">
        <f t="shared" si="313"/>
        <v>2016</v>
      </c>
      <c r="V2550" s="10">
        <f t="shared" si="319"/>
        <v>42643.185416666667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314"/>
        <v>102.80254777070064</v>
      </c>
      <c r="P2551" s="5">
        <f t="shared" si="315"/>
        <v>43.621621621621621</v>
      </c>
      <c r="Q2551" t="str">
        <f t="shared" si="316"/>
        <v>music</v>
      </c>
      <c r="R2551" t="str">
        <f t="shared" si="317"/>
        <v>classical music</v>
      </c>
      <c r="S2551" s="10">
        <f t="shared" si="318"/>
        <v>41390.757754629631</v>
      </c>
      <c r="T2551" t="str">
        <f t="shared" si="312"/>
        <v>Apr</v>
      </c>
      <c r="U2551">
        <f t="shared" si="313"/>
        <v>2013</v>
      </c>
      <c r="V2551" s="10">
        <f t="shared" si="319"/>
        <v>41425.708333333336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314"/>
        <v>100.84615384615385</v>
      </c>
      <c r="P2552" s="5">
        <f t="shared" si="315"/>
        <v>43.7</v>
      </c>
      <c r="Q2552" t="str">
        <f t="shared" si="316"/>
        <v>music</v>
      </c>
      <c r="R2552" t="str">
        <f t="shared" si="317"/>
        <v>classical music</v>
      </c>
      <c r="S2552" s="10">
        <f t="shared" si="318"/>
        <v>42228.634328703702</v>
      </c>
      <c r="T2552" t="str">
        <f t="shared" si="312"/>
        <v>Aug</v>
      </c>
      <c r="U2552">
        <f t="shared" si="313"/>
        <v>2015</v>
      </c>
      <c r="V2552" s="10">
        <f t="shared" si="319"/>
        <v>42285.165972222225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314"/>
        <v>102.73469387755102</v>
      </c>
      <c r="P2553" s="5">
        <f t="shared" si="315"/>
        <v>67.419642857142861</v>
      </c>
      <c r="Q2553" t="str">
        <f t="shared" si="316"/>
        <v>music</v>
      </c>
      <c r="R2553" t="str">
        <f t="shared" si="317"/>
        <v>classical music</v>
      </c>
      <c r="S2553" s="10">
        <f t="shared" si="318"/>
        <v>40961.252141203702</v>
      </c>
      <c r="T2553" t="str">
        <f t="shared" si="312"/>
        <v>Feb</v>
      </c>
      <c r="U2553">
        <f t="shared" si="313"/>
        <v>2012</v>
      </c>
      <c r="V2553" s="10">
        <f t="shared" si="319"/>
        <v>40989.866666666669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314"/>
        <v>106.5</v>
      </c>
      <c r="P2554" s="5">
        <f t="shared" si="315"/>
        <v>177.5</v>
      </c>
      <c r="Q2554" t="str">
        <f t="shared" si="316"/>
        <v>music</v>
      </c>
      <c r="R2554" t="str">
        <f t="shared" si="317"/>
        <v>classical music</v>
      </c>
      <c r="S2554" s="10">
        <f t="shared" si="318"/>
        <v>42769.809965277775</v>
      </c>
      <c r="T2554" t="str">
        <f t="shared" si="312"/>
        <v>Feb</v>
      </c>
      <c r="U2554">
        <f t="shared" si="313"/>
        <v>2017</v>
      </c>
      <c r="V2554" s="10">
        <f t="shared" si="319"/>
        <v>42799.809965277775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314"/>
        <v>155.53333333333333</v>
      </c>
      <c r="P2555" s="5">
        <f t="shared" si="315"/>
        <v>38.883333333333333</v>
      </c>
      <c r="Q2555" t="str">
        <f t="shared" si="316"/>
        <v>music</v>
      </c>
      <c r="R2555" t="str">
        <f t="shared" si="317"/>
        <v>classical music</v>
      </c>
      <c r="S2555" s="10">
        <f t="shared" si="318"/>
        <v>41113.199155092596</v>
      </c>
      <c r="T2555" t="str">
        <f t="shared" si="312"/>
        <v>Jul</v>
      </c>
      <c r="U2555">
        <f t="shared" si="313"/>
        <v>2012</v>
      </c>
      <c r="V2555" s="10">
        <f t="shared" si="319"/>
        <v>41173.199155092596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314"/>
        <v>122.8</v>
      </c>
      <c r="P2556" s="5">
        <f t="shared" si="315"/>
        <v>54.985074626865675</v>
      </c>
      <c r="Q2556" t="str">
        <f t="shared" si="316"/>
        <v>music</v>
      </c>
      <c r="R2556" t="str">
        <f t="shared" si="317"/>
        <v>classical music</v>
      </c>
      <c r="S2556" s="10">
        <f t="shared" si="318"/>
        <v>42125.078275462962</v>
      </c>
      <c r="T2556" t="str">
        <f t="shared" si="312"/>
        <v>May</v>
      </c>
      <c r="U2556">
        <f t="shared" si="313"/>
        <v>2015</v>
      </c>
      <c r="V2556" s="10">
        <f t="shared" si="319"/>
        <v>42156.165972222225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314"/>
        <v>107.35</v>
      </c>
      <c r="P2557" s="5">
        <f t="shared" si="315"/>
        <v>61.342857142857142</v>
      </c>
      <c r="Q2557" t="str">
        <f t="shared" si="316"/>
        <v>music</v>
      </c>
      <c r="R2557" t="str">
        <f t="shared" si="317"/>
        <v>classical music</v>
      </c>
      <c r="S2557" s="10">
        <f t="shared" si="318"/>
        <v>41026.655011574076</v>
      </c>
      <c r="T2557" t="str">
        <f t="shared" si="312"/>
        <v>Apr</v>
      </c>
      <c r="U2557">
        <f t="shared" si="313"/>
        <v>2012</v>
      </c>
      <c r="V2557" s="10">
        <f t="shared" si="319"/>
        <v>41057.655011574076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314"/>
        <v>105.50335570469798</v>
      </c>
      <c r="P2558" s="5">
        <f t="shared" si="315"/>
        <v>23.117647058823529</v>
      </c>
      <c r="Q2558" t="str">
        <f t="shared" si="316"/>
        <v>music</v>
      </c>
      <c r="R2558" t="str">
        <f t="shared" si="317"/>
        <v>classical music</v>
      </c>
      <c r="S2558" s="10">
        <f t="shared" si="318"/>
        <v>41222.991400462961</v>
      </c>
      <c r="T2558" t="str">
        <f t="shared" si="312"/>
        <v>Nov</v>
      </c>
      <c r="U2558">
        <f t="shared" si="313"/>
        <v>2012</v>
      </c>
      <c r="V2558" s="10">
        <f t="shared" si="319"/>
        <v>41267.991400462961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314"/>
        <v>118.44444444444444</v>
      </c>
      <c r="P2559" s="5">
        <f t="shared" si="315"/>
        <v>29.611111111111111</v>
      </c>
      <c r="Q2559" t="str">
        <f t="shared" si="316"/>
        <v>music</v>
      </c>
      <c r="R2559" t="str">
        <f t="shared" si="317"/>
        <v>classical music</v>
      </c>
      <c r="S2559" s="10">
        <f t="shared" si="318"/>
        <v>41744.745208333334</v>
      </c>
      <c r="T2559" t="str">
        <f t="shared" si="312"/>
        <v>Apr</v>
      </c>
      <c r="U2559">
        <f t="shared" si="313"/>
        <v>2014</v>
      </c>
      <c r="V2559" s="10">
        <f t="shared" si="319"/>
        <v>41774.745208333334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314"/>
        <v>108.88</v>
      </c>
      <c r="P2560" s="5">
        <f t="shared" si="315"/>
        <v>75.611111111111114</v>
      </c>
      <c r="Q2560" t="str">
        <f t="shared" si="316"/>
        <v>music</v>
      </c>
      <c r="R2560" t="str">
        <f t="shared" si="317"/>
        <v>classical music</v>
      </c>
      <c r="S2560" s="10">
        <f t="shared" si="318"/>
        <v>42093.860023148154</v>
      </c>
      <c r="T2560" t="str">
        <f t="shared" si="312"/>
        <v>Mar</v>
      </c>
      <c r="U2560">
        <f t="shared" si="313"/>
        <v>2015</v>
      </c>
      <c r="V2560" s="10">
        <f t="shared" si="319"/>
        <v>42125.582638888889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314"/>
        <v>111.25</v>
      </c>
      <c r="P2561" s="5">
        <f t="shared" si="315"/>
        <v>35.6</v>
      </c>
      <c r="Q2561" t="str">
        <f t="shared" si="316"/>
        <v>music</v>
      </c>
      <c r="R2561" t="str">
        <f t="shared" si="317"/>
        <v>classical music</v>
      </c>
      <c r="S2561" s="10">
        <f t="shared" si="318"/>
        <v>40829.873657407406</v>
      </c>
      <c r="T2561" t="str">
        <f t="shared" si="312"/>
        <v>Oct</v>
      </c>
      <c r="U2561">
        <f t="shared" si="313"/>
        <v>2011</v>
      </c>
      <c r="V2561" s="10">
        <f t="shared" si="319"/>
        <v>40862.817361111112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314"/>
        <v>100.1</v>
      </c>
      <c r="P2562" s="5">
        <f t="shared" si="315"/>
        <v>143</v>
      </c>
      <c r="Q2562" t="str">
        <f t="shared" si="316"/>
        <v>music</v>
      </c>
      <c r="R2562" t="str">
        <f t="shared" si="317"/>
        <v>classical music</v>
      </c>
      <c r="S2562" s="10">
        <f t="shared" si="318"/>
        <v>42039.951087962967</v>
      </c>
      <c r="T2562" t="str">
        <f t="shared" ref="T2562:T2625" si="320">TEXT(S2562,"mmm")</f>
        <v>Feb</v>
      </c>
      <c r="U2562">
        <f t="shared" ref="U2562:U2625" si="321">YEAR(S2562)</f>
        <v>2015</v>
      </c>
      <c r="V2562" s="10">
        <f t="shared" si="319"/>
        <v>42069.951087962967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322">(E2563/D2563)*100</f>
        <v>0</v>
      </c>
      <c r="P2563" s="5">
        <f t="shared" ref="P2563:P2626" si="323">IFERROR(E2563/L2563,0)</f>
        <v>0</v>
      </c>
      <c r="Q2563" t="str">
        <f t="shared" ref="Q2563:Q2626" si="324">LEFT(N2563,SEARCH("/",N2563,1)-1)</f>
        <v>food</v>
      </c>
      <c r="R2563" t="str">
        <f t="shared" ref="R2563:R2626" si="325">RIGHT(N2563,LEN(N2563)-SEARCH("/",N2563,1))</f>
        <v>food trucks</v>
      </c>
      <c r="S2563" s="10">
        <f t="shared" ref="S2563:S2626" si="326">(((J2563/60)/60)/24)+DATE(1970,1,1)</f>
        <v>42260.528807870374</v>
      </c>
      <c r="T2563" t="str">
        <f t="shared" si="320"/>
        <v>Sep</v>
      </c>
      <c r="U2563">
        <f t="shared" si="321"/>
        <v>2015</v>
      </c>
      <c r="V2563" s="10">
        <f t="shared" ref="V2563:V2626" si="327">(((I2563/60)/60)/24)+DATE(1970,1,1)</f>
        <v>42290.528807870374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322"/>
        <v>0.75</v>
      </c>
      <c r="P2564" s="5">
        <f t="shared" si="323"/>
        <v>25</v>
      </c>
      <c r="Q2564" t="str">
        <f t="shared" si="324"/>
        <v>food</v>
      </c>
      <c r="R2564" t="str">
        <f t="shared" si="325"/>
        <v>food trucks</v>
      </c>
      <c r="S2564" s="10">
        <f t="shared" si="326"/>
        <v>42594.524756944447</v>
      </c>
      <c r="T2564" t="str">
        <f t="shared" si="320"/>
        <v>Aug</v>
      </c>
      <c r="U2564">
        <f t="shared" si="321"/>
        <v>2016</v>
      </c>
      <c r="V2564" s="10">
        <f t="shared" si="327"/>
        <v>42654.524756944447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322"/>
        <v>0</v>
      </c>
      <c r="P2565" s="5">
        <f t="shared" si="323"/>
        <v>0</v>
      </c>
      <c r="Q2565" t="str">
        <f t="shared" si="324"/>
        <v>food</v>
      </c>
      <c r="R2565" t="str">
        <f t="shared" si="325"/>
        <v>food trucks</v>
      </c>
      <c r="S2565" s="10">
        <f t="shared" si="326"/>
        <v>42155.139479166668</v>
      </c>
      <c r="T2565" t="str">
        <f t="shared" si="320"/>
        <v>May</v>
      </c>
      <c r="U2565">
        <f t="shared" si="321"/>
        <v>2015</v>
      </c>
      <c r="V2565" s="10">
        <f t="shared" si="327"/>
        <v>42215.139479166668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322"/>
        <v>0</v>
      </c>
      <c r="P2566" s="5">
        <f t="shared" si="323"/>
        <v>0</v>
      </c>
      <c r="Q2566" t="str">
        <f t="shared" si="324"/>
        <v>food</v>
      </c>
      <c r="R2566" t="str">
        <f t="shared" si="325"/>
        <v>food trucks</v>
      </c>
      <c r="S2566" s="10">
        <f t="shared" si="326"/>
        <v>41822.040497685186</v>
      </c>
      <c r="T2566" t="str">
        <f t="shared" si="320"/>
        <v>Jul</v>
      </c>
      <c r="U2566">
        <f t="shared" si="321"/>
        <v>2014</v>
      </c>
      <c r="V2566" s="10">
        <f t="shared" si="327"/>
        <v>41852.040497685186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322"/>
        <v>1</v>
      </c>
      <c r="P2567" s="5">
        <f t="shared" si="323"/>
        <v>100</v>
      </c>
      <c r="Q2567" t="str">
        <f t="shared" si="324"/>
        <v>food</v>
      </c>
      <c r="R2567" t="str">
        <f t="shared" si="325"/>
        <v>food trucks</v>
      </c>
      <c r="S2567" s="10">
        <f t="shared" si="326"/>
        <v>42440.650335648148</v>
      </c>
      <c r="T2567" t="str">
        <f t="shared" si="320"/>
        <v>Mar</v>
      </c>
      <c r="U2567">
        <f t="shared" si="321"/>
        <v>2016</v>
      </c>
      <c r="V2567" s="10">
        <f t="shared" si="327"/>
        <v>42499.868055555555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322"/>
        <v>0</v>
      </c>
      <c r="P2568" s="5">
        <f t="shared" si="323"/>
        <v>0</v>
      </c>
      <c r="Q2568" t="str">
        <f t="shared" si="324"/>
        <v>food</v>
      </c>
      <c r="R2568" t="str">
        <f t="shared" si="325"/>
        <v>food trucks</v>
      </c>
      <c r="S2568" s="10">
        <f t="shared" si="326"/>
        <v>41842.980879629627</v>
      </c>
      <c r="T2568" t="str">
        <f t="shared" si="320"/>
        <v>Jul</v>
      </c>
      <c r="U2568">
        <f t="shared" si="321"/>
        <v>2014</v>
      </c>
      <c r="V2568" s="10">
        <f t="shared" si="327"/>
        <v>41872.980879629627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322"/>
        <v>0.26666666666666666</v>
      </c>
      <c r="P2569" s="5">
        <f t="shared" si="323"/>
        <v>60</v>
      </c>
      <c r="Q2569" t="str">
        <f t="shared" si="324"/>
        <v>food</v>
      </c>
      <c r="R2569" t="str">
        <f t="shared" si="325"/>
        <v>food trucks</v>
      </c>
      <c r="S2569" s="10">
        <f t="shared" si="326"/>
        <v>42087.878912037035</v>
      </c>
      <c r="T2569" t="str">
        <f t="shared" si="320"/>
        <v>Mar</v>
      </c>
      <c r="U2569">
        <f t="shared" si="321"/>
        <v>2015</v>
      </c>
      <c r="V2569" s="10">
        <f t="shared" si="327"/>
        <v>42117.878912037035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322"/>
        <v>0.5</v>
      </c>
      <c r="P2570" s="5">
        <f t="shared" si="323"/>
        <v>50</v>
      </c>
      <c r="Q2570" t="str">
        <f t="shared" si="324"/>
        <v>food</v>
      </c>
      <c r="R2570" t="str">
        <f t="shared" si="325"/>
        <v>food trucks</v>
      </c>
      <c r="S2570" s="10">
        <f t="shared" si="326"/>
        <v>42584.666597222225</v>
      </c>
      <c r="T2570" t="str">
        <f t="shared" si="320"/>
        <v>Aug</v>
      </c>
      <c r="U2570">
        <f t="shared" si="321"/>
        <v>2016</v>
      </c>
      <c r="V2570" s="10">
        <f t="shared" si="327"/>
        <v>42614.666597222225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322"/>
        <v>2.2307692307692308</v>
      </c>
      <c r="P2571" s="5">
        <f t="shared" si="323"/>
        <v>72.5</v>
      </c>
      <c r="Q2571" t="str">
        <f t="shared" si="324"/>
        <v>food</v>
      </c>
      <c r="R2571" t="str">
        <f t="shared" si="325"/>
        <v>food trucks</v>
      </c>
      <c r="S2571" s="10">
        <f t="shared" si="326"/>
        <v>42234.105462962965</v>
      </c>
      <c r="T2571" t="str">
        <f t="shared" si="320"/>
        <v>Aug</v>
      </c>
      <c r="U2571">
        <f t="shared" si="321"/>
        <v>2015</v>
      </c>
      <c r="V2571" s="10">
        <f t="shared" si="327"/>
        <v>42264.105462962965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322"/>
        <v>0.84285714285714297</v>
      </c>
      <c r="P2572" s="5">
        <f t="shared" si="323"/>
        <v>29.5</v>
      </c>
      <c r="Q2572" t="str">
        <f t="shared" si="324"/>
        <v>food</v>
      </c>
      <c r="R2572" t="str">
        <f t="shared" si="325"/>
        <v>food trucks</v>
      </c>
      <c r="S2572" s="10">
        <f t="shared" si="326"/>
        <v>42744.903182870374</v>
      </c>
      <c r="T2572" t="str">
        <f t="shared" si="320"/>
        <v>Jan</v>
      </c>
      <c r="U2572">
        <f t="shared" si="321"/>
        <v>2017</v>
      </c>
      <c r="V2572" s="10">
        <f t="shared" si="327"/>
        <v>42774.903182870374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322"/>
        <v>0.25</v>
      </c>
      <c r="P2573" s="5">
        <f t="shared" si="323"/>
        <v>62.5</v>
      </c>
      <c r="Q2573" t="str">
        <f t="shared" si="324"/>
        <v>food</v>
      </c>
      <c r="R2573" t="str">
        <f t="shared" si="325"/>
        <v>food trucks</v>
      </c>
      <c r="S2573" s="10">
        <f t="shared" si="326"/>
        <v>42449.341678240744</v>
      </c>
      <c r="T2573" t="str">
        <f t="shared" si="320"/>
        <v>Mar</v>
      </c>
      <c r="U2573">
        <f t="shared" si="321"/>
        <v>2016</v>
      </c>
      <c r="V2573" s="10">
        <f t="shared" si="327"/>
        <v>42509.341678240744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322"/>
        <v>0</v>
      </c>
      <c r="P2574" s="5">
        <f t="shared" si="323"/>
        <v>0</v>
      </c>
      <c r="Q2574" t="str">
        <f t="shared" si="324"/>
        <v>food</v>
      </c>
      <c r="R2574" t="str">
        <f t="shared" si="325"/>
        <v>food trucks</v>
      </c>
      <c r="S2574" s="10">
        <f t="shared" si="326"/>
        <v>42077.119409722218</v>
      </c>
      <c r="T2574" t="str">
        <f t="shared" si="320"/>
        <v>Mar</v>
      </c>
      <c r="U2574">
        <f t="shared" si="321"/>
        <v>2015</v>
      </c>
      <c r="V2574" s="10">
        <f t="shared" si="327"/>
        <v>42107.119409722218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322"/>
        <v>0</v>
      </c>
      <c r="P2575" s="5">
        <f t="shared" si="323"/>
        <v>0</v>
      </c>
      <c r="Q2575" t="str">
        <f t="shared" si="324"/>
        <v>food</v>
      </c>
      <c r="R2575" t="str">
        <f t="shared" si="325"/>
        <v>food trucks</v>
      </c>
      <c r="S2575" s="10">
        <f t="shared" si="326"/>
        <v>41829.592002314814</v>
      </c>
      <c r="T2575" t="str">
        <f t="shared" si="320"/>
        <v>Jul</v>
      </c>
      <c r="U2575">
        <f t="shared" si="321"/>
        <v>2014</v>
      </c>
      <c r="V2575" s="10">
        <f t="shared" si="327"/>
        <v>41874.592002314814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322"/>
        <v>0</v>
      </c>
      <c r="P2576" s="5">
        <f t="shared" si="323"/>
        <v>0</v>
      </c>
      <c r="Q2576" t="str">
        <f t="shared" si="324"/>
        <v>food</v>
      </c>
      <c r="R2576" t="str">
        <f t="shared" si="325"/>
        <v>food trucks</v>
      </c>
      <c r="S2576" s="10">
        <f t="shared" si="326"/>
        <v>42487.825752314813</v>
      </c>
      <c r="T2576" t="str">
        <f t="shared" si="320"/>
        <v>Apr</v>
      </c>
      <c r="U2576">
        <f t="shared" si="321"/>
        <v>2016</v>
      </c>
      <c r="V2576" s="10">
        <f t="shared" si="327"/>
        <v>42508.825752314813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322"/>
        <v>0</v>
      </c>
      <c r="P2577" s="5">
        <f t="shared" si="323"/>
        <v>0</v>
      </c>
      <c r="Q2577" t="str">
        <f t="shared" si="324"/>
        <v>food</v>
      </c>
      <c r="R2577" t="str">
        <f t="shared" si="325"/>
        <v>food trucks</v>
      </c>
      <c r="S2577" s="10">
        <f t="shared" si="326"/>
        <v>41986.108726851846</v>
      </c>
      <c r="T2577" t="str">
        <f t="shared" si="320"/>
        <v>Dec</v>
      </c>
      <c r="U2577">
        <f t="shared" si="321"/>
        <v>2014</v>
      </c>
      <c r="V2577" s="10">
        <f t="shared" si="327"/>
        <v>42016.108726851846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322"/>
        <v>0</v>
      </c>
      <c r="P2578" s="5">
        <f t="shared" si="323"/>
        <v>0</v>
      </c>
      <c r="Q2578" t="str">
        <f t="shared" si="324"/>
        <v>food</v>
      </c>
      <c r="R2578" t="str">
        <f t="shared" si="325"/>
        <v>food trucks</v>
      </c>
      <c r="S2578" s="10">
        <f t="shared" si="326"/>
        <v>42060.00980324074</v>
      </c>
      <c r="T2578" t="str">
        <f t="shared" si="320"/>
        <v>Feb</v>
      </c>
      <c r="U2578">
        <f t="shared" si="321"/>
        <v>2015</v>
      </c>
      <c r="V2578" s="10">
        <f t="shared" si="327"/>
        <v>42104.968136574069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322"/>
        <v>0</v>
      </c>
      <c r="P2579" s="5">
        <f t="shared" si="323"/>
        <v>0</v>
      </c>
      <c r="Q2579" t="str">
        <f t="shared" si="324"/>
        <v>food</v>
      </c>
      <c r="R2579" t="str">
        <f t="shared" si="325"/>
        <v>food trucks</v>
      </c>
      <c r="S2579" s="10">
        <f t="shared" si="326"/>
        <v>41830.820567129631</v>
      </c>
      <c r="T2579" t="str">
        <f t="shared" si="320"/>
        <v>Jul</v>
      </c>
      <c r="U2579">
        <f t="shared" si="321"/>
        <v>2014</v>
      </c>
      <c r="V2579" s="10">
        <f t="shared" si="327"/>
        <v>41855.820567129631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322"/>
        <v>0</v>
      </c>
      <c r="P2580" s="5">
        <f t="shared" si="323"/>
        <v>0</v>
      </c>
      <c r="Q2580" t="str">
        <f t="shared" si="324"/>
        <v>food</v>
      </c>
      <c r="R2580" t="str">
        <f t="shared" si="325"/>
        <v>food trucks</v>
      </c>
      <c r="S2580" s="10">
        <f t="shared" si="326"/>
        <v>42238.022905092599</v>
      </c>
      <c r="T2580" t="str">
        <f t="shared" si="320"/>
        <v>Aug</v>
      </c>
      <c r="U2580">
        <f t="shared" si="321"/>
        <v>2015</v>
      </c>
      <c r="V2580" s="10">
        <f t="shared" si="327"/>
        <v>42286.708333333328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322"/>
        <v>0.13849999999999998</v>
      </c>
      <c r="P2581" s="5">
        <f t="shared" si="323"/>
        <v>23.083333333333332</v>
      </c>
      <c r="Q2581" t="str">
        <f t="shared" si="324"/>
        <v>food</v>
      </c>
      <c r="R2581" t="str">
        <f t="shared" si="325"/>
        <v>food trucks</v>
      </c>
      <c r="S2581" s="10">
        <f t="shared" si="326"/>
        <v>41837.829895833333</v>
      </c>
      <c r="T2581" t="str">
        <f t="shared" si="320"/>
        <v>Jul</v>
      </c>
      <c r="U2581">
        <f t="shared" si="321"/>
        <v>2014</v>
      </c>
      <c r="V2581" s="10">
        <f t="shared" si="327"/>
        <v>41897.829895833333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322"/>
        <v>0.6</v>
      </c>
      <c r="P2582" s="5">
        <f t="shared" si="323"/>
        <v>25.5</v>
      </c>
      <c r="Q2582" t="str">
        <f t="shared" si="324"/>
        <v>food</v>
      </c>
      <c r="R2582" t="str">
        <f t="shared" si="325"/>
        <v>food trucks</v>
      </c>
      <c r="S2582" s="10">
        <f t="shared" si="326"/>
        <v>42110.326423611114</v>
      </c>
      <c r="T2582" t="str">
        <f t="shared" si="320"/>
        <v>Apr</v>
      </c>
      <c r="U2582">
        <f t="shared" si="321"/>
        <v>2015</v>
      </c>
      <c r="V2582" s="10">
        <f t="shared" si="327"/>
        <v>42140.125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322"/>
        <v>10.6</v>
      </c>
      <c r="P2583" s="5">
        <f t="shared" si="323"/>
        <v>48.18181818181818</v>
      </c>
      <c r="Q2583" t="str">
        <f t="shared" si="324"/>
        <v>food</v>
      </c>
      <c r="R2583" t="str">
        <f t="shared" si="325"/>
        <v>food trucks</v>
      </c>
      <c r="S2583" s="10">
        <f t="shared" si="326"/>
        <v>42294.628449074073</v>
      </c>
      <c r="T2583" t="str">
        <f t="shared" si="320"/>
        <v>Oct</v>
      </c>
      <c r="U2583">
        <f t="shared" si="321"/>
        <v>2015</v>
      </c>
      <c r="V2583" s="10">
        <f t="shared" si="327"/>
        <v>42324.670115740737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322"/>
        <v>1.1111111111111111E-3</v>
      </c>
      <c r="P2584" s="5">
        <f t="shared" si="323"/>
        <v>1</v>
      </c>
      <c r="Q2584" t="str">
        <f t="shared" si="324"/>
        <v>food</v>
      </c>
      <c r="R2584" t="str">
        <f t="shared" si="325"/>
        <v>food trucks</v>
      </c>
      <c r="S2584" s="10">
        <f t="shared" si="326"/>
        <v>42642.988819444443</v>
      </c>
      <c r="T2584" t="str">
        <f t="shared" si="320"/>
        <v>Sep</v>
      </c>
      <c r="U2584">
        <f t="shared" si="321"/>
        <v>2016</v>
      </c>
      <c r="V2584" s="10">
        <f t="shared" si="327"/>
        <v>42672.988819444443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322"/>
        <v>0.5</v>
      </c>
      <c r="P2585" s="5">
        <f t="shared" si="323"/>
        <v>1</v>
      </c>
      <c r="Q2585" t="str">
        <f t="shared" si="324"/>
        <v>food</v>
      </c>
      <c r="R2585" t="str">
        <f t="shared" si="325"/>
        <v>food trucks</v>
      </c>
      <c r="S2585" s="10">
        <f t="shared" si="326"/>
        <v>42019.76944444445</v>
      </c>
      <c r="T2585" t="str">
        <f t="shared" si="320"/>
        <v>Jan</v>
      </c>
      <c r="U2585">
        <f t="shared" si="321"/>
        <v>2015</v>
      </c>
      <c r="V2585" s="10">
        <f t="shared" si="327"/>
        <v>42079.727777777778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322"/>
        <v>0</v>
      </c>
      <c r="P2586" s="5">
        <f t="shared" si="323"/>
        <v>0</v>
      </c>
      <c r="Q2586" t="str">
        <f t="shared" si="324"/>
        <v>food</v>
      </c>
      <c r="R2586" t="str">
        <f t="shared" si="325"/>
        <v>food trucks</v>
      </c>
      <c r="S2586" s="10">
        <f t="shared" si="326"/>
        <v>42140.173252314817</v>
      </c>
      <c r="T2586" t="str">
        <f t="shared" si="320"/>
        <v>May</v>
      </c>
      <c r="U2586">
        <f t="shared" si="321"/>
        <v>2015</v>
      </c>
      <c r="V2586" s="10">
        <f t="shared" si="327"/>
        <v>42170.173252314817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322"/>
        <v>0.16666666666666669</v>
      </c>
      <c r="P2587" s="5">
        <f t="shared" si="323"/>
        <v>50</v>
      </c>
      <c r="Q2587" t="str">
        <f t="shared" si="324"/>
        <v>food</v>
      </c>
      <c r="R2587" t="str">
        <f t="shared" si="325"/>
        <v>food trucks</v>
      </c>
      <c r="S2587" s="10">
        <f t="shared" si="326"/>
        <v>41795.963333333333</v>
      </c>
      <c r="T2587" t="str">
        <f t="shared" si="320"/>
        <v>Jun</v>
      </c>
      <c r="U2587">
        <f t="shared" si="321"/>
        <v>2014</v>
      </c>
      <c r="V2587" s="10">
        <f t="shared" si="327"/>
        <v>41825.963333333333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322"/>
        <v>0.16666666666666669</v>
      </c>
      <c r="P2588" s="5">
        <f t="shared" si="323"/>
        <v>5</v>
      </c>
      <c r="Q2588" t="str">
        <f t="shared" si="324"/>
        <v>food</v>
      </c>
      <c r="R2588" t="str">
        <f t="shared" si="325"/>
        <v>food trucks</v>
      </c>
      <c r="S2588" s="10">
        <f t="shared" si="326"/>
        <v>42333.330277777779</v>
      </c>
      <c r="T2588" t="str">
        <f t="shared" si="320"/>
        <v>Nov</v>
      </c>
      <c r="U2588">
        <f t="shared" si="321"/>
        <v>2015</v>
      </c>
      <c r="V2588" s="10">
        <f t="shared" si="327"/>
        <v>42363.330277777779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322"/>
        <v>2.4340000000000002</v>
      </c>
      <c r="P2589" s="5">
        <f t="shared" si="323"/>
        <v>202.83333333333334</v>
      </c>
      <c r="Q2589" t="str">
        <f t="shared" si="324"/>
        <v>food</v>
      </c>
      <c r="R2589" t="str">
        <f t="shared" si="325"/>
        <v>food trucks</v>
      </c>
      <c r="S2589" s="10">
        <f t="shared" si="326"/>
        <v>42338.675381944442</v>
      </c>
      <c r="T2589" t="str">
        <f t="shared" si="320"/>
        <v>Nov</v>
      </c>
      <c r="U2589">
        <f t="shared" si="321"/>
        <v>2015</v>
      </c>
      <c r="V2589" s="10">
        <f t="shared" si="327"/>
        <v>42368.675381944442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322"/>
        <v>3.8833333333333329</v>
      </c>
      <c r="P2590" s="5">
        <f t="shared" si="323"/>
        <v>29.125</v>
      </c>
      <c r="Q2590" t="str">
        <f t="shared" si="324"/>
        <v>food</v>
      </c>
      <c r="R2590" t="str">
        <f t="shared" si="325"/>
        <v>food trucks</v>
      </c>
      <c r="S2590" s="10">
        <f t="shared" si="326"/>
        <v>42042.676226851851</v>
      </c>
      <c r="T2590" t="str">
        <f t="shared" si="320"/>
        <v>Feb</v>
      </c>
      <c r="U2590">
        <f t="shared" si="321"/>
        <v>2015</v>
      </c>
      <c r="V2590" s="10">
        <f t="shared" si="327"/>
        <v>42094.551388888889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322"/>
        <v>0.01</v>
      </c>
      <c r="P2591" s="5">
        <f t="shared" si="323"/>
        <v>5</v>
      </c>
      <c r="Q2591" t="str">
        <f t="shared" si="324"/>
        <v>food</v>
      </c>
      <c r="R2591" t="str">
        <f t="shared" si="325"/>
        <v>food trucks</v>
      </c>
      <c r="S2591" s="10">
        <f t="shared" si="326"/>
        <v>42422.536192129628</v>
      </c>
      <c r="T2591" t="str">
        <f t="shared" si="320"/>
        <v>Feb</v>
      </c>
      <c r="U2591">
        <f t="shared" si="321"/>
        <v>2016</v>
      </c>
      <c r="V2591" s="10">
        <f t="shared" si="327"/>
        <v>42452.494525462964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322"/>
        <v>0</v>
      </c>
      <c r="P2592" s="5">
        <f t="shared" si="323"/>
        <v>0</v>
      </c>
      <c r="Q2592" t="str">
        <f t="shared" si="324"/>
        <v>food</v>
      </c>
      <c r="R2592" t="str">
        <f t="shared" si="325"/>
        <v>food trucks</v>
      </c>
      <c r="S2592" s="10">
        <f t="shared" si="326"/>
        <v>42388.589085648149</v>
      </c>
      <c r="T2592" t="str">
        <f t="shared" si="320"/>
        <v>Jan</v>
      </c>
      <c r="U2592">
        <f t="shared" si="321"/>
        <v>2016</v>
      </c>
      <c r="V2592" s="10">
        <f t="shared" si="327"/>
        <v>42395.589085648149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322"/>
        <v>1.7333333333333332</v>
      </c>
      <c r="P2593" s="5">
        <f t="shared" si="323"/>
        <v>13</v>
      </c>
      <c r="Q2593" t="str">
        <f t="shared" si="324"/>
        <v>food</v>
      </c>
      <c r="R2593" t="str">
        <f t="shared" si="325"/>
        <v>food trucks</v>
      </c>
      <c r="S2593" s="10">
        <f t="shared" si="326"/>
        <v>42382.906527777777</v>
      </c>
      <c r="T2593" t="str">
        <f t="shared" si="320"/>
        <v>Jan</v>
      </c>
      <c r="U2593">
        <f t="shared" si="321"/>
        <v>2016</v>
      </c>
      <c r="V2593" s="10">
        <f t="shared" si="327"/>
        <v>42442.864861111113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322"/>
        <v>0.16666666666666669</v>
      </c>
      <c r="P2594" s="5">
        <f t="shared" si="323"/>
        <v>50</v>
      </c>
      <c r="Q2594" t="str">
        <f t="shared" si="324"/>
        <v>food</v>
      </c>
      <c r="R2594" t="str">
        <f t="shared" si="325"/>
        <v>food trucks</v>
      </c>
      <c r="S2594" s="10">
        <f t="shared" si="326"/>
        <v>41887.801168981481</v>
      </c>
      <c r="T2594" t="str">
        <f t="shared" si="320"/>
        <v>Sep</v>
      </c>
      <c r="U2594">
        <f t="shared" si="321"/>
        <v>2014</v>
      </c>
      <c r="V2594" s="10">
        <f t="shared" si="327"/>
        <v>41917.801168981481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322"/>
        <v>0</v>
      </c>
      <c r="P2595" s="5">
        <f t="shared" si="323"/>
        <v>0</v>
      </c>
      <c r="Q2595" t="str">
        <f t="shared" si="324"/>
        <v>food</v>
      </c>
      <c r="R2595" t="str">
        <f t="shared" si="325"/>
        <v>food trucks</v>
      </c>
      <c r="S2595" s="10">
        <f t="shared" si="326"/>
        <v>42089.84520833334</v>
      </c>
      <c r="T2595" t="str">
        <f t="shared" si="320"/>
        <v>Mar</v>
      </c>
      <c r="U2595">
        <f t="shared" si="321"/>
        <v>2015</v>
      </c>
      <c r="V2595" s="10">
        <f t="shared" si="327"/>
        <v>42119.84520833334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322"/>
        <v>1.25E-3</v>
      </c>
      <c r="P2596" s="5">
        <f t="shared" si="323"/>
        <v>1</v>
      </c>
      <c r="Q2596" t="str">
        <f t="shared" si="324"/>
        <v>food</v>
      </c>
      <c r="R2596" t="str">
        <f t="shared" si="325"/>
        <v>food trucks</v>
      </c>
      <c r="S2596" s="10">
        <f t="shared" si="326"/>
        <v>41828.967916666668</v>
      </c>
      <c r="T2596" t="str">
        <f t="shared" si="320"/>
        <v>Jul</v>
      </c>
      <c r="U2596">
        <f t="shared" si="321"/>
        <v>2014</v>
      </c>
      <c r="V2596" s="10">
        <f t="shared" si="327"/>
        <v>41858.967916666668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322"/>
        <v>12.166666666666668</v>
      </c>
      <c r="P2597" s="5">
        <f t="shared" si="323"/>
        <v>96.05263157894737</v>
      </c>
      <c r="Q2597" t="str">
        <f t="shared" si="324"/>
        <v>food</v>
      </c>
      <c r="R2597" t="str">
        <f t="shared" si="325"/>
        <v>food trucks</v>
      </c>
      <c r="S2597" s="10">
        <f t="shared" si="326"/>
        <v>42760.244212962964</v>
      </c>
      <c r="T2597" t="str">
        <f t="shared" si="320"/>
        <v>Jan</v>
      </c>
      <c r="U2597">
        <f t="shared" si="321"/>
        <v>2017</v>
      </c>
      <c r="V2597" s="10">
        <f t="shared" si="327"/>
        <v>42790.244212962964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322"/>
        <v>23.588571428571427</v>
      </c>
      <c r="P2598" s="5">
        <f t="shared" si="323"/>
        <v>305.77777777777777</v>
      </c>
      <c r="Q2598" t="str">
        <f t="shared" si="324"/>
        <v>food</v>
      </c>
      <c r="R2598" t="str">
        <f t="shared" si="325"/>
        <v>food trucks</v>
      </c>
      <c r="S2598" s="10">
        <f t="shared" si="326"/>
        <v>41828.664456018516</v>
      </c>
      <c r="T2598" t="str">
        <f t="shared" si="320"/>
        <v>Jul</v>
      </c>
      <c r="U2598">
        <f t="shared" si="321"/>
        <v>2014</v>
      </c>
      <c r="V2598" s="10">
        <f t="shared" si="327"/>
        <v>41858.664456018516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322"/>
        <v>5.6666666666666661</v>
      </c>
      <c r="P2599" s="5">
        <f t="shared" si="323"/>
        <v>12.142857142857142</v>
      </c>
      <c r="Q2599" t="str">
        <f t="shared" si="324"/>
        <v>food</v>
      </c>
      <c r="R2599" t="str">
        <f t="shared" si="325"/>
        <v>food trucks</v>
      </c>
      <c r="S2599" s="10">
        <f t="shared" si="326"/>
        <v>42510.341631944444</v>
      </c>
      <c r="T2599" t="str">
        <f t="shared" si="320"/>
        <v>May</v>
      </c>
      <c r="U2599">
        <f t="shared" si="321"/>
        <v>2016</v>
      </c>
      <c r="V2599" s="10">
        <f t="shared" si="327"/>
        <v>42540.341631944444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322"/>
        <v>39</v>
      </c>
      <c r="P2600" s="5">
        <f t="shared" si="323"/>
        <v>83.571428571428569</v>
      </c>
      <c r="Q2600" t="str">
        <f t="shared" si="324"/>
        <v>food</v>
      </c>
      <c r="R2600" t="str">
        <f t="shared" si="325"/>
        <v>food trucks</v>
      </c>
      <c r="S2600" s="10">
        <f t="shared" si="326"/>
        <v>42240.840289351851</v>
      </c>
      <c r="T2600" t="str">
        <f t="shared" si="320"/>
        <v>Aug</v>
      </c>
      <c r="U2600">
        <f t="shared" si="321"/>
        <v>2015</v>
      </c>
      <c r="V2600" s="10">
        <f t="shared" si="327"/>
        <v>42270.840289351851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322"/>
        <v>0.99546510341776351</v>
      </c>
      <c r="P2601" s="5">
        <f t="shared" si="323"/>
        <v>18</v>
      </c>
      <c r="Q2601" t="str">
        <f t="shared" si="324"/>
        <v>food</v>
      </c>
      <c r="R2601" t="str">
        <f t="shared" si="325"/>
        <v>food trucks</v>
      </c>
      <c r="S2601" s="10">
        <f t="shared" si="326"/>
        <v>41809.754016203704</v>
      </c>
      <c r="T2601" t="str">
        <f t="shared" si="320"/>
        <v>Jun</v>
      </c>
      <c r="U2601">
        <f t="shared" si="321"/>
        <v>2014</v>
      </c>
      <c r="V2601" s="10">
        <f t="shared" si="327"/>
        <v>41854.754016203704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322"/>
        <v>6.9320000000000004</v>
      </c>
      <c r="P2602" s="5">
        <f t="shared" si="323"/>
        <v>115.53333333333333</v>
      </c>
      <c r="Q2602" t="str">
        <f t="shared" si="324"/>
        <v>food</v>
      </c>
      <c r="R2602" t="str">
        <f t="shared" si="325"/>
        <v>food trucks</v>
      </c>
      <c r="S2602" s="10">
        <f t="shared" si="326"/>
        <v>42394.900462962964</v>
      </c>
      <c r="T2602" t="str">
        <f t="shared" si="320"/>
        <v>Jan</v>
      </c>
      <c r="U2602">
        <f t="shared" si="321"/>
        <v>2016</v>
      </c>
      <c r="V2602" s="10">
        <f t="shared" si="327"/>
        <v>42454.858796296292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322"/>
        <v>661.4</v>
      </c>
      <c r="P2603" s="5">
        <f t="shared" si="323"/>
        <v>21.900662251655628</v>
      </c>
      <c r="Q2603" t="str">
        <f t="shared" si="324"/>
        <v>technology</v>
      </c>
      <c r="R2603" t="str">
        <f t="shared" si="325"/>
        <v>space exploration</v>
      </c>
      <c r="S2603" s="10">
        <f t="shared" si="326"/>
        <v>41150.902187499996</v>
      </c>
      <c r="T2603" t="str">
        <f t="shared" si="320"/>
        <v>Aug</v>
      </c>
      <c r="U2603">
        <f t="shared" si="321"/>
        <v>2012</v>
      </c>
      <c r="V2603" s="10">
        <f t="shared" si="327"/>
        <v>41165.165972222225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322"/>
        <v>326.0916666666667</v>
      </c>
      <c r="P2604" s="5">
        <f t="shared" si="323"/>
        <v>80.022494887525568</v>
      </c>
      <c r="Q2604" t="str">
        <f t="shared" si="324"/>
        <v>technology</v>
      </c>
      <c r="R2604" t="str">
        <f t="shared" si="325"/>
        <v>space exploration</v>
      </c>
      <c r="S2604" s="10">
        <f t="shared" si="326"/>
        <v>41915.747314814813</v>
      </c>
      <c r="T2604" t="str">
        <f t="shared" si="320"/>
        <v>Oct</v>
      </c>
      <c r="U2604">
        <f t="shared" si="321"/>
        <v>2014</v>
      </c>
      <c r="V2604" s="10">
        <f t="shared" si="327"/>
        <v>41955.888888888891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322"/>
        <v>101.48571428571429</v>
      </c>
      <c r="P2605" s="5">
        <f t="shared" si="323"/>
        <v>35.520000000000003</v>
      </c>
      <c r="Q2605" t="str">
        <f t="shared" si="324"/>
        <v>technology</v>
      </c>
      <c r="R2605" t="str">
        <f t="shared" si="325"/>
        <v>space exploration</v>
      </c>
      <c r="S2605" s="10">
        <f t="shared" si="326"/>
        <v>41617.912662037037</v>
      </c>
      <c r="T2605" t="str">
        <f t="shared" si="320"/>
        <v>Dec</v>
      </c>
      <c r="U2605">
        <f t="shared" si="321"/>
        <v>2013</v>
      </c>
      <c r="V2605" s="10">
        <f t="shared" si="327"/>
        <v>41631.912662037037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322"/>
        <v>104.21799999999999</v>
      </c>
      <c r="P2606" s="5">
        <f t="shared" si="323"/>
        <v>64.933333333333323</v>
      </c>
      <c r="Q2606" t="str">
        <f t="shared" si="324"/>
        <v>technology</v>
      </c>
      <c r="R2606" t="str">
        <f t="shared" si="325"/>
        <v>space exploration</v>
      </c>
      <c r="S2606" s="10">
        <f t="shared" si="326"/>
        <v>40998.051192129627</v>
      </c>
      <c r="T2606" t="str">
        <f t="shared" si="320"/>
        <v>Mar</v>
      </c>
      <c r="U2606">
        <f t="shared" si="321"/>
        <v>2012</v>
      </c>
      <c r="V2606" s="10">
        <f t="shared" si="327"/>
        <v>41028.051192129627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322"/>
        <v>107.42157000000002</v>
      </c>
      <c r="P2607" s="5">
        <f t="shared" si="323"/>
        <v>60.965703745743475</v>
      </c>
      <c r="Q2607" t="str">
        <f t="shared" si="324"/>
        <v>technology</v>
      </c>
      <c r="R2607" t="str">
        <f t="shared" si="325"/>
        <v>space exploration</v>
      </c>
      <c r="S2607" s="10">
        <f t="shared" si="326"/>
        <v>42508.541550925926</v>
      </c>
      <c r="T2607" t="str">
        <f t="shared" si="320"/>
        <v>May</v>
      </c>
      <c r="U2607">
        <f t="shared" si="321"/>
        <v>2016</v>
      </c>
      <c r="V2607" s="10">
        <f t="shared" si="327"/>
        <v>42538.541550925926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322"/>
        <v>110.05454545454545</v>
      </c>
      <c r="P2608" s="5">
        <f t="shared" si="323"/>
        <v>31.444155844155844</v>
      </c>
      <c r="Q2608" t="str">
        <f t="shared" si="324"/>
        <v>technology</v>
      </c>
      <c r="R2608" t="str">
        <f t="shared" si="325"/>
        <v>space exploration</v>
      </c>
      <c r="S2608" s="10">
        <f t="shared" si="326"/>
        <v>41726.712754629632</v>
      </c>
      <c r="T2608" t="str">
        <f t="shared" si="320"/>
        <v>Mar</v>
      </c>
      <c r="U2608">
        <f t="shared" si="321"/>
        <v>2014</v>
      </c>
      <c r="V2608" s="10">
        <f t="shared" si="327"/>
        <v>41758.712754629632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322"/>
        <v>407.7</v>
      </c>
      <c r="P2609" s="5">
        <f t="shared" si="323"/>
        <v>81.949748743718587</v>
      </c>
      <c r="Q2609" t="str">
        <f t="shared" si="324"/>
        <v>technology</v>
      </c>
      <c r="R2609" t="str">
        <f t="shared" si="325"/>
        <v>space exploration</v>
      </c>
      <c r="S2609" s="10">
        <f t="shared" si="326"/>
        <v>42184.874675925923</v>
      </c>
      <c r="T2609" t="str">
        <f t="shared" si="320"/>
        <v>Jun</v>
      </c>
      <c r="U2609">
        <f t="shared" si="321"/>
        <v>2015</v>
      </c>
      <c r="V2609" s="10">
        <f t="shared" si="327"/>
        <v>42228.083333333328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322"/>
        <v>223.92500000000001</v>
      </c>
      <c r="P2610" s="5">
        <f t="shared" si="323"/>
        <v>58.92763157894737</v>
      </c>
      <c r="Q2610" t="str">
        <f t="shared" si="324"/>
        <v>technology</v>
      </c>
      <c r="R2610" t="str">
        <f t="shared" si="325"/>
        <v>space exploration</v>
      </c>
      <c r="S2610" s="10">
        <f t="shared" si="326"/>
        <v>42767.801712962959</v>
      </c>
      <c r="T2610" t="str">
        <f t="shared" si="320"/>
        <v>Feb</v>
      </c>
      <c r="U2610">
        <f t="shared" si="321"/>
        <v>2017</v>
      </c>
      <c r="V2610" s="10">
        <f t="shared" si="327"/>
        <v>42809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322"/>
        <v>303.80111428571428</v>
      </c>
      <c r="P2611" s="5">
        <f t="shared" si="323"/>
        <v>157.29347633136095</v>
      </c>
      <c r="Q2611" t="str">
        <f t="shared" si="324"/>
        <v>technology</v>
      </c>
      <c r="R2611" t="str">
        <f t="shared" si="325"/>
        <v>space exploration</v>
      </c>
      <c r="S2611" s="10">
        <f t="shared" si="326"/>
        <v>41075.237858796296</v>
      </c>
      <c r="T2611" t="str">
        <f t="shared" si="320"/>
        <v>Jun</v>
      </c>
      <c r="U2611">
        <f t="shared" si="321"/>
        <v>2012</v>
      </c>
      <c r="V2611" s="10">
        <f t="shared" si="327"/>
        <v>41105.237858796296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322"/>
        <v>141.3251043268175</v>
      </c>
      <c r="P2612" s="5">
        <f t="shared" si="323"/>
        <v>55.758509532062391</v>
      </c>
      <c r="Q2612" t="str">
        <f t="shared" si="324"/>
        <v>technology</v>
      </c>
      <c r="R2612" t="str">
        <f t="shared" si="325"/>
        <v>space exploration</v>
      </c>
      <c r="S2612" s="10">
        <f t="shared" si="326"/>
        <v>42564.881076388891</v>
      </c>
      <c r="T2612" t="str">
        <f t="shared" si="320"/>
        <v>Jul</v>
      </c>
      <c r="U2612">
        <f t="shared" si="321"/>
        <v>2016</v>
      </c>
      <c r="V2612" s="10">
        <f t="shared" si="327"/>
        <v>42604.290972222225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322"/>
        <v>2790.6363636363635</v>
      </c>
      <c r="P2613" s="5">
        <f t="shared" si="323"/>
        <v>83.802893802893806</v>
      </c>
      <c r="Q2613" t="str">
        <f t="shared" si="324"/>
        <v>technology</v>
      </c>
      <c r="R2613" t="str">
        <f t="shared" si="325"/>
        <v>space exploration</v>
      </c>
      <c r="S2613" s="10">
        <f t="shared" si="326"/>
        <v>42704.335810185185</v>
      </c>
      <c r="T2613" t="str">
        <f t="shared" si="320"/>
        <v>Nov</v>
      </c>
      <c r="U2613">
        <f t="shared" si="321"/>
        <v>2016</v>
      </c>
      <c r="V2613" s="10">
        <f t="shared" si="327"/>
        <v>42737.957638888889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322"/>
        <v>171.76130000000001</v>
      </c>
      <c r="P2614" s="5">
        <f t="shared" si="323"/>
        <v>58.422210884353746</v>
      </c>
      <c r="Q2614" t="str">
        <f t="shared" si="324"/>
        <v>technology</v>
      </c>
      <c r="R2614" t="str">
        <f t="shared" si="325"/>
        <v>space exploration</v>
      </c>
      <c r="S2614" s="10">
        <f t="shared" si="326"/>
        <v>41982.143171296295</v>
      </c>
      <c r="T2614" t="str">
        <f t="shared" si="320"/>
        <v>Dec</v>
      </c>
      <c r="U2614">
        <f t="shared" si="321"/>
        <v>2014</v>
      </c>
      <c r="V2614" s="10">
        <f t="shared" si="327"/>
        <v>42013.143171296295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322"/>
        <v>101.01333333333334</v>
      </c>
      <c r="P2615" s="5">
        <f t="shared" si="323"/>
        <v>270.57142857142856</v>
      </c>
      <c r="Q2615" t="str">
        <f t="shared" si="324"/>
        <v>technology</v>
      </c>
      <c r="R2615" t="str">
        <f t="shared" si="325"/>
        <v>space exploration</v>
      </c>
      <c r="S2615" s="10">
        <f t="shared" si="326"/>
        <v>41143.81821759259</v>
      </c>
      <c r="T2615" t="str">
        <f t="shared" si="320"/>
        <v>Aug</v>
      </c>
      <c r="U2615">
        <f t="shared" si="321"/>
        <v>2012</v>
      </c>
      <c r="V2615" s="10">
        <f t="shared" si="327"/>
        <v>41173.81821759259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322"/>
        <v>102</v>
      </c>
      <c r="P2616" s="5">
        <f t="shared" si="323"/>
        <v>107.1</v>
      </c>
      <c r="Q2616" t="str">
        <f t="shared" si="324"/>
        <v>technology</v>
      </c>
      <c r="R2616" t="str">
        <f t="shared" si="325"/>
        <v>space exploration</v>
      </c>
      <c r="S2616" s="10">
        <f t="shared" si="326"/>
        <v>41730.708472222221</v>
      </c>
      <c r="T2616" t="str">
        <f t="shared" si="320"/>
        <v>Apr</v>
      </c>
      <c r="U2616">
        <f t="shared" si="321"/>
        <v>2014</v>
      </c>
      <c r="V2616" s="10">
        <f t="shared" si="327"/>
        <v>41759.208333333336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322"/>
        <v>169.76511744127936</v>
      </c>
      <c r="P2617" s="5">
        <f t="shared" si="323"/>
        <v>47.180555555555557</v>
      </c>
      <c r="Q2617" t="str">
        <f t="shared" si="324"/>
        <v>technology</v>
      </c>
      <c r="R2617" t="str">
        <f t="shared" si="325"/>
        <v>space exploration</v>
      </c>
      <c r="S2617" s="10">
        <f t="shared" si="326"/>
        <v>42453.49726851852</v>
      </c>
      <c r="T2617" t="str">
        <f t="shared" si="320"/>
        <v>Mar</v>
      </c>
      <c r="U2617">
        <f t="shared" si="321"/>
        <v>2016</v>
      </c>
      <c r="V2617" s="10">
        <f t="shared" si="327"/>
        <v>42490.5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322"/>
        <v>114.53400000000001</v>
      </c>
      <c r="P2618" s="5">
        <f t="shared" si="323"/>
        <v>120.30882352941177</v>
      </c>
      <c r="Q2618" t="str">
        <f t="shared" si="324"/>
        <v>technology</v>
      </c>
      <c r="R2618" t="str">
        <f t="shared" si="325"/>
        <v>space exploration</v>
      </c>
      <c r="S2618" s="10">
        <f t="shared" si="326"/>
        <v>42211.99454861111</v>
      </c>
      <c r="T2618" t="str">
        <f t="shared" si="320"/>
        <v>Jul</v>
      </c>
      <c r="U2618">
        <f t="shared" si="321"/>
        <v>2015</v>
      </c>
      <c r="V2618" s="10">
        <f t="shared" si="327"/>
        <v>42241.99454861111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322"/>
        <v>877.6</v>
      </c>
      <c r="P2619" s="5">
        <f t="shared" si="323"/>
        <v>27.59748427672956</v>
      </c>
      <c r="Q2619" t="str">
        <f t="shared" si="324"/>
        <v>technology</v>
      </c>
      <c r="R2619" t="str">
        <f t="shared" si="325"/>
        <v>space exploration</v>
      </c>
      <c r="S2619" s="10">
        <f t="shared" si="326"/>
        <v>41902.874432870369</v>
      </c>
      <c r="T2619" t="str">
        <f t="shared" si="320"/>
        <v>Sep</v>
      </c>
      <c r="U2619">
        <f t="shared" si="321"/>
        <v>2014</v>
      </c>
      <c r="V2619" s="10">
        <f t="shared" si="327"/>
        <v>41932.874432870369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322"/>
        <v>105.38666666666667</v>
      </c>
      <c r="P2620" s="5">
        <f t="shared" si="323"/>
        <v>205.2987012987013</v>
      </c>
      <c r="Q2620" t="str">
        <f t="shared" si="324"/>
        <v>technology</v>
      </c>
      <c r="R2620" t="str">
        <f t="shared" si="325"/>
        <v>space exploration</v>
      </c>
      <c r="S2620" s="10">
        <f t="shared" si="326"/>
        <v>42279.792372685188</v>
      </c>
      <c r="T2620" t="str">
        <f t="shared" si="320"/>
        <v>Oct</v>
      </c>
      <c r="U2620">
        <f t="shared" si="321"/>
        <v>2015</v>
      </c>
      <c r="V2620" s="10">
        <f t="shared" si="327"/>
        <v>42339.834039351852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322"/>
        <v>188.39999999999998</v>
      </c>
      <c r="P2621" s="5">
        <f t="shared" si="323"/>
        <v>35.547169811320757</v>
      </c>
      <c r="Q2621" t="str">
        <f t="shared" si="324"/>
        <v>technology</v>
      </c>
      <c r="R2621" t="str">
        <f t="shared" si="325"/>
        <v>space exploration</v>
      </c>
      <c r="S2621" s="10">
        <f t="shared" si="326"/>
        <v>42273.884305555555</v>
      </c>
      <c r="T2621" t="str">
        <f t="shared" si="320"/>
        <v>Sep</v>
      </c>
      <c r="U2621">
        <f t="shared" si="321"/>
        <v>2015</v>
      </c>
      <c r="V2621" s="10">
        <f t="shared" si="327"/>
        <v>42300.458333333328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322"/>
        <v>143.65230769230772</v>
      </c>
      <c r="P2622" s="5">
        <f t="shared" si="323"/>
        <v>74.639488409272587</v>
      </c>
      <c r="Q2622" t="str">
        <f t="shared" si="324"/>
        <v>technology</v>
      </c>
      <c r="R2622" t="str">
        <f t="shared" si="325"/>
        <v>space exploration</v>
      </c>
      <c r="S2622" s="10">
        <f t="shared" si="326"/>
        <v>42251.16715277778</v>
      </c>
      <c r="T2622" t="str">
        <f t="shared" si="320"/>
        <v>Sep</v>
      </c>
      <c r="U2622">
        <f t="shared" si="321"/>
        <v>2015</v>
      </c>
      <c r="V2622" s="10">
        <f t="shared" si="327"/>
        <v>42288.041666666672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322"/>
        <v>145.88</v>
      </c>
      <c r="P2623" s="5">
        <f t="shared" si="323"/>
        <v>47.058064516129029</v>
      </c>
      <c r="Q2623" t="str">
        <f t="shared" si="324"/>
        <v>technology</v>
      </c>
      <c r="R2623" t="str">
        <f t="shared" si="325"/>
        <v>space exploration</v>
      </c>
      <c r="S2623" s="10">
        <f t="shared" si="326"/>
        <v>42115.74754629629</v>
      </c>
      <c r="T2623" t="str">
        <f t="shared" si="320"/>
        <v>Apr</v>
      </c>
      <c r="U2623">
        <f t="shared" si="321"/>
        <v>2015</v>
      </c>
      <c r="V2623" s="10">
        <f t="shared" si="327"/>
        <v>42145.74754629629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322"/>
        <v>131.184</v>
      </c>
      <c r="P2624" s="5">
        <f t="shared" si="323"/>
        <v>26.591351351351353</v>
      </c>
      <c r="Q2624" t="str">
        <f t="shared" si="324"/>
        <v>technology</v>
      </c>
      <c r="R2624" t="str">
        <f t="shared" si="325"/>
        <v>space exploration</v>
      </c>
      <c r="S2624" s="10">
        <f t="shared" si="326"/>
        <v>42689.74324074074</v>
      </c>
      <c r="T2624" t="str">
        <f t="shared" si="320"/>
        <v>Nov</v>
      </c>
      <c r="U2624">
        <f t="shared" si="321"/>
        <v>2016</v>
      </c>
      <c r="V2624" s="10">
        <f t="shared" si="327"/>
        <v>42734.74324074074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322"/>
        <v>113.99999999999999</v>
      </c>
      <c r="P2625" s="5">
        <f t="shared" si="323"/>
        <v>36.774193548387096</v>
      </c>
      <c r="Q2625" t="str">
        <f t="shared" si="324"/>
        <v>technology</v>
      </c>
      <c r="R2625" t="str">
        <f t="shared" si="325"/>
        <v>space exploration</v>
      </c>
      <c r="S2625" s="10">
        <f t="shared" si="326"/>
        <v>42692.256550925929</v>
      </c>
      <c r="T2625" t="str">
        <f t="shared" si="320"/>
        <v>Nov</v>
      </c>
      <c r="U2625">
        <f t="shared" si="321"/>
        <v>2016</v>
      </c>
      <c r="V2625" s="10">
        <f t="shared" si="327"/>
        <v>42706.256550925929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322"/>
        <v>1379.4206249999997</v>
      </c>
      <c r="P2626" s="5">
        <f t="shared" si="323"/>
        <v>31.820544982698959</v>
      </c>
      <c r="Q2626" t="str">
        <f t="shared" si="324"/>
        <v>technology</v>
      </c>
      <c r="R2626" t="str">
        <f t="shared" si="325"/>
        <v>space exploration</v>
      </c>
      <c r="S2626" s="10">
        <f t="shared" si="326"/>
        <v>41144.42155092593</v>
      </c>
      <c r="T2626" t="str">
        <f t="shared" ref="T2626:T2689" si="328">TEXT(S2626,"mmm")</f>
        <v>Aug</v>
      </c>
      <c r="U2626">
        <f t="shared" ref="U2626:U2689" si="329">YEAR(S2626)</f>
        <v>2012</v>
      </c>
      <c r="V2626" s="10">
        <f t="shared" si="327"/>
        <v>41165.42155092593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330">(E2627/D2627)*100</f>
        <v>956</v>
      </c>
      <c r="P2627" s="5">
        <f t="shared" ref="P2627:P2690" si="331">IFERROR(E2627/L2627,0)</f>
        <v>27.576923076923077</v>
      </c>
      <c r="Q2627" t="str">
        <f t="shared" ref="Q2627:Q2690" si="332">LEFT(N2627,SEARCH("/",N2627,1)-1)</f>
        <v>technology</v>
      </c>
      <c r="R2627" t="str">
        <f t="shared" ref="R2627:R2690" si="333">RIGHT(N2627,LEN(N2627)-SEARCH("/",N2627,1))</f>
        <v>space exploration</v>
      </c>
      <c r="S2627" s="10">
        <f t="shared" ref="S2627:S2690" si="334">(((J2627/60)/60)/24)+DATE(1970,1,1)</f>
        <v>42658.810277777782</v>
      </c>
      <c r="T2627" t="str">
        <f t="shared" si="328"/>
        <v>Oct</v>
      </c>
      <c r="U2627">
        <f t="shared" si="329"/>
        <v>2016</v>
      </c>
      <c r="V2627" s="10">
        <f t="shared" ref="V2627:V2690" si="335">(((I2627/60)/60)/24)+DATE(1970,1,1)</f>
        <v>42683.851944444439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330"/>
        <v>112.00000000000001</v>
      </c>
      <c r="P2628" s="5">
        <f t="shared" si="331"/>
        <v>56</v>
      </c>
      <c r="Q2628" t="str">
        <f t="shared" si="332"/>
        <v>technology</v>
      </c>
      <c r="R2628" t="str">
        <f t="shared" si="333"/>
        <v>space exploration</v>
      </c>
      <c r="S2628" s="10">
        <f t="shared" si="334"/>
        <v>42128.628113425926</v>
      </c>
      <c r="T2628" t="str">
        <f t="shared" si="328"/>
        <v>May</v>
      </c>
      <c r="U2628">
        <f t="shared" si="329"/>
        <v>2015</v>
      </c>
      <c r="V2628" s="10">
        <f t="shared" si="335"/>
        <v>42158.628113425926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330"/>
        <v>646.66666666666663</v>
      </c>
      <c r="P2629" s="5">
        <f t="shared" si="331"/>
        <v>21.555555555555557</v>
      </c>
      <c r="Q2629" t="str">
        <f t="shared" si="332"/>
        <v>technology</v>
      </c>
      <c r="R2629" t="str">
        <f t="shared" si="333"/>
        <v>space exploration</v>
      </c>
      <c r="S2629" s="10">
        <f t="shared" si="334"/>
        <v>42304.829409722224</v>
      </c>
      <c r="T2629" t="str">
        <f t="shared" si="328"/>
        <v>Oct</v>
      </c>
      <c r="U2629">
        <f t="shared" si="329"/>
        <v>2015</v>
      </c>
      <c r="V2629" s="10">
        <f t="shared" si="335"/>
        <v>42334.871076388896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330"/>
        <v>110.36948748510132</v>
      </c>
      <c r="P2630" s="5">
        <f t="shared" si="331"/>
        <v>44.095238095238095</v>
      </c>
      <c r="Q2630" t="str">
        <f t="shared" si="332"/>
        <v>technology</v>
      </c>
      <c r="R2630" t="str">
        <f t="shared" si="333"/>
        <v>space exploration</v>
      </c>
      <c r="S2630" s="10">
        <f t="shared" si="334"/>
        <v>41953.966053240743</v>
      </c>
      <c r="T2630" t="str">
        <f t="shared" si="328"/>
        <v>Nov</v>
      </c>
      <c r="U2630">
        <f t="shared" si="329"/>
        <v>2014</v>
      </c>
      <c r="V2630" s="10">
        <f t="shared" si="335"/>
        <v>41973.966053240743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330"/>
        <v>127.74000000000001</v>
      </c>
      <c r="P2631" s="5">
        <f t="shared" si="331"/>
        <v>63.87</v>
      </c>
      <c r="Q2631" t="str">
        <f t="shared" si="332"/>
        <v>technology</v>
      </c>
      <c r="R2631" t="str">
        <f t="shared" si="333"/>
        <v>space exploration</v>
      </c>
      <c r="S2631" s="10">
        <f t="shared" si="334"/>
        <v>42108.538449074069</v>
      </c>
      <c r="T2631" t="str">
        <f t="shared" si="328"/>
        <v>Apr</v>
      </c>
      <c r="U2631">
        <f t="shared" si="329"/>
        <v>2015</v>
      </c>
      <c r="V2631" s="10">
        <f t="shared" si="335"/>
        <v>42138.538449074069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330"/>
        <v>157.9</v>
      </c>
      <c r="P2632" s="5">
        <f t="shared" si="331"/>
        <v>38.987654320987652</v>
      </c>
      <c r="Q2632" t="str">
        <f t="shared" si="332"/>
        <v>technology</v>
      </c>
      <c r="R2632" t="str">
        <f t="shared" si="333"/>
        <v>space exploration</v>
      </c>
      <c r="S2632" s="10">
        <f t="shared" si="334"/>
        <v>42524.105462962965</v>
      </c>
      <c r="T2632" t="str">
        <f t="shared" si="328"/>
        <v>Jun</v>
      </c>
      <c r="U2632">
        <f t="shared" si="329"/>
        <v>2016</v>
      </c>
      <c r="V2632" s="10">
        <f t="shared" si="335"/>
        <v>42551.416666666672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330"/>
        <v>114.66525000000001</v>
      </c>
      <c r="P2633" s="5">
        <f t="shared" si="331"/>
        <v>80.185489510489504</v>
      </c>
      <c r="Q2633" t="str">
        <f t="shared" si="332"/>
        <v>technology</v>
      </c>
      <c r="R2633" t="str">
        <f t="shared" si="333"/>
        <v>space exploration</v>
      </c>
      <c r="S2633" s="10">
        <f t="shared" si="334"/>
        <v>42218.169293981482</v>
      </c>
      <c r="T2633" t="str">
        <f t="shared" si="328"/>
        <v>Aug</v>
      </c>
      <c r="U2633">
        <f t="shared" si="329"/>
        <v>2015</v>
      </c>
      <c r="V2633" s="10">
        <f t="shared" si="335"/>
        <v>42246.169293981482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330"/>
        <v>137.00934579439252</v>
      </c>
      <c r="P2634" s="5">
        <f t="shared" si="331"/>
        <v>34.904761904761905</v>
      </c>
      <c r="Q2634" t="str">
        <f t="shared" si="332"/>
        <v>technology</v>
      </c>
      <c r="R2634" t="str">
        <f t="shared" si="333"/>
        <v>space exploration</v>
      </c>
      <c r="S2634" s="10">
        <f t="shared" si="334"/>
        <v>42494.061793981484</v>
      </c>
      <c r="T2634" t="str">
        <f t="shared" si="328"/>
        <v>May</v>
      </c>
      <c r="U2634">
        <f t="shared" si="329"/>
        <v>2016</v>
      </c>
      <c r="V2634" s="10">
        <f t="shared" si="335"/>
        <v>42519.061793981484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330"/>
        <v>354.62</v>
      </c>
      <c r="P2635" s="5">
        <f t="shared" si="331"/>
        <v>89.100502512562812</v>
      </c>
      <c r="Q2635" t="str">
        <f t="shared" si="332"/>
        <v>technology</v>
      </c>
      <c r="R2635" t="str">
        <f t="shared" si="333"/>
        <v>space exploration</v>
      </c>
      <c r="S2635" s="10">
        <f t="shared" si="334"/>
        <v>41667.823287037041</v>
      </c>
      <c r="T2635" t="str">
        <f t="shared" si="328"/>
        <v>Jan</v>
      </c>
      <c r="U2635">
        <f t="shared" si="329"/>
        <v>2014</v>
      </c>
      <c r="V2635" s="10">
        <f t="shared" si="335"/>
        <v>41697.958333333336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330"/>
        <v>106.02150537634409</v>
      </c>
      <c r="P2636" s="5">
        <f t="shared" si="331"/>
        <v>39.44</v>
      </c>
      <c r="Q2636" t="str">
        <f t="shared" si="332"/>
        <v>technology</v>
      </c>
      <c r="R2636" t="str">
        <f t="shared" si="333"/>
        <v>space exploration</v>
      </c>
      <c r="S2636" s="10">
        <f t="shared" si="334"/>
        <v>42612.656493055561</v>
      </c>
      <c r="T2636" t="str">
        <f t="shared" si="328"/>
        <v>Aug</v>
      </c>
      <c r="U2636">
        <f t="shared" si="329"/>
        <v>2016</v>
      </c>
      <c r="V2636" s="10">
        <f t="shared" si="335"/>
        <v>42642.656493055561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330"/>
        <v>100</v>
      </c>
      <c r="P2637" s="5">
        <f t="shared" si="331"/>
        <v>136.9047619047619</v>
      </c>
      <c r="Q2637" t="str">
        <f t="shared" si="332"/>
        <v>technology</v>
      </c>
      <c r="R2637" t="str">
        <f t="shared" si="333"/>
        <v>space exploration</v>
      </c>
      <c r="S2637" s="10">
        <f t="shared" si="334"/>
        <v>42037.950937500005</v>
      </c>
      <c r="T2637" t="str">
        <f t="shared" si="328"/>
        <v>Feb</v>
      </c>
      <c r="U2637">
        <f t="shared" si="329"/>
        <v>2015</v>
      </c>
      <c r="V2637" s="10">
        <f t="shared" si="335"/>
        <v>42072.909270833334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330"/>
        <v>187.3</v>
      </c>
      <c r="P2638" s="5">
        <f t="shared" si="331"/>
        <v>37.46</v>
      </c>
      <c r="Q2638" t="str">
        <f t="shared" si="332"/>
        <v>technology</v>
      </c>
      <c r="R2638" t="str">
        <f t="shared" si="333"/>
        <v>space exploration</v>
      </c>
      <c r="S2638" s="10">
        <f t="shared" si="334"/>
        <v>42636.614745370374</v>
      </c>
      <c r="T2638" t="str">
        <f t="shared" si="328"/>
        <v>Sep</v>
      </c>
      <c r="U2638">
        <f t="shared" si="329"/>
        <v>2016</v>
      </c>
      <c r="V2638" s="10">
        <f t="shared" si="335"/>
        <v>42659.041666666672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330"/>
        <v>166.2</v>
      </c>
      <c r="P2639" s="5">
        <f t="shared" si="331"/>
        <v>31.96153846153846</v>
      </c>
      <c r="Q2639" t="str">
        <f t="shared" si="332"/>
        <v>technology</v>
      </c>
      <c r="R2639" t="str">
        <f t="shared" si="333"/>
        <v>space exploration</v>
      </c>
      <c r="S2639" s="10">
        <f t="shared" si="334"/>
        <v>42639.549479166672</v>
      </c>
      <c r="T2639" t="str">
        <f t="shared" si="328"/>
        <v>Sep</v>
      </c>
      <c r="U2639">
        <f t="shared" si="329"/>
        <v>2016</v>
      </c>
      <c r="V2639" s="10">
        <f t="shared" si="335"/>
        <v>42655.549479166672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330"/>
        <v>101.72910662824208</v>
      </c>
      <c r="P2640" s="5">
        <f t="shared" si="331"/>
        <v>25.214285714285715</v>
      </c>
      <c r="Q2640" t="str">
        <f t="shared" si="332"/>
        <v>technology</v>
      </c>
      <c r="R2640" t="str">
        <f t="shared" si="333"/>
        <v>space exploration</v>
      </c>
      <c r="S2640" s="10">
        <f t="shared" si="334"/>
        <v>41989.913136574076</v>
      </c>
      <c r="T2640" t="str">
        <f t="shared" si="328"/>
        <v>Dec</v>
      </c>
      <c r="U2640">
        <f t="shared" si="329"/>
        <v>2014</v>
      </c>
      <c r="V2640" s="10">
        <f t="shared" si="335"/>
        <v>42019.913136574076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330"/>
        <v>164</v>
      </c>
      <c r="P2641" s="5">
        <f t="shared" si="331"/>
        <v>10.040816326530612</v>
      </c>
      <c r="Q2641" t="str">
        <f t="shared" si="332"/>
        <v>technology</v>
      </c>
      <c r="R2641" t="str">
        <f t="shared" si="333"/>
        <v>space exploration</v>
      </c>
      <c r="S2641" s="10">
        <f t="shared" si="334"/>
        <v>42024.86513888889</v>
      </c>
      <c r="T2641" t="str">
        <f t="shared" si="328"/>
        <v>Jan</v>
      </c>
      <c r="U2641">
        <f t="shared" si="329"/>
        <v>2015</v>
      </c>
      <c r="V2641" s="10">
        <f t="shared" si="335"/>
        <v>42054.86513888889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330"/>
        <v>105.66666666666666</v>
      </c>
      <c r="P2642" s="5">
        <f t="shared" si="331"/>
        <v>45.94202898550725</v>
      </c>
      <c r="Q2642" t="str">
        <f t="shared" si="332"/>
        <v>technology</v>
      </c>
      <c r="R2642" t="str">
        <f t="shared" si="333"/>
        <v>space exploration</v>
      </c>
      <c r="S2642" s="10">
        <f t="shared" si="334"/>
        <v>42103.160578703704</v>
      </c>
      <c r="T2642" t="str">
        <f t="shared" si="328"/>
        <v>Apr</v>
      </c>
      <c r="U2642">
        <f t="shared" si="329"/>
        <v>2015</v>
      </c>
      <c r="V2642" s="10">
        <f t="shared" si="335"/>
        <v>42163.160578703704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330"/>
        <v>1</v>
      </c>
      <c r="P2643" s="5">
        <f t="shared" si="331"/>
        <v>15</v>
      </c>
      <c r="Q2643" t="str">
        <f t="shared" si="332"/>
        <v>technology</v>
      </c>
      <c r="R2643" t="str">
        <f t="shared" si="333"/>
        <v>space exploration</v>
      </c>
      <c r="S2643" s="10">
        <f t="shared" si="334"/>
        <v>41880.827118055553</v>
      </c>
      <c r="T2643" t="str">
        <f t="shared" si="328"/>
        <v>Aug</v>
      </c>
      <c r="U2643">
        <f t="shared" si="329"/>
        <v>2014</v>
      </c>
      <c r="V2643" s="10">
        <f t="shared" si="335"/>
        <v>41897.839583333334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330"/>
        <v>0</v>
      </c>
      <c r="P2644" s="5">
        <f t="shared" si="331"/>
        <v>0</v>
      </c>
      <c r="Q2644" t="str">
        <f t="shared" si="332"/>
        <v>technology</v>
      </c>
      <c r="R2644" t="str">
        <f t="shared" si="333"/>
        <v>space exploration</v>
      </c>
      <c r="S2644" s="10">
        <f t="shared" si="334"/>
        <v>42536.246620370366</v>
      </c>
      <c r="T2644" t="str">
        <f t="shared" si="328"/>
        <v>Jun</v>
      </c>
      <c r="U2644">
        <f t="shared" si="329"/>
        <v>2016</v>
      </c>
      <c r="V2644" s="10">
        <f t="shared" si="335"/>
        <v>42566.289583333331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330"/>
        <v>33.559730999999999</v>
      </c>
      <c r="P2645" s="5">
        <f t="shared" si="331"/>
        <v>223.58248500999335</v>
      </c>
      <c r="Q2645" t="str">
        <f t="shared" si="332"/>
        <v>technology</v>
      </c>
      <c r="R2645" t="str">
        <f t="shared" si="333"/>
        <v>space exploration</v>
      </c>
      <c r="S2645" s="10">
        <f t="shared" si="334"/>
        <v>42689.582349537035</v>
      </c>
      <c r="T2645" t="str">
        <f t="shared" si="328"/>
        <v>Nov</v>
      </c>
      <c r="U2645">
        <f t="shared" si="329"/>
        <v>2016</v>
      </c>
      <c r="V2645" s="10">
        <f t="shared" si="335"/>
        <v>42725.332638888889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330"/>
        <v>2.0529999999999999</v>
      </c>
      <c r="P2646" s="5">
        <f t="shared" si="331"/>
        <v>39.480769230769234</v>
      </c>
      <c r="Q2646" t="str">
        <f t="shared" si="332"/>
        <v>technology</v>
      </c>
      <c r="R2646" t="str">
        <f t="shared" si="333"/>
        <v>space exploration</v>
      </c>
      <c r="S2646" s="10">
        <f t="shared" si="334"/>
        <v>42774.792071759264</v>
      </c>
      <c r="T2646" t="str">
        <f t="shared" si="328"/>
        <v>Feb</v>
      </c>
      <c r="U2646">
        <f t="shared" si="329"/>
        <v>2017</v>
      </c>
      <c r="V2646" s="10">
        <f t="shared" si="335"/>
        <v>42804.792071759264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330"/>
        <v>10.5</v>
      </c>
      <c r="P2647" s="5">
        <f t="shared" si="331"/>
        <v>91.304347826086953</v>
      </c>
      <c r="Q2647" t="str">
        <f t="shared" si="332"/>
        <v>technology</v>
      </c>
      <c r="R2647" t="str">
        <f t="shared" si="333"/>
        <v>space exploration</v>
      </c>
      <c r="S2647" s="10">
        <f t="shared" si="334"/>
        <v>41921.842627314814</v>
      </c>
      <c r="T2647" t="str">
        <f t="shared" si="328"/>
        <v>Oct</v>
      </c>
      <c r="U2647">
        <f t="shared" si="329"/>
        <v>2014</v>
      </c>
      <c r="V2647" s="10">
        <f t="shared" si="335"/>
        <v>41951.884293981479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330"/>
        <v>8.4172840000000004</v>
      </c>
      <c r="P2648" s="5">
        <f t="shared" si="331"/>
        <v>78.666205607476627</v>
      </c>
      <c r="Q2648" t="str">
        <f t="shared" si="332"/>
        <v>technology</v>
      </c>
      <c r="R2648" t="str">
        <f t="shared" si="333"/>
        <v>space exploration</v>
      </c>
      <c r="S2648" s="10">
        <f t="shared" si="334"/>
        <v>42226.313298611116</v>
      </c>
      <c r="T2648" t="str">
        <f t="shared" si="328"/>
        <v>Aug</v>
      </c>
      <c r="U2648">
        <f t="shared" si="329"/>
        <v>2015</v>
      </c>
      <c r="V2648" s="10">
        <f t="shared" si="335"/>
        <v>42256.313298611116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330"/>
        <v>1.44</v>
      </c>
      <c r="P2649" s="5">
        <f t="shared" si="331"/>
        <v>12</v>
      </c>
      <c r="Q2649" t="str">
        <f t="shared" si="332"/>
        <v>technology</v>
      </c>
      <c r="R2649" t="str">
        <f t="shared" si="333"/>
        <v>space exploration</v>
      </c>
      <c r="S2649" s="10">
        <f t="shared" si="334"/>
        <v>42200.261793981481</v>
      </c>
      <c r="T2649" t="str">
        <f t="shared" si="328"/>
        <v>Jul</v>
      </c>
      <c r="U2649">
        <f t="shared" si="329"/>
        <v>2015</v>
      </c>
      <c r="V2649" s="10">
        <f t="shared" si="335"/>
        <v>42230.261793981481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330"/>
        <v>0.88333333333333341</v>
      </c>
      <c r="P2650" s="5">
        <f t="shared" si="331"/>
        <v>17.666666666666668</v>
      </c>
      <c r="Q2650" t="str">
        <f t="shared" si="332"/>
        <v>technology</v>
      </c>
      <c r="R2650" t="str">
        <f t="shared" si="333"/>
        <v>space exploration</v>
      </c>
      <c r="S2650" s="10">
        <f t="shared" si="334"/>
        <v>42408.714814814812</v>
      </c>
      <c r="T2650" t="str">
        <f t="shared" si="328"/>
        <v>Feb</v>
      </c>
      <c r="U2650">
        <f t="shared" si="329"/>
        <v>2016</v>
      </c>
      <c r="V2650" s="10">
        <f t="shared" si="335"/>
        <v>42438.714814814812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330"/>
        <v>9.920000000000001E-2</v>
      </c>
      <c r="P2651" s="5">
        <f t="shared" si="331"/>
        <v>41.333333333333336</v>
      </c>
      <c r="Q2651" t="str">
        <f t="shared" si="332"/>
        <v>technology</v>
      </c>
      <c r="R2651" t="str">
        <f t="shared" si="333"/>
        <v>space exploration</v>
      </c>
      <c r="S2651" s="10">
        <f t="shared" si="334"/>
        <v>42341.99700231482</v>
      </c>
      <c r="T2651" t="str">
        <f t="shared" si="328"/>
        <v>Dec</v>
      </c>
      <c r="U2651">
        <f t="shared" si="329"/>
        <v>2015</v>
      </c>
      <c r="V2651" s="10">
        <f t="shared" si="335"/>
        <v>42401.99700231482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330"/>
        <v>0.59666666666666668</v>
      </c>
      <c r="P2652" s="5">
        <f t="shared" si="331"/>
        <v>71.599999999999994</v>
      </c>
      <c r="Q2652" t="str">
        <f t="shared" si="332"/>
        <v>technology</v>
      </c>
      <c r="R2652" t="str">
        <f t="shared" si="333"/>
        <v>space exploration</v>
      </c>
      <c r="S2652" s="10">
        <f t="shared" si="334"/>
        <v>42695.624340277776</v>
      </c>
      <c r="T2652" t="str">
        <f t="shared" si="328"/>
        <v>Nov</v>
      </c>
      <c r="U2652">
        <f t="shared" si="329"/>
        <v>2016</v>
      </c>
      <c r="V2652" s="10">
        <f t="shared" si="335"/>
        <v>42725.624340277776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330"/>
        <v>1.8689285714285715</v>
      </c>
      <c r="P2653" s="5">
        <f t="shared" si="331"/>
        <v>307.8235294117647</v>
      </c>
      <c r="Q2653" t="str">
        <f t="shared" si="332"/>
        <v>technology</v>
      </c>
      <c r="R2653" t="str">
        <f t="shared" si="333"/>
        <v>space exploration</v>
      </c>
      <c r="S2653" s="10">
        <f t="shared" si="334"/>
        <v>42327.805659722217</v>
      </c>
      <c r="T2653" t="str">
        <f t="shared" si="328"/>
        <v>Nov</v>
      </c>
      <c r="U2653">
        <f t="shared" si="329"/>
        <v>2015</v>
      </c>
      <c r="V2653" s="10">
        <f t="shared" si="335"/>
        <v>42355.805659722217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330"/>
        <v>0.88500000000000001</v>
      </c>
      <c r="P2654" s="5">
        <f t="shared" si="331"/>
        <v>80.454545454545453</v>
      </c>
      <c r="Q2654" t="str">
        <f t="shared" si="332"/>
        <v>technology</v>
      </c>
      <c r="R2654" t="str">
        <f t="shared" si="333"/>
        <v>space exploration</v>
      </c>
      <c r="S2654" s="10">
        <f t="shared" si="334"/>
        <v>41953.158854166672</v>
      </c>
      <c r="T2654" t="str">
        <f t="shared" si="328"/>
        <v>Nov</v>
      </c>
      <c r="U2654">
        <f t="shared" si="329"/>
        <v>2014</v>
      </c>
      <c r="V2654" s="10">
        <f t="shared" si="335"/>
        <v>41983.158854166672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330"/>
        <v>11.52156862745098</v>
      </c>
      <c r="P2655" s="5">
        <f t="shared" si="331"/>
        <v>83.942857142857136</v>
      </c>
      <c r="Q2655" t="str">
        <f t="shared" si="332"/>
        <v>technology</v>
      </c>
      <c r="R2655" t="str">
        <f t="shared" si="333"/>
        <v>space exploration</v>
      </c>
      <c r="S2655" s="10">
        <f t="shared" si="334"/>
        <v>41771.651932870373</v>
      </c>
      <c r="T2655" t="str">
        <f t="shared" si="328"/>
        <v>May</v>
      </c>
      <c r="U2655">
        <f t="shared" si="329"/>
        <v>2014</v>
      </c>
      <c r="V2655" s="10">
        <f t="shared" si="335"/>
        <v>41803.166666666664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330"/>
        <v>5.1000000000000004E-2</v>
      </c>
      <c r="P2656" s="5">
        <f t="shared" si="331"/>
        <v>8.5</v>
      </c>
      <c r="Q2656" t="str">
        <f t="shared" si="332"/>
        <v>technology</v>
      </c>
      <c r="R2656" t="str">
        <f t="shared" si="333"/>
        <v>space exploration</v>
      </c>
      <c r="S2656" s="10">
        <f t="shared" si="334"/>
        <v>42055.600995370376</v>
      </c>
      <c r="T2656" t="str">
        <f t="shared" si="328"/>
        <v>Feb</v>
      </c>
      <c r="U2656">
        <f t="shared" si="329"/>
        <v>2015</v>
      </c>
      <c r="V2656" s="10">
        <f t="shared" si="335"/>
        <v>42115.559328703705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330"/>
        <v>21.033333333333335</v>
      </c>
      <c r="P2657" s="5">
        <f t="shared" si="331"/>
        <v>73.372093023255815</v>
      </c>
      <c r="Q2657" t="str">
        <f t="shared" si="332"/>
        <v>technology</v>
      </c>
      <c r="R2657" t="str">
        <f t="shared" si="333"/>
        <v>space exploration</v>
      </c>
      <c r="S2657" s="10">
        <f t="shared" si="334"/>
        <v>42381.866284722222</v>
      </c>
      <c r="T2657" t="str">
        <f t="shared" si="328"/>
        <v>Jan</v>
      </c>
      <c r="U2657">
        <f t="shared" si="329"/>
        <v>2016</v>
      </c>
      <c r="V2657" s="10">
        <f t="shared" si="335"/>
        <v>42409.833333333328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330"/>
        <v>11.436666666666667</v>
      </c>
      <c r="P2658" s="5">
        <f t="shared" si="331"/>
        <v>112.86184210526316</v>
      </c>
      <c r="Q2658" t="str">
        <f t="shared" si="332"/>
        <v>technology</v>
      </c>
      <c r="R2658" t="str">
        <f t="shared" si="333"/>
        <v>space exploration</v>
      </c>
      <c r="S2658" s="10">
        <f t="shared" si="334"/>
        <v>42767.688518518517</v>
      </c>
      <c r="T2658" t="str">
        <f t="shared" si="328"/>
        <v>Feb</v>
      </c>
      <c r="U2658">
        <f t="shared" si="329"/>
        <v>2017</v>
      </c>
      <c r="V2658" s="10">
        <f t="shared" si="335"/>
        <v>42806.791666666672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330"/>
        <v>18.737933333333334</v>
      </c>
      <c r="P2659" s="5">
        <f t="shared" si="331"/>
        <v>95.277627118644077</v>
      </c>
      <c r="Q2659" t="str">
        <f t="shared" si="332"/>
        <v>technology</v>
      </c>
      <c r="R2659" t="str">
        <f t="shared" si="333"/>
        <v>space exploration</v>
      </c>
      <c r="S2659" s="10">
        <f t="shared" si="334"/>
        <v>42551.928854166668</v>
      </c>
      <c r="T2659" t="str">
        <f t="shared" si="328"/>
        <v>Jun</v>
      </c>
      <c r="U2659">
        <f t="shared" si="329"/>
        <v>2016</v>
      </c>
      <c r="V2659" s="10">
        <f t="shared" si="335"/>
        <v>42585.0625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330"/>
        <v>9.285714285714286E-2</v>
      </c>
      <c r="P2660" s="5">
        <f t="shared" si="331"/>
        <v>22.75</v>
      </c>
      <c r="Q2660" t="str">
        <f t="shared" si="332"/>
        <v>technology</v>
      </c>
      <c r="R2660" t="str">
        <f t="shared" si="333"/>
        <v>space exploration</v>
      </c>
      <c r="S2660" s="10">
        <f t="shared" si="334"/>
        <v>42551.884189814817</v>
      </c>
      <c r="T2660" t="str">
        <f t="shared" si="328"/>
        <v>Jun</v>
      </c>
      <c r="U2660">
        <f t="shared" si="329"/>
        <v>2016</v>
      </c>
      <c r="V2660" s="10">
        <f t="shared" si="335"/>
        <v>42581.884189814817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330"/>
        <v>2.7204081632653061</v>
      </c>
      <c r="P2661" s="5">
        <f t="shared" si="331"/>
        <v>133.30000000000001</v>
      </c>
      <c r="Q2661" t="str">
        <f t="shared" si="332"/>
        <v>technology</v>
      </c>
      <c r="R2661" t="str">
        <f t="shared" si="333"/>
        <v>space exploration</v>
      </c>
      <c r="S2661" s="10">
        <f t="shared" si="334"/>
        <v>42082.069560185191</v>
      </c>
      <c r="T2661" t="str">
        <f t="shared" si="328"/>
        <v>Mar</v>
      </c>
      <c r="U2661">
        <f t="shared" si="329"/>
        <v>2015</v>
      </c>
      <c r="V2661" s="10">
        <f t="shared" si="335"/>
        <v>42112.069560185191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330"/>
        <v>9.5000000000000001E-2</v>
      </c>
      <c r="P2662" s="5">
        <f t="shared" si="331"/>
        <v>3.8</v>
      </c>
      <c r="Q2662" t="str">
        <f t="shared" si="332"/>
        <v>technology</v>
      </c>
      <c r="R2662" t="str">
        <f t="shared" si="333"/>
        <v>space exploration</v>
      </c>
      <c r="S2662" s="10">
        <f t="shared" si="334"/>
        <v>42272.713171296295</v>
      </c>
      <c r="T2662" t="str">
        <f t="shared" si="328"/>
        <v>Sep</v>
      </c>
      <c r="U2662">
        <f t="shared" si="329"/>
        <v>2015</v>
      </c>
      <c r="V2662" s="10">
        <f t="shared" si="335"/>
        <v>42332.754837962959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330"/>
        <v>102.89999999999999</v>
      </c>
      <c r="P2663" s="5">
        <f t="shared" si="331"/>
        <v>85.75</v>
      </c>
      <c r="Q2663" t="str">
        <f t="shared" si="332"/>
        <v>technology</v>
      </c>
      <c r="R2663" t="str">
        <f t="shared" si="333"/>
        <v>makerspaces</v>
      </c>
      <c r="S2663" s="10">
        <f t="shared" si="334"/>
        <v>41542.958449074074</v>
      </c>
      <c r="T2663" t="str">
        <f t="shared" si="328"/>
        <v>Sep</v>
      </c>
      <c r="U2663">
        <f t="shared" si="329"/>
        <v>2013</v>
      </c>
      <c r="V2663" s="10">
        <f t="shared" si="335"/>
        <v>41572.958449074074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330"/>
        <v>106.80000000000001</v>
      </c>
      <c r="P2664" s="5">
        <f t="shared" si="331"/>
        <v>267</v>
      </c>
      <c r="Q2664" t="str">
        <f t="shared" si="332"/>
        <v>technology</v>
      </c>
      <c r="R2664" t="str">
        <f t="shared" si="333"/>
        <v>makerspaces</v>
      </c>
      <c r="S2664" s="10">
        <f t="shared" si="334"/>
        <v>42207.746678240743</v>
      </c>
      <c r="T2664" t="str">
        <f t="shared" si="328"/>
        <v>Jul</v>
      </c>
      <c r="U2664">
        <f t="shared" si="329"/>
        <v>2015</v>
      </c>
      <c r="V2664" s="10">
        <f t="shared" si="335"/>
        <v>42237.746678240743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330"/>
        <v>104.59625</v>
      </c>
      <c r="P2665" s="5">
        <f t="shared" si="331"/>
        <v>373.55803571428572</v>
      </c>
      <c r="Q2665" t="str">
        <f t="shared" si="332"/>
        <v>technology</v>
      </c>
      <c r="R2665" t="str">
        <f t="shared" si="333"/>
        <v>makerspaces</v>
      </c>
      <c r="S2665" s="10">
        <f t="shared" si="334"/>
        <v>42222.622766203705</v>
      </c>
      <c r="T2665" t="str">
        <f t="shared" si="328"/>
        <v>Aug</v>
      </c>
      <c r="U2665">
        <f t="shared" si="329"/>
        <v>2015</v>
      </c>
      <c r="V2665" s="10">
        <f t="shared" si="335"/>
        <v>42251.625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330"/>
        <v>103.42857142857143</v>
      </c>
      <c r="P2666" s="5">
        <f t="shared" si="331"/>
        <v>174.03846153846155</v>
      </c>
      <c r="Q2666" t="str">
        <f t="shared" si="332"/>
        <v>technology</v>
      </c>
      <c r="R2666" t="str">
        <f t="shared" si="333"/>
        <v>makerspaces</v>
      </c>
      <c r="S2666" s="10">
        <f t="shared" si="334"/>
        <v>42313.02542824074</v>
      </c>
      <c r="T2666" t="str">
        <f t="shared" si="328"/>
        <v>Nov</v>
      </c>
      <c r="U2666">
        <f t="shared" si="329"/>
        <v>2015</v>
      </c>
      <c r="V2666" s="10">
        <f t="shared" si="335"/>
        <v>42347.290972222225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330"/>
        <v>123.14285714285715</v>
      </c>
      <c r="P2667" s="5">
        <f t="shared" si="331"/>
        <v>93.695652173913047</v>
      </c>
      <c r="Q2667" t="str">
        <f t="shared" si="332"/>
        <v>technology</v>
      </c>
      <c r="R2667" t="str">
        <f t="shared" si="333"/>
        <v>makerspaces</v>
      </c>
      <c r="S2667" s="10">
        <f t="shared" si="334"/>
        <v>42083.895532407405</v>
      </c>
      <c r="T2667" t="str">
        <f t="shared" si="328"/>
        <v>Mar</v>
      </c>
      <c r="U2667">
        <f t="shared" si="329"/>
        <v>2015</v>
      </c>
      <c r="V2667" s="10">
        <f t="shared" si="335"/>
        <v>42128.895532407405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330"/>
        <v>159.29509999999999</v>
      </c>
      <c r="P2668" s="5">
        <f t="shared" si="331"/>
        <v>77.327718446601949</v>
      </c>
      <c r="Q2668" t="str">
        <f t="shared" si="332"/>
        <v>technology</v>
      </c>
      <c r="R2668" t="str">
        <f t="shared" si="333"/>
        <v>makerspaces</v>
      </c>
      <c r="S2668" s="10">
        <f t="shared" si="334"/>
        <v>42235.764340277776</v>
      </c>
      <c r="T2668" t="str">
        <f t="shared" si="328"/>
        <v>Aug</v>
      </c>
      <c r="U2668">
        <f t="shared" si="329"/>
        <v>2015</v>
      </c>
      <c r="V2668" s="10">
        <f t="shared" si="335"/>
        <v>42272.875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330"/>
        <v>110.66666666666667</v>
      </c>
      <c r="P2669" s="5">
        <f t="shared" si="331"/>
        <v>92.222222222222229</v>
      </c>
      <c r="Q2669" t="str">
        <f t="shared" si="332"/>
        <v>technology</v>
      </c>
      <c r="R2669" t="str">
        <f t="shared" si="333"/>
        <v>makerspaces</v>
      </c>
      <c r="S2669" s="10">
        <f t="shared" si="334"/>
        <v>42380.926111111112</v>
      </c>
      <c r="T2669" t="str">
        <f t="shared" si="328"/>
        <v>Jan</v>
      </c>
      <c r="U2669">
        <f t="shared" si="329"/>
        <v>2016</v>
      </c>
      <c r="V2669" s="10">
        <f t="shared" si="335"/>
        <v>42410.926111111112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330"/>
        <v>170.70000000000002</v>
      </c>
      <c r="P2670" s="5">
        <f t="shared" si="331"/>
        <v>60.964285714285715</v>
      </c>
      <c r="Q2670" t="str">
        <f t="shared" si="332"/>
        <v>technology</v>
      </c>
      <c r="R2670" t="str">
        <f t="shared" si="333"/>
        <v>makerspaces</v>
      </c>
      <c r="S2670" s="10">
        <f t="shared" si="334"/>
        <v>42275.588715277772</v>
      </c>
      <c r="T2670" t="str">
        <f t="shared" si="328"/>
        <v>Sep</v>
      </c>
      <c r="U2670">
        <f t="shared" si="329"/>
        <v>2015</v>
      </c>
      <c r="V2670" s="10">
        <f t="shared" si="335"/>
        <v>42317.60555555555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330"/>
        <v>125.125</v>
      </c>
      <c r="P2671" s="5">
        <f t="shared" si="331"/>
        <v>91</v>
      </c>
      <c r="Q2671" t="str">
        <f t="shared" si="332"/>
        <v>technology</v>
      </c>
      <c r="R2671" t="str">
        <f t="shared" si="333"/>
        <v>makerspaces</v>
      </c>
      <c r="S2671" s="10">
        <f t="shared" si="334"/>
        <v>42319.035833333335</v>
      </c>
      <c r="T2671" t="str">
        <f t="shared" si="328"/>
        <v>Nov</v>
      </c>
      <c r="U2671">
        <f t="shared" si="329"/>
        <v>2015</v>
      </c>
      <c r="V2671" s="10">
        <f t="shared" si="335"/>
        <v>42379.035833333335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330"/>
        <v>6.4158609339642041</v>
      </c>
      <c r="P2672" s="5">
        <f t="shared" si="331"/>
        <v>41.583333333333336</v>
      </c>
      <c r="Q2672" t="str">
        <f t="shared" si="332"/>
        <v>technology</v>
      </c>
      <c r="R2672" t="str">
        <f t="shared" si="333"/>
        <v>makerspaces</v>
      </c>
      <c r="S2672" s="10">
        <f t="shared" si="334"/>
        <v>41821.020601851851</v>
      </c>
      <c r="T2672" t="str">
        <f t="shared" si="328"/>
        <v>Jul</v>
      </c>
      <c r="U2672">
        <f t="shared" si="329"/>
        <v>2014</v>
      </c>
      <c r="V2672" s="10">
        <f t="shared" si="335"/>
        <v>41849.020601851851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330"/>
        <v>11.343999999999999</v>
      </c>
      <c r="P2673" s="5">
        <f t="shared" si="331"/>
        <v>33.761904761904759</v>
      </c>
      <c r="Q2673" t="str">
        <f t="shared" si="332"/>
        <v>technology</v>
      </c>
      <c r="R2673" t="str">
        <f t="shared" si="333"/>
        <v>makerspaces</v>
      </c>
      <c r="S2673" s="10">
        <f t="shared" si="334"/>
        <v>41962.749027777783</v>
      </c>
      <c r="T2673" t="str">
        <f t="shared" si="328"/>
        <v>Nov</v>
      </c>
      <c r="U2673">
        <f t="shared" si="329"/>
        <v>2014</v>
      </c>
      <c r="V2673" s="10">
        <f t="shared" si="335"/>
        <v>41992.818055555559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330"/>
        <v>33.19</v>
      </c>
      <c r="P2674" s="5">
        <f t="shared" si="331"/>
        <v>70.61702127659575</v>
      </c>
      <c r="Q2674" t="str">
        <f t="shared" si="332"/>
        <v>technology</v>
      </c>
      <c r="R2674" t="str">
        <f t="shared" si="333"/>
        <v>makerspaces</v>
      </c>
      <c r="S2674" s="10">
        <f t="shared" si="334"/>
        <v>42344.884143518517</v>
      </c>
      <c r="T2674" t="str">
        <f t="shared" si="328"/>
        <v>Dec</v>
      </c>
      <c r="U2674">
        <f t="shared" si="329"/>
        <v>2015</v>
      </c>
      <c r="V2674" s="10">
        <f t="shared" si="335"/>
        <v>42366.25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330"/>
        <v>27.58</v>
      </c>
      <c r="P2675" s="5">
        <f t="shared" si="331"/>
        <v>167.15151515151516</v>
      </c>
      <c r="Q2675" t="str">
        <f t="shared" si="332"/>
        <v>technology</v>
      </c>
      <c r="R2675" t="str">
        <f t="shared" si="333"/>
        <v>makerspaces</v>
      </c>
      <c r="S2675" s="10">
        <f t="shared" si="334"/>
        <v>41912.541655092595</v>
      </c>
      <c r="T2675" t="str">
        <f t="shared" si="328"/>
        <v>Sep</v>
      </c>
      <c r="U2675">
        <f t="shared" si="329"/>
        <v>2014</v>
      </c>
      <c r="V2675" s="10">
        <f t="shared" si="335"/>
        <v>41941.947916666664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330"/>
        <v>62.839999999999996</v>
      </c>
      <c r="P2676" s="5">
        <f t="shared" si="331"/>
        <v>128.61988304093566</v>
      </c>
      <c r="Q2676" t="str">
        <f t="shared" si="332"/>
        <v>technology</v>
      </c>
      <c r="R2676" t="str">
        <f t="shared" si="333"/>
        <v>makerspaces</v>
      </c>
      <c r="S2676" s="10">
        <f t="shared" si="334"/>
        <v>42529.632754629631</v>
      </c>
      <c r="T2676" t="str">
        <f t="shared" si="328"/>
        <v>Jun</v>
      </c>
      <c r="U2676">
        <f t="shared" si="329"/>
        <v>2016</v>
      </c>
      <c r="V2676" s="10">
        <f t="shared" si="335"/>
        <v>42556.207638888889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330"/>
        <v>7.5880000000000001</v>
      </c>
      <c r="P2677" s="5">
        <f t="shared" si="331"/>
        <v>65.41379310344827</v>
      </c>
      <c r="Q2677" t="str">
        <f t="shared" si="332"/>
        <v>technology</v>
      </c>
      <c r="R2677" t="str">
        <f t="shared" si="333"/>
        <v>makerspaces</v>
      </c>
      <c r="S2677" s="10">
        <f t="shared" si="334"/>
        <v>41923.857511574075</v>
      </c>
      <c r="T2677" t="str">
        <f t="shared" si="328"/>
        <v>Oct</v>
      </c>
      <c r="U2677">
        <f t="shared" si="329"/>
        <v>2014</v>
      </c>
      <c r="V2677" s="10">
        <f t="shared" si="335"/>
        <v>41953.899178240739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330"/>
        <v>50.38095238095238</v>
      </c>
      <c r="P2678" s="5">
        <f t="shared" si="331"/>
        <v>117.55555555555556</v>
      </c>
      <c r="Q2678" t="str">
        <f t="shared" si="332"/>
        <v>technology</v>
      </c>
      <c r="R2678" t="str">
        <f t="shared" si="333"/>
        <v>makerspaces</v>
      </c>
      <c r="S2678" s="10">
        <f t="shared" si="334"/>
        <v>42482.624699074076</v>
      </c>
      <c r="T2678" t="str">
        <f t="shared" si="328"/>
        <v>Apr</v>
      </c>
      <c r="U2678">
        <f t="shared" si="329"/>
        <v>2016</v>
      </c>
      <c r="V2678" s="10">
        <f t="shared" si="335"/>
        <v>42512.624699074076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330"/>
        <v>17.512820512820511</v>
      </c>
      <c r="P2679" s="5">
        <f t="shared" si="331"/>
        <v>126.48148148148148</v>
      </c>
      <c r="Q2679" t="str">
        <f t="shared" si="332"/>
        <v>technology</v>
      </c>
      <c r="R2679" t="str">
        <f t="shared" si="333"/>
        <v>makerspaces</v>
      </c>
      <c r="S2679" s="10">
        <f t="shared" si="334"/>
        <v>41793.029432870368</v>
      </c>
      <c r="T2679" t="str">
        <f t="shared" si="328"/>
        <v>Jun</v>
      </c>
      <c r="U2679">
        <f t="shared" si="329"/>
        <v>2014</v>
      </c>
      <c r="V2679" s="10">
        <f t="shared" si="335"/>
        <v>41823.029432870368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330"/>
        <v>1.375E-2</v>
      </c>
      <c r="P2680" s="5">
        <f t="shared" si="331"/>
        <v>550</v>
      </c>
      <c r="Q2680" t="str">
        <f t="shared" si="332"/>
        <v>technology</v>
      </c>
      <c r="R2680" t="str">
        <f t="shared" si="333"/>
        <v>makerspaces</v>
      </c>
      <c r="S2680" s="10">
        <f t="shared" si="334"/>
        <v>42241.798206018517</v>
      </c>
      <c r="T2680" t="str">
        <f t="shared" si="328"/>
        <v>Aug</v>
      </c>
      <c r="U2680">
        <f t="shared" si="329"/>
        <v>2015</v>
      </c>
      <c r="V2680" s="10">
        <f t="shared" si="335"/>
        <v>42271.798206018517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330"/>
        <v>0.33</v>
      </c>
      <c r="P2681" s="5">
        <f t="shared" si="331"/>
        <v>44</v>
      </c>
      <c r="Q2681" t="str">
        <f t="shared" si="332"/>
        <v>technology</v>
      </c>
      <c r="R2681" t="str">
        <f t="shared" si="333"/>
        <v>makerspaces</v>
      </c>
      <c r="S2681" s="10">
        <f t="shared" si="334"/>
        <v>42033.001087962963</v>
      </c>
      <c r="T2681" t="str">
        <f t="shared" si="328"/>
        <v>Jan</v>
      </c>
      <c r="U2681">
        <f t="shared" si="329"/>
        <v>2015</v>
      </c>
      <c r="V2681" s="10">
        <f t="shared" si="335"/>
        <v>42063.001087962963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330"/>
        <v>0.86250000000000004</v>
      </c>
      <c r="P2682" s="5">
        <f t="shared" si="331"/>
        <v>69</v>
      </c>
      <c r="Q2682" t="str">
        <f t="shared" si="332"/>
        <v>technology</v>
      </c>
      <c r="R2682" t="str">
        <f t="shared" si="333"/>
        <v>makerspaces</v>
      </c>
      <c r="S2682" s="10">
        <f t="shared" si="334"/>
        <v>42436.211701388893</v>
      </c>
      <c r="T2682" t="str">
        <f t="shared" si="328"/>
        <v>Mar</v>
      </c>
      <c r="U2682">
        <f t="shared" si="329"/>
        <v>2016</v>
      </c>
      <c r="V2682" s="10">
        <f t="shared" si="335"/>
        <v>42466.170034722221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330"/>
        <v>0.6875</v>
      </c>
      <c r="P2683" s="5">
        <f t="shared" si="331"/>
        <v>27.5</v>
      </c>
      <c r="Q2683" t="str">
        <f t="shared" si="332"/>
        <v>food</v>
      </c>
      <c r="R2683" t="str">
        <f t="shared" si="333"/>
        <v>food trucks</v>
      </c>
      <c r="S2683" s="10">
        <f t="shared" si="334"/>
        <v>41805.895254629628</v>
      </c>
      <c r="T2683" t="str">
        <f t="shared" si="328"/>
        <v>Jun</v>
      </c>
      <c r="U2683">
        <f t="shared" si="329"/>
        <v>2014</v>
      </c>
      <c r="V2683" s="10">
        <f t="shared" si="335"/>
        <v>41830.895254629628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330"/>
        <v>28.299999999999997</v>
      </c>
      <c r="P2684" s="5">
        <f t="shared" si="331"/>
        <v>84.9</v>
      </c>
      <c r="Q2684" t="str">
        <f t="shared" si="332"/>
        <v>food</v>
      </c>
      <c r="R2684" t="str">
        <f t="shared" si="333"/>
        <v>food trucks</v>
      </c>
      <c r="S2684" s="10">
        <f t="shared" si="334"/>
        <v>41932.871990740743</v>
      </c>
      <c r="T2684" t="str">
        <f t="shared" si="328"/>
        <v>Oct</v>
      </c>
      <c r="U2684">
        <f t="shared" si="329"/>
        <v>2014</v>
      </c>
      <c r="V2684" s="10">
        <f t="shared" si="335"/>
        <v>41965.249305555553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330"/>
        <v>0.24</v>
      </c>
      <c r="P2685" s="5">
        <f t="shared" si="331"/>
        <v>12</v>
      </c>
      <c r="Q2685" t="str">
        <f t="shared" si="332"/>
        <v>food</v>
      </c>
      <c r="R2685" t="str">
        <f t="shared" si="333"/>
        <v>food trucks</v>
      </c>
      <c r="S2685" s="10">
        <f t="shared" si="334"/>
        <v>42034.75509259259</v>
      </c>
      <c r="T2685" t="str">
        <f t="shared" si="328"/>
        <v>Jan</v>
      </c>
      <c r="U2685">
        <f t="shared" si="329"/>
        <v>2015</v>
      </c>
      <c r="V2685" s="10">
        <f t="shared" si="335"/>
        <v>42064.75509259259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330"/>
        <v>1.1428571428571428</v>
      </c>
      <c r="P2686" s="5">
        <f t="shared" si="331"/>
        <v>200</v>
      </c>
      <c r="Q2686" t="str">
        <f t="shared" si="332"/>
        <v>food</v>
      </c>
      <c r="R2686" t="str">
        <f t="shared" si="333"/>
        <v>food trucks</v>
      </c>
      <c r="S2686" s="10">
        <f t="shared" si="334"/>
        <v>41820.914641203701</v>
      </c>
      <c r="T2686" t="str">
        <f t="shared" si="328"/>
        <v>Jun</v>
      </c>
      <c r="U2686">
        <f t="shared" si="329"/>
        <v>2014</v>
      </c>
      <c r="V2686" s="10">
        <f t="shared" si="335"/>
        <v>41860.914641203701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330"/>
        <v>0.02</v>
      </c>
      <c r="P2687" s="5">
        <f t="shared" si="331"/>
        <v>10</v>
      </c>
      <c r="Q2687" t="str">
        <f t="shared" si="332"/>
        <v>food</v>
      </c>
      <c r="R2687" t="str">
        <f t="shared" si="333"/>
        <v>food trucks</v>
      </c>
      <c r="S2687" s="10">
        <f t="shared" si="334"/>
        <v>42061.69594907407</v>
      </c>
      <c r="T2687" t="str">
        <f t="shared" si="328"/>
        <v>Feb</v>
      </c>
      <c r="U2687">
        <f t="shared" si="329"/>
        <v>2015</v>
      </c>
      <c r="V2687" s="10">
        <f t="shared" si="335"/>
        <v>42121.654282407413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330"/>
        <v>0</v>
      </c>
      <c r="P2688" s="5">
        <f t="shared" si="331"/>
        <v>0</v>
      </c>
      <c r="Q2688" t="str">
        <f t="shared" si="332"/>
        <v>food</v>
      </c>
      <c r="R2688" t="str">
        <f t="shared" si="333"/>
        <v>food trucks</v>
      </c>
      <c r="S2688" s="10">
        <f t="shared" si="334"/>
        <v>41892.974803240737</v>
      </c>
      <c r="T2688" t="str">
        <f t="shared" si="328"/>
        <v>Sep</v>
      </c>
      <c r="U2688">
        <f t="shared" si="329"/>
        <v>2014</v>
      </c>
      <c r="V2688" s="10">
        <f t="shared" si="335"/>
        <v>41912.974803240737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330"/>
        <v>0</v>
      </c>
      <c r="P2689" s="5">
        <f t="shared" si="331"/>
        <v>0</v>
      </c>
      <c r="Q2689" t="str">
        <f t="shared" si="332"/>
        <v>food</v>
      </c>
      <c r="R2689" t="str">
        <f t="shared" si="333"/>
        <v>food trucks</v>
      </c>
      <c r="S2689" s="10">
        <f t="shared" si="334"/>
        <v>42154.64025462963</v>
      </c>
      <c r="T2689" t="str">
        <f t="shared" si="328"/>
        <v>May</v>
      </c>
      <c r="U2689">
        <f t="shared" si="329"/>
        <v>2015</v>
      </c>
      <c r="V2689" s="10">
        <f t="shared" si="335"/>
        <v>42184.64025462963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330"/>
        <v>0.14799999999999999</v>
      </c>
      <c r="P2690" s="5">
        <f t="shared" si="331"/>
        <v>5.2857142857142856</v>
      </c>
      <c r="Q2690" t="str">
        <f t="shared" si="332"/>
        <v>food</v>
      </c>
      <c r="R2690" t="str">
        <f t="shared" si="333"/>
        <v>food trucks</v>
      </c>
      <c r="S2690" s="10">
        <f t="shared" si="334"/>
        <v>42028.118865740747</v>
      </c>
      <c r="T2690" t="str">
        <f t="shared" ref="T2690:T2753" si="336">TEXT(S2690,"mmm")</f>
        <v>Jan</v>
      </c>
      <c r="U2690">
        <f t="shared" ref="U2690:U2753" si="337">YEAR(S2690)</f>
        <v>2015</v>
      </c>
      <c r="V2690" s="10">
        <f t="shared" si="335"/>
        <v>42059.125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338">(E2691/D2691)*100</f>
        <v>2.8571428571428571E-3</v>
      </c>
      <c r="P2691" s="5">
        <f t="shared" ref="P2691:P2754" si="339">IFERROR(E2691/L2691,0)</f>
        <v>1</v>
      </c>
      <c r="Q2691" t="str">
        <f t="shared" ref="Q2691:Q2754" si="340">LEFT(N2691,SEARCH("/",N2691,1)-1)</f>
        <v>food</v>
      </c>
      <c r="R2691" t="str">
        <f t="shared" ref="R2691:R2754" si="341">RIGHT(N2691,LEN(N2691)-SEARCH("/",N2691,1))</f>
        <v>food trucks</v>
      </c>
      <c r="S2691" s="10">
        <f t="shared" ref="S2691:S2754" si="342">(((J2691/60)/60)/24)+DATE(1970,1,1)</f>
        <v>42551.961689814809</v>
      </c>
      <c r="T2691" t="str">
        <f t="shared" si="336"/>
        <v>Jun</v>
      </c>
      <c r="U2691">
        <f t="shared" si="337"/>
        <v>2016</v>
      </c>
      <c r="V2691" s="10">
        <f t="shared" ref="V2691:V2754" si="343">(((I2691/60)/60)/24)+DATE(1970,1,1)</f>
        <v>42581.961689814809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338"/>
        <v>10.7325</v>
      </c>
      <c r="P2692" s="5">
        <f t="shared" si="339"/>
        <v>72.762711864406782</v>
      </c>
      <c r="Q2692" t="str">
        <f t="shared" si="340"/>
        <v>food</v>
      </c>
      <c r="R2692" t="str">
        <f t="shared" si="341"/>
        <v>food trucks</v>
      </c>
      <c r="S2692" s="10">
        <f t="shared" si="342"/>
        <v>42113.105046296296</v>
      </c>
      <c r="T2692" t="str">
        <f t="shared" si="336"/>
        <v>Apr</v>
      </c>
      <c r="U2692">
        <f t="shared" si="337"/>
        <v>2015</v>
      </c>
      <c r="V2692" s="10">
        <f t="shared" si="343"/>
        <v>42158.105046296296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338"/>
        <v>5.3846153846153842E-2</v>
      </c>
      <c r="P2693" s="5">
        <f t="shared" si="339"/>
        <v>17.5</v>
      </c>
      <c r="Q2693" t="str">
        <f t="shared" si="340"/>
        <v>food</v>
      </c>
      <c r="R2693" t="str">
        <f t="shared" si="341"/>
        <v>food trucks</v>
      </c>
      <c r="S2693" s="10">
        <f t="shared" si="342"/>
        <v>42089.724039351851</v>
      </c>
      <c r="T2693" t="str">
        <f t="shared" si="336"/>
        <v>Mar</v>
      </c>
      <c r="U2693">
        <f t="shared" si="337"/>
        <v>2015</v>
      </c>
      <c r="V2693" s="10">
        <f t="shared" si="343"/>
        <v>42134.724039351851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338"/>
        <v>0.7142857142857143</v>
      </c>
      <c r="P2694" s="5">
        <f t="shared" si="339"/>
        <v>25</v>
      </c>
      <c r="Q2694" t="str">
        <f t="shared" si="340"/>
        <v>food</v>
      </c>
      <c r="R2694" t="str">
        <f t="shared" si="341"/>
        <v>food trucks</v>
      </c>
      <c r="S2694" s="10">
        <f t="shared" si="342"/>
        <v>42058.334027777775</v>
      </c>
      <c r="T2694" t="str">
        <f t="shared" si="336"/>
        <v>Feb</v>
      </c>
      <c r="U2694">
        <f t="shared" si="337"/>
        <v>2015</v>
      </c>
      <c r="V2694" s="10">
        <f t="shared" si="343"/>
        <v>42088.292361111111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338"/>
        <v>0.8</v>
      </c>
      <c r="P2695" s="5">
        <f t="shared" si="339"/>
        <v>13.333333333333334</v>
      </c>
      <c r="Q2695" t="str">
        <f t="shared" si="340"/>
        <v>food</v>
      </c>
      <c r="R2695" t="str">
        <f t="shared" si="341"/>
        <v>food trucks</v>
      </c>
      <c r="S2695" s="10">
        <f t="shared" si="342"/>
        <v>41834.138495370367</v>
      </c>
      <c r="T2695" t="str">
        <f t="shared" si="336"/>
        <v>Jul</v>
      </c>
      <c r="U2695">
        <f t="shared" si="337"/>
        <v>2014</v>
      </c>
      <c r="V2695" s="10">
        <f t="shared" si="343"/>
        <v>41864.138495370367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338"/>
        <v>3.3333333333333335E-3</v>
      </c>
      <c r="P2696" s="5">
        <f t="shared" si="339"/>
        <v>1</v>
      </c>
      <c r="Q2696" t="str">
        <f t="shared" si="340"/>
        <v>food</v>
      </c>
      <c r="R2696" t="str">
        <f t="shared" si="341"/>
        <v>food trucks</v>
      </c>
      <c r="S2696" s="10">
        <f t="shared" si="342"/>
        <v>41878.140497685185</v>
      </c>
      <c r="T2696" t="str">
        <f t="shared" si="336"/>
        <v>Aug</v>
      </c>
      <c r="U2696">
        <f t="shared" si="337"/>
        <v>2014</v>
      </c>
      <c r="V2696" s="10">
        <f t="shared" si="343"/>
        <v>41908.140497685185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338"/>
        <v>0.47333333333333333</v>
      </c>
      <c r="P2697" s="5">
        <f t="shared" si="339"/>
        <v>23.666666666666668</v>
      </c>
      <c r="Q2697" t="str">
        <f t="shared" si="340"/>
        <v>food</v>
      </c>
      <c r="R2697" t="str">
        <f t="shared" si="341"/>
        <v>food trucks</v>
      </c>
      <c r="S2697" s="10">
        <f t="shared" si="342"/>
        <v>42048.181921296295</v>
      </c>
      <c r="T2697" t="str">
        <f t="shared" si="336"/>
        <v>Feb</v>
      </c>
      <c r="U2697">
        <f t="shared" si="337"/>
        <v>2015</v>
      </c>
      <c r="V2697" s="10">
        <f t="shared" si="343"/>
        <v>42108.14025462963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338"/>
        <v>5.65</v>
      </c>
      <c r="P2698" s="5">
        <f t="shared" si="339"/>
        <v>89.21052631578948</v>
      </c>
      <c r="Q2698" t="str">
        <f t="shared" si="340"/>
        <v>food</v>
      </c>
      <c r="R2698" t="str">
        <f t="shared" si="341"/>
        <v>food trucks</v>
      </c>
      <c r="S2698" s="10">
        <f t="shared" si="342"/>
        <v>41964.844444444447</v>
      </c>
      <c r="T2698" t="str">
        <f t="shared" si="336"/>
        <v>Nov</v>
      </c>
      <c r="U2698">
        <f t="shared" si="337"/>
        <v>2014</v>
      </c>
      <c r="V2698" s="10">
        <f t="shared" si="343"/>
        <v>41998.844444444447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338"/>
        <v>26.35217391304348</v>
      </c>
      <c r="P2699" s="5">
        <f t="shared" si="339"/>
        <v>116.55769230769231</v>
      </c>
      <c r="Q2699" t="str">
        <f t="shared" si="340"/>
        <v>food</v>
      </c>
      <c r="R2699" t="str">
        <f t="shared" si="341"/>
        <v>food trucks</v>
      </c>
      <c r="S2699" s="10">
        <f t="shared" si="342"/>
        <v>42187.940081018518</v>
      </c>
      <c r="T2699" t="str">
        <f t="shared" si="336"/>
        <v>Jul</v>
      </c>
      <c r="U2699">
        <f t="shared" si="337"/>
        <v>2015</v>
      </c>
      <c r="V2699" s="10">
        <f t="shared" si="343"/>
        <v>42218.916666666672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338"/>
        <v>0.325125</v>
      </c>
      <c r="P2700" s="5">
        <f t="shared" si="339"/>
        <v>13.005000000000001</v>
      </c>
      <c r="Q2700" t="str">
        <f t="shared" si="340"/>
        <v>food</v>
      </c>
      <c r="R2700" t="str">
        <f t="shared" si="341"/>
        <v>food trucks</v>
      </c>
      <c r="S2700" s="10">
        <f t="shared" si="342"/>
        <v>41787.898240740738</v>
      </c>
      <c r="T2700" t="str">
        <f t="shared" si="336"/>
        <v>May</v>
      </c>
      <c r="U2700">
        <f t="shared" si="337"/>
        <v>2014</v>
      </c>
      <c r="V2700" s="10">
        <f t="shared" si="343"/>
        <v>41817.898240740738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338"/>
        <v>0</v>
      </c>
      <c r="P2701" s="5">
        <f t="shared" si="339"/>
        <v>0</v>
      </c>
      <c r="Q2701" t="str">
        <f t="shared" si="340"/>
        <v>food</v>
      </c>
      <c r="R2701" t="str">
        <f t="shared" si="341"/>
        <v>food trucks</v>
      </c>
      <c r="S2701" s="10">
        <f t="shared" si="342"/>
        <v>41829.896562499998</v>
      </c>
      <c r="T2701" t="str">
        <f t="shared" si="336"/>
        <v>Jul</v>
      </c>
      <c r="U2701">
        <f t="shared" si="337"/>
        <v>2014</v>
      </c>
      <c r="V2701" s="10">
        <f t="shared" si="343"/>
        <v>41859.896562499998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338"/>
        <v>0.7000700070007001</v>
      </c>
      <c r="P2702" s="5">
        <f t="shared" si="339"/>
        <v>17.5</v>
      </c>
      <c r="Q2702" t="str">
        <f t="shared" si="340"/>
        <v>food</v>
      </c>
      <c r="R2702" t="str">
        <f t="shared" si="341"/>
        <v>food trucks</v>
      </c>
      <c r="S2702" s="10">
        <f t="shared" si="342"/>
        <v>41870.87467592593</v>
      </c>
      <c r="T2702" t="str">
        <f t="shared" si="336"/>
        <v>Aug</v>
      </c>
      <c r="U2702">
        <f t="shared" si="337"/>
        <v>2014</v>
      </c>
      <c r="V2702" s="10">
        <f t="shared" si="343"/>
        <v>41900.87467592593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338"/>
        <v>46.176470588235297</v>
      </c>
      <c r="P2703" s="5">
        <f t="shared" si="339"/>
        <v>34.130434782608695</v>
      </c>
      <c r="Q2703" t="str">
        <f t="shared" si="340"/>
        <v>theater</v>
      </c>
      <c r="R2703" t="str">
        <f t="shared" si="341"/>
        <v>spaces</v>
      </c>
      <c r="S2703" s="10">
        <f t="shared" si="342"/>
        <v>42801.774699074071</v>
      </c>
      <c r="T2703" t="str">
        <f t="shared" si="336"/>
        <v>Mar</v>
      </c>
      <c r="U2703">
        <f t="shared" si="337"/>
        <v>2017</v>
      </c>
      <c r="V2703" s="10">
        <f t="shared" si="343"/>
        <v>42832.733032407406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338"/>
        <v>34.410000000000004</v>
      </c>
      <c r="P2704" s="5">
        <f t="shared" si="339"/>
        <v>132.34615384615384</v>
      </c>
      <c r="Q2704" t="str">
        <f t="shared" si="340"/>
        <v>theater</v>
      </c>
      <c r="R2704" t="str">
        <f t="shared" si="341"/>
        <v>spaces</v>
      </c>
      <c r="S2704" s="10">
        <f t="shared" si="342"/>
        <v>42800.801817129628</v>
      </c>
      <c r="T2704" t="str">
        <f t="shared" si="336"/>
        <v>Mar</v>
      </c>
      <c r="U2704">
        <f t="shared" si="337"/>
        <v>2017</v>
      </c>
      <c r="V2704" s="10">
        <f t="shared" si="343"/>
        <v>42830.760150462964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338"/>
        <v>103.75000000000001</v>
      </c>
      <c r="P2705" s="5">
        <f t="shared" si="339"/>
        <v>922.22222222222217</v>
      </c>
      <c r="Q2705" t="str">
        <f t="shared" si="340"/>
        <v>theater</v>
      </c>
      <c r="R2705" t="str">
        <f t="shared" si="341"/>
        <v>spaces</v>
      </c>
      <c r="S2705" s="10">
        <f t="shared" si="342"/>
        <v>42756.690162037034</v>
      </c>
      <c r="T2705" t="str">
        <f t="shared" si="336"/>
        <v>Jan</v>
      </c>
      <c r="U2705">
        <f t="shared" si="337"/>
        <v>2017</v>
      </c>
      <c r="V2705" s="10">
        <f t="shared" si="343"/>
        <v>42816.648495370369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338"/>
        <v>6.0263157894736841</v>
      </c>
      <c r="P2706" s="5">
        <f t="shared" si="339"/>
        <v>163.57142857142858</v>
      </c>
      <c r="Q2706" t="str">
        <f t="shared" si="340"/>
        <v>theater</v>
      </c>
      <c r="R2706" t="str">
        <f t="shared" si="341"/>
        <v>spaces</v>
      </c>
      <c r="S2706" s="10">
        <f t="shared" si="342"/>
        <v>42787.862430555557</v>
      </c>
      <c r="T2706" t="str">
        <f t="shared" si="336"/>
        <v>Feb</v>
      </c>
      <c r="U2706">
        <f t="shared" si="337"/>
        <v>2017</v>
      </c>
      <c r="V2706" s="10">
        <f t="shared" si="343"/>
        <v>42830.820763888885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338"/>
        <v>10.539393939393939</v>
      </c>
      <c r="P2707" s="5">
        <f t="shared" si="339"/>
        <v>217.375</v>
      </c>
      <c r="Q2707" t="str">
        <f t="shared" si="340"/>
        <v>theater</v>
      </c>
      <c r="R2707" t="str">
        <f t="shared" si="341"/>
        <v>spaces</v>
      </c>
      <c r="S2707" s="10">
        <f t="shared" si="342"/>
        <v>42773.916180555556</v>
      </c>
      <c r="T2707" t="str">
        <f t="shared" si="336"/>
        <v>Feb</v>
      </c>
      <c r="U2707">
        <f t="shared" si="337"/>
        <v>2017</v>
      </c>
      <c r="V2707" s="10">
        <f t="shared" si="343"/>
        <v>42818.874513888892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338"/>
        <v>112.29714285714284</v>
      </c>
      <c r="P2708" s="5">
        <f t="shared" si="339"/>
        <v>149.44486692015209</v>
      </c>
      <c r="Q2708" t="str">
        <f t="shared" si="340"/>
        <v>theater</v>
      </c>
      <c r="R2708" t="str">
        <f t="shared" si="341"/>
        <v>spaces</v>
      </c>
      <c r="S2708" s="10">
        <f t="shared" si="342"/>
        <v>41899.294942129629</v>
      </c>
      <c r="T2708" t="str">
        <f t="shared" si="336"/>
        <v>Sep</v>
      </c>
      <c r="U2708">
        <f t="shared" si="337"/>
        <v>2014</v>
      </c>
      <c r="V2708" s="10">
        <f t="shared" si="343"/>
        <v>41928.290972222225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338"/>
        <v>350.84462500000001</v>
      </c>
      <c r="P2709" s="5">
        <f t="shared" si="339"/>
        <v>71.237487309644663</v>
      </c>
      <c r="Q2709" t="str">
        <f t="shared" si="340"/>
        <v>theater</v>
      </c>
      <c r="R2709" t="str">
        <f t="shared" si="341"/>
        <v>spaces</v>
      </c>
      <c r="S2709" s="10">
        <f t="shared" si="342"/>
        <v>41391.782905092594</v>
      </c>
      <c r="T2709" t="str">
        <f t="shared" si="336"/>
        <v>Apr</v>
      </c>
      <c r="U2709">
        <f t="shared" si="337"/>
        <v>2013</v>
      </c>
      <c r="V2709" s="10">
        <f t="shared" si="343"/>
        <v>41421.290972222225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338"/>
        <v>233.21535</v>
      </c>
      <c r="P2710" s="5">
        <f t="shared" si="339"/>
        <v>44.464318398474738</v>
      </c>
      <c r="Q2710" t="str">
        <f t="shared" si="340"/>
        <v>theater</v>
      </c>
      <c r="R2710" t="str">
        <f t="shared" si="341"/>
        <v>spaces</v>
      </c>
      <c r="S2710" s="10">
        <f t="shared" si="342"/>
        <v>42512.698217592595</v>
      </c>
      <c r="T2710" t="str">
        <f t="shared" si="336"/>
        <v>May</v>
      </c>
      <c r="U2710">
        <f t="shared" si="337"/>
        <v>2016</v>
      </c>
      <c r="V2710" s="10">
        <f t="shared" si="343"/>
        <v>42572.698217592595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338"/>
        <v>101.60599999999999</v>
      </c>
      <c r="P2711" s="5">
        <f t="shared" si="339"/>
        <v>164.94480519480518</v>
      </c>
      <c r="Q2711" t="str">
        <f t="shared" si="340"/>
        <v>theater</v>
      </c>
      <c r="R2711" t="str">
        <f t="shared" si="341"/>
        <v>spaces</v>
      </c>
      <c r="S2711" s="10">
        <f t="shared" si="342"/>
        <v>42612.149780092594</v>
      </c>
      <c r="T2711" t="str">
        <f t="shared" si="336"/>
        <v>Aug</v>
      </c>
      <c r="U2711">
        <f t="shared" si="337"/>
        <v>2016</v>
      </c>
      <c r="V2711" s="10">
        <f t="shared" si="343"/>
        <v>42647.165972222225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338"/>
        <v>153.90035000000003</v>
      </c>
      <c r="P2712" s="5">
        <f t="shared" si="339"/>
        <v>84.871516544117654</v>
      </c>
      <c r="Q2712" t="str">
        <f t="shared" si="340"/>
        <v>theater</v>
      </c>
      <c r="R2712" t="str">
        <f t="shared" si="341"/>
        <v>spaces</v>
      </c>
      <c r="S2712" s="10">
        <f t="shared" si="342"/>
        <v>41828.229490740741</v>
      </c>
      <c r="T2712" t="str">
        <f t="shared" si="336"/>
        <v>Jul</v>
      </c>
      <c r="U2712">
        <f t="shared" si="337"/>
        <v>2014</v>
      </c>
      <c r="V2712" s="10">
        <f t="shared" si="343"/>
        <v>41860.083333333336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338"/>
        <v>100.7161125319693</v>
      </c>
      <c r="P2713" s="5">
        <f t="shared" si="339"/>
        <v>53.945205479452056</v>
      </c>
      <c r="Q2713" t="str">
        <f t="shared" si="340"/>
        <v>theater</v>
      </c>
      <c r="R2713" t="str">
        <f t="shared" si="341"/>
        <v>spaces</v>
      </c>
      <c r="S2713" s="10">
        <f t="shared" si="342"/>
        <v>41780.745254629634</v>
      </c>
      <c r="T2713" t="str">
        <f t="shared" si="336"/>
        <v>May</v>
      </c>
      <c r="U2713">
        <f t="shared" si="337"/>
        <v>2014</v>
      </c>
      <c r="V2713" s="10">
        <f t="shared" si="343"/>
        <v>41810.917361111111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338"/>
        <v>131.38181818181818</v>
      </c>
      <c r="P2714" s="5">
        <f t="shared" si="339"/>
        <v>50.531468531468533</v>
      </c>
      <c r="Q2714" t="str">
        <f t="shared" si="340"/>
        <v>theater</v>
      </c>
      <c r="R2714" t="str">
        <f t="shared" si="341"/>
        <v>spaces</v>
      </c>
      <c r="S2714" s="10">
        <f t="shared" si="342"/>
        <v>41432.062037037038</v>
      </c>
      <c r="T2714" t="str">
        <f t="shared" si="336"/>
        <v>Jun</v>
      </c>
      <c r="U2714">
        <f t="shared" si="337"/>
        <v>2013</v>
      </c>
      <c r="V2714" s="10">
        <f t="shared" si="343"/>
        <v>41468.75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338"/>
        <v>102.24133333333334</v>
      </c>
      <c r="P2715" s="5">
        <f t="shared" si="339"/>
        <v>108.00140845070422</v>
      </c>
      <c r="Q2715" t="str">
        <f t="shared" si="340"/>
        <v>theater</v>
      </c>
      <c r="R2715" t="str">
        <f t="shared" si="341"/>
        <v>spaces</v>
      </c>
      <c r="S2715" s="10">
        <f t="shared" si="342"/>
        <v>42322.653749999998</v>
      </c>
      <c r="T2715" t="str">
        <f t="shared" si="336"/>
        <v>Nov</v>
      </c>
      <c r="U2715">
        <f t="shared" si="337"/>
        <v>2015</v>
      </c>
      <c r="V2715" s="10">
        <f t="shared" si="343"/>
        <v>42362.653749999998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338"/>
        <v>116.35599999999999</v>
      </c>
      <c r="P2716" s="5">
        <f t="shared" si="339"/>
        <v>95.373770491803285</v>
      </c>
      <c r="Q2716" t="str">
        <f t="shared" si="340"/>
        <v>theater</v>
      </c>
      <c r="R2716" t="str">
        <f t="shared" si="341"/>
        <v>spaces</v>
      </c>
      <c r="S2716" s="10">
        <f t="shared" si="342"/>
        <v>42629.655046296291</v>
      </c>
      <c r="T2716" t="str">
        <f t="shared" si="336"/>
        <v>Sep</v>
      </c>
      <c r="U2716">
        <f t="shared" si="337"/>
        <v>2016</v>
      </c>
      <c r="V2716" s="10">
        <f t="shared" si="343"/>
        <v>42657.958333333328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338"/>
        <v>264.62241666666665</v>
      </c>
      <c r="P2717" s="5">
        <f t="shared" si="339"/>
        <v>57.631016333938291</v>
      </c>
      <c r="Q2717" t="str">
        <f t="shared" si="340"/>
        <v>theater</v>
      </c>
      <c r="R2717" t="str">
        <f t="shared" si="341"/>
        <v>spaces</v>
      </c>
      <c r="S2717" s="10">
        <f t="shared" si="342"/>
        <v>42387.398472222223</v>
      </c>
      <c r="T2717" t="str">
        <f t="shared" si="336"/>
        <v>Jan</v>
      </c>
      <c r="U2717">
        <f t="shared" si="337"/>
        <v>2016</v>
      </c>
      <c r="V2717" s="10">
        <f t="shared" si="343"/>
        <v>42421.398472222223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338"/>
        <v>119.98010000000001</v>
      </c>
      <c r="P2718" s="5">
        <f t="shared" si="339"/>
        <v>64.160481283422456</v>
      </c>
      <c r="Q2718" t="str">
        <f t="shared" si="340"/>
        <v>theater</v>
      </c>
      <c r="R2718" t="str">
        <f t="shared" si="341"/>
        <v>spaces</v>
      </c>
      <c r="S2718" s="10">
        <f t="shared" si="342"/>
        <v>42255.333252314813</v>
      </c>
      <c r="T2718" t="str">
        <f t="shared" si="336"/>
        <v>Sep</v>
      </c>
      <c r="U2718">
        <f t="shared" si="337"/>
        <v>2015</v>
      </c>
      <c r="V2718" s="10">
        <f t="shared" si="343"/>
        <v>42285.333252314813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338"/>
        <v>120.10400000000001</v>
      </c>
      <c r="P2719" s="5">
        <f t="shared" si="339"/>
        <v>92.387692307692305</v>
      </c>
      <c r="Q2719" t="str">
        <f t="shared" si="340"/>
        <v>theater</v>
      </c>
      <c r="R2719" t="str">
        <f t="shared" si="341"/>
        <v>spaces</v>
      </c>
      <c r="S2719" s="10">
        <f t="shared" si="342"/>
        <v>41934.914918981485</v>
      </c>
      <c r="T2719" t="str">
        <f t="shared" si="336"/>
        <v>Oct</v>
      </c>
      <c r="U2719">
        <f t="shared" si="337"/>
        <v>2014</v>
      </c>
      <c r="V2719" s="10">
        <f t="shared" si="343"/>
        <v>41979.956585648149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338"/>
        <v>103.58333333333334</v>
      </c>
      <c r="P2720" s="5">
        <f t="shared" si="339"/>
        <v>125.97972972972973</v>
      </c>
      <c r="Q2720" t="str">
        <f t="shared" si="340"/>
        <v>theater</v>
      </c>
      <c r="R2720" t="str">
        <f t="shared" si="341"/>
        <v>spaces</v>
      </c>
      <c r="S2720" s="10">
        <f t="shared" si="342"/>
        <v>42465.596585648149</v>
      </c>
      <c r="T2720" t="str">
        <f t="shared" si="336"/>
        <v>Apr</v>
      </c>
      <c r="U2720">
        <f t="shared" si="337"/>
        <v>2016</v>
      </c>
      <c r="V2720" s="10">
        <f t="shared" si="343"/>
        <v>42493.958333333328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338"/>
        <v>108.83333333333334</v>
      </c>
      <c r="P2721" s="5">
        <f t="shared" si="339"/>
        <v>94.637681159420296</v>
      </c>
      <c r="Q2721" t="str">
        <f t="shared" si="340"/>
        <v>theater</v>
      </c>
      <c r="R2721" t="str">
        <f t="shared" si="341"/>
        <v>spaces</v>
      </c>
      <c r="S2721" s="10">
        <f t="shared" si="342"/>
        <v>42418.031180555554</v>
      </c>
      <c r="T2721" t="str">
        <f t="shared" si="336"/>
        <v>Feb</v>
      </c>
      <c r="U2721">
        <f t="shared" si="337"/>
        <v>2016</v>
      </c>
      <c r="V2721" s="10">
        <f t="shared" si="343"/>
        <v>42477.989513888882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338"/>
        <v>118.12400000000001</v>
      </c>
      <c r="P2722" s="5">
        <f t="shared" si="339"/>
        <v>170.69942196531792</v>
      </c>
      <c r="Q2722" t="str">
        <f t="shared" si="340"/>
        <v>theater</v>
      </c>
      <c r="R2722" t="str">
        <f t="shared" si="341"/>
        <v>spaces</v>
      </c>
      <c r="S2722" s="10">
        <f t="shared" si="342"/>
        <v>42655.465891203698</v>
      </c>
      <c r="T2722" t="str">
        <f t="shared" si="336"/>
        <v>Oct</v>
      </c>
      <c r="U2722">
        <f t="shared" si="337"/>
        <v>2016</v>
      </c>
      <c r="V2722" s="10">
        <f t="shared" si="343"/>
        <v>42685.507557870369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338"/>
        <v>1462</v>
      </c>
      <c r="P2723" s="5">
        <f t="shared" si="339"/>
        <v>40.762081784386616</v>
      </c>
      <c r="Q2723" t="str">
        <f t="shared" si="340"/>
        <v>technology</v>
      </c>
      <c r="R2723" t="str">
        <f t="shared" si="341"/>
        <v>hardware</v>
      </c>
      <c r="S2723" s="10">
        <f t="shared" si="342"/>
        <v>41493.543958333335</v>
      </c>
      <c r="T2723" t="str">
        <f t="shared" si="336"/>
        <v>Aug</v>
      </c>
      <c r="U2723">
        <f t="shared" si="337"/>
        <v>2013</v>
      </c>
      <c r="V2723" s="10">
        <f t="shared" si="343"/>
        <v>41523.791666666664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338"/>
        <v>252.54</v>
      </c>
      <c r="P2724" s="5">
        <f t="shared" si="339"/>
        <v>68.254054054054052</v>
      </c>
      <c r="Q2724" t="str">
        <f t="shared" si="340"/>
        <v>technology</v>
      </c>
      <c r="R2724" t="str">
        <f t="shared" si="341"/>
        <v>hardware</v>
      </c>
      <c r="S2724" s="10">
        <f t="shared" si="342"/>
        <v>42704.857094907406</v>
      </c>
      <c r="T2724" t="str">
        <f t="shared" si="336"/>
        <v>Nov</v>
      </c>
      <c r="U2724">
        <f t="shared" si="337"/>
        <v>2016</v>
      </c>
      <c r="V2724" s="10">
        <f t="shared" si="343"/>
        <v>42764.857094907406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338"/>
        <v>140.05000000000001</v>
      </c>
      <c r="P2725" s="5">
        <f t="shared" si="339"/>
        <v>95.48863636363636</v>
      </c>
      <c r="Q2725" t="str">
        <f t="shared" si="340"/>
        <v>technology</v>
      </c>
      <c r="R2725" t="str">
        <f t="shared" si="341"/>
        <v>hardware</v>
      </c>
      <c r="S2725" s="10">
        <f t="shared" si="342"/>
        <v>41944.83898148148</v>
      </c>
      <c r="T2725" t="str">
        <f t="shared" si="336"/>
        <v>Nov</v>
      </c>
      <c r="U2725">
        <f t="shared" si="337"/>
        <v>2014</v>
      </c>
      <c r="V2725" s="10">
        <f t="shared" si="343"/>
        <v>42004.880648148144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338"/>
        <v>296.87520259319291</v>
      </c>
      <c r="P2726" s="5">
        <f t="shared" si="339"/>
        <v>7.1902649656526005</v>
      </c>
      <c r="Q2726" t="str">
        <f t="shared" si="340"/>
        <v>technology</v>
      </c>
      <c r="R2726" t="str">
        <f t="shared" si="341"/>
        <v>hardware</v>
      </c>
      <c r="S2726" s="10">
        <f t="shared" si="342"/>
        <v>42199.32707175926</v>
      </c>
      <c r="T2726" t="str">
        <f t="shared" si="336"/>
        <v>Jul</v>
      </c>
      <c r="U2726">
        <f t="shared" si="337"/>
        <v>2015</v>
      </c>
      <c r="V2726" s="10">
        <f t="shared" si="343"/>
        <v>42231.32707175926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338"/>
        <v>144.54249999999999</v>
      </c>
      <c r="P2727" s="5">
        <f t="shared" si="339"/>
        <v>511.65486725663715</v>
      </c>
      <c r="Q2727" t="str">
        <f t="shared" si="340"/>
        <v>technology</v>
      </c>
      <c r="R2727" t="str">
        <f t="shared" si="341"/>
        <v>hardware</v>
      </c>
      <c r="S2727" s="10">
        <f t="shared" si="342"/>
        <v>42745.744618055556</v>
      </c>
      <c r="T2727" t="str">
        <f t="shared" si="336"/>
        <v>Jan</v>
      </c>
      <c r="U2727">
        <f t="shared" si="337"/>
        <v>2017</v>
      </c>
      <c r="V2727" s="10">
        <f t="shared" si="343"/>
        <v>42795.744618055556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338"/>
        <v>105.745</v>
      </c>
      <c r="P2728" s="5">
        <f t="shared" si="339"/>
        <v>261.74504950495049</v>
      </c>
      <c r="Q2728" t="str">
        <f t="shared" si="340"/>
        <v>technology</v>
      </c>
      <c r="R2728" t="str">
        <f t="shared" si="341"/>
        <v>hardware</v>
      </c>
      <c r="S2728" s="10">
        <f t="shared" si="342"/>
        <v>42452.579988425925</v>
      </c>
      <c r="T2728" t="str">
        <f t="shared" si="336"/>
        <v>Mar</v>
      </c>
      <c r="U2728">
        <f t="shared" si="337"/>
        <v>2016</v>
      </c>
      <c r="V2728" s="10">
        <f t="shared" si="343"/>
        <v>42482.579988425925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338"/>
        <v>493.21000000000004</v>
      </c>
      <c r="P2729" s="5">
        <f t="shared" si="339"/>
        <v>69.760961810466767</v>
      </c>
      <c r="Q2729" t="str">
        <f t="shared" si="340"/>
        <v>technology</v>
      </c>
      <c r="R2729" t="str">
        <f t="shared" si="341"/>
        <v>hardware</v>
      </c>
      <c r="S2729" s="10">
        <f t="shared" si="342"/>
        <v>42198.676655092597</v>
      </c>
      <c r="T2729" t="str">
        <f t="shared" si="336"/>
        <v>Jul</v>
      </c>
      <c r="U2729">
        <f t="shared" si="337"/>
        <v>2015</v>
      </c>
      <c r="V2729" s="10">
        <f t="shared" si="343"/>
        <v>42223.676655092597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338"/>
        <v>201.82666666666668</v>
      </c>
      <c r="P2730" s="5">
        <f t="shared" si="339"/>
        <v>77.229591836734699</v>
      </c>
      <c r="Q2730" t="str">
        <f t="shared" si="340"/>
        <v>technology</v>
      </c>
      <c r="R2730" t="str">
        <f t="shared" si="341"/>
        <v>hardware</v>
      </c>
      <c r="S2730" s="10">
        <f t="shared" si="342"/>
        <v>42333.59993055556</v>
      </c>
      <c r="T2730" t="str">
        <f t="shared" si="336"/>
        <v>Nov</v>
      </c>
      <c r="U2730">
        <f t="shared" si="337"/>
        <v>2015</v>
      </c>
      <c r="V2730" s="10">
        <f t="shared" si="343"/>
        <v>42368.59993055556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338"/>
        <v>104.44</v>
      </c>
      <c r="P2731" s="5">
        <f t="shared" si="339"/>
        <v>340.56521739130437</v>
      </c>
      <c r="Q2731" t="str">
        <f t="shared" si="340"/>
        <v>technology</v>
      </c>
      <c r="R2731" t="str">
        <f t="shared" si="341"/>
        <v>hardware</v>
      </c>
      <c r="S2731" s="10">
        <f t="shared" si="342"/>
        <v>42095.240706018521</v>
      </c>
      <c r="T2731" t="str">
        <f t="shared" si="336"/>
        <v>Apr</v>
      </c>
      <c r="U2731">
        <f t="shared" si="337"/>
        <v>2015</v>
      </c>
      <c r="V2731" s="10">
        <f t="shared" si="343"/>
        <v>42125.240706018521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338"/>
        <v>170.29262962962963</v>
      </c>
      <c r="P2732" s="5">
        <f t="shared" si="339"/>
        <v>67.417903225806455</v>
      </c>
      <c r="Q2732" t="str">
        <f t="shared" si="340"/>
        <v>technology</v>
      </c>
      <c r="R2732" t="str">
        <f t="shared" si="341"/>
        <v>hardware</v>
      </c>
      <c r="S2732" s="10">
        <f t="shared" si="342"/>
        <v>41351.541377314818</v>
      </c>
      <c r="T2732" t="str">
        <f t="shared" si="336"/>
        <v>Mar</v>
      </c>
      <c r="U2732">
        <f t="shared" si="337"/>
        <v>2013</v>
      </c>
      <c r="V2732" s="10">
        <f t="shared" si="343"/>
        <v>41386.541377314818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338"/>
        <v>104.30333333333333</v>
      </c>
      <c r="P2733" s="5">
        <f t="shared" si="339"/>
        <v>845.70270270270271</v>
      </c>
      <c r="Q2733" t="str">
        <f t="shared" si="340"/>
        <v>technology</v>
      </c>
      <c r="R2733" t="str">
        <f t="shared" si="341"/>
        <v>hardware</v>
      </c>
      <c r="S2733" s="10">
        <f t="shared" si="342"/>
        <v>41872.525717592594</v>
      </c>
      <c r="T2733" t="str">
        <f t="shared" si="336"/>
        <v>Aug</v>
      </c>
      <c r="U2733">
        <f t="shared" si="337"/>
        <v>2014</v>
      </c>
      <c r="V2733" s="10">
        <f t="shared" si="343"/>
        <v>41930.166666666664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338"/>
        <v>118.25000000000001</v>
      </c>
      <c r="P2734" s="5">
        <f t="shared" si="339"/>
        <v>97.191780821917803</v>
      </c>
      <c r="Q2734" t="str">
        <f t="shared" si="340"/>
        <v>technology</v>
      </c>
      <c r="R2734" t="str">
        <f t="shared" si="341"/>
        <v>hardware</v>
      </c>
      <c r="S2734" s="10">
        <f t="shared" si="342"/>
        <v>41389.808194444442</v>
      </c>
      <c r="T2734" t="str">
        <f t="shared" si="336"/>
        <v>Apr</v>
      </c>
      <c r="U2734">
        <f t="shared" si="337"/>
        <v>2013</v>
      </c>
      <c r="V2734" s="10">
        <f t="shared" si="343"/>
        <v>41422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338"/>
        <v>107.538</v>
      </c>
      <c r="P2735" s="5">
        <f t="shared" si="339"/>
        <v>451.84033613445376</v>
      </c>
      <c r="Q2735" t="str">
        <f t="shared" si="340"/>
        <v>technology</v>
      </c>
      <c r="R2735" t="str">
        <f t="shared" si="341"/>
        <v>hardware</v>
      </c>
      <c r="S2735" s="10">
        <f t="shared" si="342"/>
        <v>42044.272847222222</v>
      </c>
      <c r="T2735" t="str">
        <f t="shared" si="336"/>
        <v>Feb</v>
      </c>
      <c r="U2735">
        <f t="shared" si="337"/>
        <v>2015</v>
      </c>
      <c r="V2735" s="10">
        <f t="shared" si="343"/>
        <v>42104.231180555551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338"/>
        <v>2260300</v>
      </c>
      <c r="P2736" s="5">
        <f t="shared" si="339"/>
        <v>138.66871165644173</v>
      </c>
      <c r="Q2736" t="str">
        <f t="shared" si="340"/>
        <v>technology</v>
      </c>
      <c r="R2736" t="str">
        <f t="shared" si="341"/>
        <v>hardware</v>
      </c>
      <c r="S2736" s="10">
        <f t="shared" si="342"/>
        <v>42626.668888888889</v>
      </c>
      <c r="T2736" t="str">
        <f t="shared" si="336"/>
        <v>Sep</v>
      </c>
      <c r="U2736">
        <f t="shared" si="337"/>
        <v>2016</v>
      </c>
      <c r="V2736" s="10">
        <f t="shared" si="343"/>
        <v>42656.915972222225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338"/>
        <v>978.13466666666682</v>
      </c>
      <c r="P2737" s="5">
        <f t="shared" si="339"/>
        <v>21.640147492625371</v>
      </c>
      <c r="Q2737" t="str">
        <f t="shared" si="340"/>
        <v>technology</v>
      </c>
      <c r="R2737" t="str">
        <f t="shared" si="341"/>
        <v>hardware</v>
      </c>
      <c r="S2737" s="10">
        <f t="shared" si="342"/>
        <v>41316.120949074073</v>
      </c>
      <c r="T2737" t="str">
        <f t="shared" si="336"/>
        <v>Feb</v>
      </c>
      <c r="U2737">
        <f t="shared" si="337"/>
        <v>2013</v>
      </c>
      <c r="V2737" s="10">
        <f t="shared" si="343"/>
        <v>41346.833333333336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338"/>
        <v>122.9</v>
      </c>
      <c r="P2738" s="5">
        <f t="shared" si="339"/>
        <v>169.51724137931035</v>
      </c>
      <c r="Q2738" t="str">
        <f t="shared" si="340"/>
        <v>technology</v>
      </c>
      <c r="R2738" t="str">
        <f t="shared" si="341"/>
        <v>hardware</v>
      </c>
      <c r="S2738" s="10">
        <f t="shared" si="342"/>
        <v>41722.666354166664</v>
      </c>
      <c r="T2738" t="str">
        <f t="shared" si="336"/>
        <v>Mar</v>
      </c>
      <c r="U2738">
        <f t="shared" si="337"/>
        <v>2014</v>
      </c>
      <c r="V2738" s="10">
        <f t="shared" si="343"/>
        <v>41752.666354166664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338"/>
        <v>246.0608</v>
      </c>
      <c r="P2739" s="5">
        <f t="shared" si="339"/>
        <v>161.88210526315791</v>
      </c>
      <c r="Q2739" t="str">
        <f t="shared" si="340"/>
        <v>technology</v>
      </c>
      <c r="R2739" t="str">
        <f t="shared" si="341"/>
        <v>hardware</v>
      </c>
      <c r="S2739" s="10">
        <f t="shared" si="342"/>
        <v>41611.917673611111</v>
      </c>
      <c r="T2739" t="str">
        <f t="shared" si="336"/>
        <v>Dec</v>
      </c>
      <c r="U2739">
        <f t="shared" si="337"/>
        <v>2013</v>
      </c>
      <c r="V2739" s="10">
        <f t="shared" si="343"/>
        <v>41654.791666666664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338"/>
        <v>147.94</v>
      </c>
      <c r="P2740" s="5">
        <f t="shared" si="339"/>
        <v>493.13333333333333</v>
      </c>
      <c r="Q2740" t="str">
        <f t="shared" si="340"/>
        <v>technology</v>
      </c>
      <c r="R2740" t="str">
        <f t="shared" si="341"/>
        <v>hardware</v>
      </c>
      <c r="S2740" s="10">
        <f t="shared" si="342"/>
        <v>42620.143564814818</v>
      </c>
      <c r="T2740" t="str">
        <f t="shared" si="336"/>
        <v>Sep</v>
      </c>
      <c r="U2740">
        <f t="shared" si="337"/>
        <v>2016</v>
      </c>
      <c r="V2740" s="10">
        <f t="shared" si="343"/>
        <v>42680.143564814818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338"/>
        <v>384.09090909090907</v>
      </c>
      <c r="P2741" s="5">
        <f t="shared" si="339"/>
        <v>22.120418848167539</v>
      </c>
      <c r="Q2741" t="str">
        <f t="shared" si="340"/>
        <v>technology</v>
      </c>
      <c r="R2741" t="str">
        <f t="shared" si="341"/>
        <v>hardware</v>
      </c>
      <c r="S2741" s="10">
        <f t="shared" si="342"/>
        <v>41719.887928240743</v>
      </c>
      <c r="T2741" t="str">
        <f t="shared" si="336"/>
        <v>Mar</v>
      </c>
      <c r="U2741">
        <f t="shared" si="337"/>
        <v>2014</v>
      </c>
      <c r="V2741" s="10">
        <f t="shared" si="343"/>
        <v>41764.887928240743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338"/>
        <v>103.33333333333334</v>
      </c>
      <c r="P2742" s="5">
        <f t="shared" si="339"/>
        <v>18.235294117647058</v>
      </c>
      <c r="Q2742" t="str">
        <f t="shared" si="340"/>
        <v>technology</v>
      </c>
      <c r="R2742" t="str">
        <f t="shared" si="341"/>
        <v>hardware</v>
      </c>
      <c r="S2742" s="10">
        <f t="shared" si="342"/>
        <v>42045.031851851847</v>
      </c>
      <c r="T2742" t="str">
        <f t="shared" si="336"/>
        <v>Feb</v>
      </c>
      <c r="U2742">
        <f t="shared" si="337"/>
        <v>2015</v>
      </c>
      <c r="V2742" s="10">
        <f t="shared" si="343"/>
        <v>42074.99018518519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338"/>
        <v>0.43750000000000006</v>
      </c>
      <c r="P2743" s="5">
        <f t="shared" si="339"/>
        <v>8.75</v>
      </c>
      <c r="Q2743" t="str">
        <f t="shared" si="340"/>
        <v>publishing</v>
      </c>
      <c r="R2743" t="str">
        <f t="shared" si="341"/>
        <v>children's books</v>
      </c>
      <c r="S2743" s="10">
        <f t="shared" si="342"/>
        <v>41911.657430555555</v>
      </c>
      <c r="T2743" t="str">
        <f t="shared" si="336"/>
        <v>Sep</v>
      </c>
      <c r="U2743">
        <f t="shared" si="337"/>
        <v>2014</v>
      </c>
      <c r="V2743" s="10">
        <f t="shared" si="343"/>
        <v>41932.088194444441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338"/>
        <v>29.24</v>
      </c>
      <c r="P2744" s="5">
        <f t="shared" si="339"/>
        <v>40.611111111111114</v>
      </c>
      <c r="Q2744" t="str">
        <f t="shared" si="340"/>
        <v>publishing</v>
      </c>
      <c r="R2744" t="str">
        <f t="shared" si="341"/>
        <v>children's books</v>
      </c>
      <c r="S2744" s="10">
        <f t="shared" si="342"/>
        <v>41030.719756944447</v>
      </c>
      <c r="T2744" t="str">
        <f t="shared" si="336"/>
        <v>May</v>
      </c>
      <c r="U2744">
        <f t="shared" si="337"/>
        <v>2012</v>
      </c>
      <c r="V2744" s="10">
        <f t="shared" si="343"/>
        <v>41044.719756944447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338"/>
        <v>0</v>
      </c>
      <c r="P2745" s="5">
        <f t="shared" si="339"/>
        <v>0</v>
      </c>
      <c r="Q2745" t="str">
        <f t="shared" si="340"/>
        <v>publishing</v>
      </c>
      <c r="R2745" t="str">
        <f t="shared" si="341"/>
        <v>children's books</v>
      </c>
      <c r="S2745" s="10">
        <f t="shared" si="342"/>
        <v>42632.328784722224</v>
      </c>
      <c r="T2745" t="str">
        <f t="shared" si="336"/>
        <v>Sep</v>
      </c>
      <c r="U2745">
        <f t="shared" si="337"/>
        <v>2016</v>
      </c>
      <c r="V2745" s="10">
        <f t="shared" si="343"/>
        <v>42662.328784722224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338"/>
        <v>5.21875</v>
      </c>
      <c r="P2746" s="5">
        <f t="shared" si="339"/>
        <v>37.954545454545453</v>
      </c>
      <c r="Q2746" t="str">
        <f t="shared" si="340"/>
        <v>publishing</v>
      </c>
      <c r="R2746" t="str">
        <f t="shared" si="341"/>
        <v>children's books</v>
      </c>
      <c r="S2746" s="10">
        <f t="shared" si="342"/>
        <v>40938.062476851854</v>
      </c>
      <c r="T2746" t="str">
        <f t="shared" si="336"/>
        <v>Jan</v>
      </c>
      <c r="U2746">
        <f t="shared" si="337"/>
        <v>2012</v>
      </c>
      <c r="V2746" s="10">
        <f t="shared" si="343"/>
        <v>40968.062476851854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338"/>
        <v>21.887499999999999</v>
      </c>
      <c r="P2747" s="5">
        <f t="shared" si="339"/>
        <v>35.734693877551024</v>
      </c>
      <c r="Q2747" t="str">
        <f t="shared" si="340"/>
        <v>publishing</v>
      </c>
      <c r="R2747" t="str">
        <f t="shared" si="341"/>
        <v>children's books</v>
      </c>
      <c r="S2747" s="10">
        <f t="shared" si="342"/>
        <v>41044.988055555557</v>
      </c>
      <c r="T2747" t="str">
        <f t="shared" si="336"/>
        <v>May</v>
      </c>
      <c r="U2747">
        <f t="shared" si="337"/>
        <v>2012</v>
      </c>
      <c r="V2747" s="10">
        <f t="shared" si="343"/>
        <v>41104.988055555557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338"/>
        <v>26.700000000000003</v>
      </c>
      <c r="P2748" s="5">
        <f t="shared" si="339"/>
        <v>42.157894736842103</v>
      </c>
      <c r="Q2748" t="str">
        <f t="shared" si="340"/>
        <v>publishing</v>
      </c>
      <c r="R2748" t="str">
        <f t="shared" si="341"/>
        <v>children's books</v>
      </c>
      <c r="S2748" s="10">
        <f t="shared" si="342"/>
        <v>41850.781377314815</v>
      </c>
      <c r="T2748" t="str">
        <f t="shared" si="336"/>
        <v>Jul</v>
      </c>
      <c r="U2748">
        <f t="shared" si="337"/>
        <v>2014</v>
      </c>
      <c r="V2748" s="10">
        <f t="shared" si="343"/>
        <v>41880.781377314815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338"/>
        <v>28.000000000000004</v>
      </c>
      <c r="P2749" s="5">
        <f t="shared" si="339"/>
        <v>35</v>
      </c>
      <c r="Q2749" t="str">
        <f t="shared" si="340"/>
        <v>publishing</v>
      </c>
      <c r="R2749" t="str">
        <f t="shared" si="341"/>
        <v>children's books</v>
      </c>
      <c r="S2749" s="10">
        <f t="shared" si="342"/>
        <v>41044.64811342593</v>
      </c>
      <c r="T2749" t="str">
        <f t="shared" si="336"/>
        <v>May</v>
      </c>
      <c r="U2749">
        <f t="shared" si="337"/>
        <v>2012</v>
      </c>
      <c r="V2749" s="10">
        <f t="shared" si="343"/>
        <v>41076.131944444445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338"/>
        <v>1.06</v>
      </c>
      <c r="P2750" s="5">
        <f t="shared" si="339"/>
        <v>13.25</v>
      </c>
      <c r="Q2750" t="str">
        <f t="shared" si="340"/>
        <v>publishing</v>
      </c>
      <c r="R2750" t="str">
        <f t="shared" si="341"/>
        <v>children's books</v>
      </c>
      <c r="S2750" s="10">
        <f t="shared" si="342"/>
        <v>42585.7106712963</v>
      </c>
      <c r="T2750" t="str">
        <f t="shared" si="336"/>
        <v>Aug</v>
      </c>
      <c r="U2750">
        <f t="shared" si="337"/>
        <v>2016</v>
      </c>
      <c r="V2750" s="10">
        <f t="shared" si="343"/>
        <v>42615.7106712963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338"/>
        <v>1.0999999999999999</v>
      </c>
      <c r="P2751" s="5">
        <f t="shared" si="339"/>
        <v>55</v>
      </c>
      <c r="Q2751" t="str">
        <f t="shared" si="340"/>
        <v>publishing</v>
      </c>
      <c r="R2751" t="str">
        <f t="shared" si="341"/>
        <v>children's books</v>
      </c>
      <c r="S2751" s="10">
        <f t="shared" si="342"/>
        <v>42068.799039351856</v>
      </c>
      <c r="T2751" t="str">
        <f t="shared" si="336"/>
        <v>Mar</v>
      </c>
      <c r="U2751">
        <f t="shared" si="337"/>
        <v>2015</v>
      </c>
      <c r="V2751" s="10">
        <f t="shared" si="343"/>
        <v>42098.757372685184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338"/>
        <v>0</v>
      </c>
      <c r="P2752" s="5">
        <f t="shared" si="339"/>
        <v>0</v>
      </c>
      <c r="Q2752" t="str">
        <f t="shared" si="340"/>
        <v>publishing</v>
      </c>
      <c r="R2752" t="str">
        <f t="shared" si="341"/>
        <v>children's books</v>
      </c>
      <c r="S2752" s="10">
        <f t="shared" si="342"/>
        <v>41078.899826388886</v>
      </c>
      <c r="T2752" t="str">
        <f t="shared" si="336"/>
        <v>Jun</v>
      </c>
      <c r="U2752">
        <f t="shared" si="337"/>
        <v>2012</v>
      </c>
      <c r="V2752" s="10">
        <f t="shared" si="343"/>
        <v>41090.833333333336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338"/>
        <v>0</v>
      </c>
      <c r="P2753" s="5">
        <f t="shared" si="339"/>
        <v>0</v>
      </c>
      <c r="Q2753" t="str">
        <f t="shared" si="340"/>
        <v>publishing</v>
      </c>
      <c r="R2753" t="str">
        <f t="shared" si="341"/>
        <v>children's books</v>
      </c>
      <c r="S2753" s="10">
        <f t="shared" si="342"/>
        <v>41747.887060185189</v>
      </c>
      <c r="T2753" t="str">
        <f t="shared" si="336"/>
        <v>Apr</v>
      </c>
      <c r="U2753">
        <f t="shared" si="337"/>
        <v>2014</v>
      </c>
      <c r="V2753" s="10">
        <f t="shared" si="343"/>
        <v>41807.887060185189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338"/>
        <v>11.458333333333332</v>
      </c>
      <c r="P2754" s="5">
        <f t="shared" si="339"/>
        <v>39.285714285714285</v>
      </c>
      <c r="Q2754" t="str">
        <f t="shared" si="340"/>
        <v>publishing</v>
      </c>
      <c r="R2754" t="str">
        <f t="shared" si="341"/>
        <v>children's books</v>
      </c>
      <c r="S2754" s="10">
        <f t="shared" si="342"/>
        <v>40855.765092592592</v>
      </c>
      <c r="T2754" t="str">
        <f t="shared" ref="T2754:T2817" si="344">TEXT(S2754,"mmm")</f>
        <v>Nov</v>
      </c>
      <c r="U2754">
        <f t="shared" ref="U2754:U2817" si="345">YEAR(S2754)</f>
        <v>2011</v>
      </c>
      <c r="V2754" s="10">
        <f t="shared" si="343"/>
        <v>40895.765092592592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346">(E2755/D2755)*100</f>
        <v>19</v>
      </c>
      <c r="P2755" s="5">
        <f t="shared" ref="P2755:P2818" si="347">IFERROR(E2755/L2755,0)</f>
        <v>47.5</v>
      </c>
      <c r="Q2755" t="str">
        <f t="shared" ref="Q2755:Q2818" si="348">LEFT(N2755,SEARCH("/",N2755,1)-1)</f>
        <v>publishing</v>
      </c>
      <c r="R2755" t="str">
        <f t="shared" ref="R2755:R2818" si="349">RIGHT(N2755,LEN(N2755)-SEARCH("/",N2755,1))</f>
        <v>children's books</v>
      </c>
      <c r="S2755" s="10">
        <f t="shared" ref="S2755:S2818" si="350">(((J2755/60)/60)/24)+DATE(1970,1,1)</f>
        <v>41117.900729166664</v>
      </c>
      <c r="T2755" t="str">
        <f t="shared" si="344"/>
        <v>Jul</v>
      </c>
      <c r="U2755">
        <f t="shared" si="345"/>
        <v>2012</v>
      </c>
      <c r="V2755" s="10">
        <f t="shared" ref="V2755:V2818" si="351">(((I2755/60)/60)/24)+DATE(1970,1,1)</f>
        <v>41147.900729166664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346"/>
        <v>0</v>
      </c>
      <c r="P2756" s="5">
        <f t="shared" si="347"/>
        <v>0</v>
      </c>
      <c r="Q2756" t="str">
        <f t="shared" si="348"/>
        <v>publishing</v>
      </c>
      <c r="R2756" t="str">
        <f t="shared" si="349"/>
        <v>children's books</v>
      </c>
      <c r="S2756" s="10">
        <f t="shared" si="350"/>
        <v>41863.636006944449</v>
      </c>
      <c r="T2756" t="str">
        <f t="shared" si="344"/>
        <v>Aug</v>
      </c>
      <c r="U2756">
        <f t="shared" si="345"/>
        <v>2014</v>
      </c>
      <c r="V2756" s="10">
        <f t="shared" si="351"/>
        <v>41893.636006944449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346"/>
        <v>52</v>
      </c>
      <c r="P2757" s="5">
        <f t="shared" si="347"/>
        <v>17.333333333333332</v>
      </c>
      <c r="Q2757" t="str">
        <f t="shared" si="348"/>
        <v>publishing</v>
      </c>
      <c r="R2757" t="str">
        <f t="shared" si="349"/>
        <v>children's books</v>
      </c>
      <c r="S2757" s="10">
        <f t="shared" si="350"/>
        <v>42072.790821759263</v>
      </c>
      <c r="T2757" t="str">
        <f t="shared" si="344"/>
        <v>Mar</v>
      </c>
      <c r="U2757">
        <f t="shared" si="345"/>
        <v>2015</v>
      </c>
      <c r="V2757" s="10">
        <f t="shared" si="351"/>
        <v>42102.790821759263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346"/>
        <v>10.48</v>
      </c>
      <c r="P2758" s="5">
        <f t="shared" si="347"/>
        <v>31.757575757575758</v>
      </c>
      <c r="Q2758" t="str">
        <f t="shared" si="348"/>
        <v>publishing</v>
      </c>
      <c r="R2758" t="str">
        <f t="shared" si="349"/>
        <v>children's books</v>
      </c>
      <c r="S2758" s="10">
        <f t="shared" si="350"/>
        <v>41620.90047453704</v>
      </c>
      <c r="T2758" t="str">
        <f t="shared" si="344"/>
        <v>Dec</v>
      </c>
      <c r="U2758">
        <f t="shared" si="345"/>
        <v>2013</v>
      </c>
      <c r="V2758" s="10">
        <f t="shared" si="351"/>
        <v>41650.90047453704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346"/>
        <v>0.66666666666666674</v>
      </c>
      <c r="P2759" s="5">
        <f t="shared" si="347"/>
        <v>5</v>
      </c>
      <c r="Q2759" t="str">
        <f t="shared" si="348"/>
        <v>publishing</v>
      </c>
      <c r="R2759" t="str">
        <f t="shared" si="349"/>
        <v>children's books</v>
      </c>
      <c r="S2759" s="10">
        <f t="shared" si="350"/>
        <v>42573.65662037037</v>
      </c>
      <c r="T2759" t="str">
        <f t="shared" si="344"/>
        <v>Jul</v>
      </c>
      <c r="U2759">
        <f t="shared" si="345"/>
        <v>2016</v>
      </c>
      <c r="V2759" s="10">
        <f t="shared" si="351"/>
        <v>42588.65662037037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346"/>
        <v>11.700000000000001</v>
      </c>
      <c r="P2760" s="5">
        <f t="shared" si="347"/>
        <v>39</v>
      </c>
      <c r="Q2760" t="str">
        <f t="shared" si="348"/>
        <v>publishing</v>
      </c>
      <c r="R2760" t="str">
        <f t="shared" si="349"/>
        <v>children's books</v>
      </c>
      <c r="S2760" s="10">
        <f t="shared" si="350"/>
        <v>42639.441932870366</v>
      </c>
      <c r="T2760" t="str">
        <f t="shared" si="344"/>
        <v>Sep</v>
      </c>
      <c r="U2760">
        <f t="shared" si="345"/>
        <v>2016</v>
      </c>
      <c r="V2760" s="10">
        <f t="shared" si="351"/>
        <v>42653.441932870366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346"/>
        <v>10.5</v>
      </c>
      <c r="P2761" s="5">
        <f t="shared" si="347"/>
        <v>52.5</v>
      </c>
      <c r="Q2761" t="str">
        <f t="shared" si="348"/>
        <v>publishing</v>
      </c>
      <c r="R2761" t="str">
        <f t="shared" si="349"/>
        <v>children's books</v>
      </c>
      <c r="S2761" s="10">
        <f t="shared" si="350"/>
        <v>42524.36650462963</v>
      </c>
      <c r="T2761" t="str">
        <f t="shared" si="344"/>
        <v>Jun</v>
      </c>
      <c r="U2761">
        <f t="shared" si="345"/>
        <v>2016</v>
      </c>
      <c r="V2761" s="10">
        <f t="shared" si="351"/>
        <v>42567.36650462963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346"/>
        <v>0</v>
      </c>
      <c r="P2762" s="5">
        <f t="shared" si="347"/>
        <v>0</v>
      </c>
      <c r="Q2762" t="str">
        <f t="shared" si="348"/>
        <v>publishing</v>
      </c>
      <c r="R2762" t="str">
        <f t="shared" si="349"/>
        <v>children's books</v>
      </c>
      <c r="S2762" s="10">
        <f t="shared" si="350"/>
        <v>41415.461319444446</v>
      </c>
      <c r="T2762" t="str">
        <f t="shared" si="344"/>
        <v>May</v>
      </c>
      <c r="U2762">
        <f t="shared" si="345"/>
        <v>2013</v>
      </c>
      <c r="V2762" s="10">
        <f t="shared" si="351"/>
        <v>41445.461319444446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346"/>
        <v>0.72</v>
      </c>
      <c r="P2763" s="5">
        <f t="shared" si="347"/>
        <v>9</v>
      </c>
      <c r="Q2763" t="str">
        <f t="shared" si="348"/>
        <v>publishing</v>
      </c>
      <c r="R2763" t="str">
        <f t="shared" si="349"/>
        <v>children's books</v>
      </c>
      <c r="S2763" s="10">
        <f t="shared" si="350"/>
        <v>41247.063576388886</v>
      </c>
      <c r="T2763" t="str">
        <f t="shared" si="344"/>
        <v>Dec</v>
      </c>
      <c r="U2763">
        <f t="shared" si="345"/>
        <v>2012</v>
      </c>
      <c r="V2763" s="10">
        <f t="shared" si="351"/>
        <v>41277.063576388886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346"/>
        <v>0.76923076923076927</v>
      </c>
      <c r="P2764" s="5">
        <f t="shared" si="347"/>
        <v>25</v>
      </c>
      <c r="Q2764" t="str">
        <f t="shared" si="348"/>
        <v>publishing</v>
      </c>
      <c r="R2764" t="str">
        <f t="shared" si="349"/>
        <v>children's books</v>
      </c>
      <c r="S2764" s="10">
        <f t="shared" si="350"/>
        <v>40927.036979166667</v>
      </c>
      <c r="T2764" t="str">
        <f t="shared" si="344"/>
        <v>Jan</v>
      </c>
      <c r="U2764">
        <f t="shared" si="345"/>
        <v>2012</v>
      </c>
      <c r="V2764" s="10">
        <f t="shared" si="351"/>
        <v>40986.995312500003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346"/>
        <v>0.22842639593908631</v>
      </c>
      <c r="P2765" s="5">
        <f t="shared" si="347"/>
        <v>30</v>
      </c>
      <c r="Q2765" t="str">
        <f t="shared" si="348"/>
        <v>publishing</v>
      </c>
      <c r="R2765" t="str">
        <f t="shared" si="349"/>
        <v>children's books</v>
      </c>
      <c r="S2765" s="10">
        <f t="shared" si="350"/>
        <v>41373.579675925925</v>
      </c>
      <c r="T2765" t="str">
        <f t="shared" si="344"/>
        <v>Apr</v>
      </c>
      <c r="U2765">
        <f t="shared" si="345"/>
        <v>2013</v>
      </c>
      <c r="V2765" s="10">
        <f t="shared" si="351"/>
        <v>41418.579675925925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346"/>
        <v>1.125</v>
      </c>
      <c r="P2766" s="5">
        <f t="shared" si="347"/>
        <v>11.25</v>
      </c>
      <c r="Q2766" t="str">
        <f t="shared" si="348"/>
        <v>publishing</v>
      </c>
      <c r="R2766" t="str">
        <f t="shared" si="349"/>
        <v>children's books</v>
      </c>
      <c r="S2766" s="10">
        <f t="shared" si="350"/>
        <v>41030.292025462964</v>
      </c>
      <c r="T2766" t="str">
        <f t="shared" si="344"/>
        <v>May</v>
      </c>
      <c r="U2766">
        <f t="shared" si="345"/>
        <v>2012</v>
      </c>
      <c r="V2766" s="10">
        <f t="shared" si="351"/>
        <v>41059.791666666664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346"/>
        <v>0</v>
      </c>
      <c r="P2767" s="5">
        <f t="shared" si="347"/>
        <v>0</v>
      </c>
      <c r="Q2767" t="str">
        <f t="shared" si="348"/>
        <v>publishing</v>
      </c>
      <c r="R2767" t="str">
        <f t="shared" si="349"/>
        <v>children's books</v>
      </c>
      <c r="S2767" s="10">
        <f t="shared" si="350"/>
        <v>41194.579027777778</v>
      </c>
      <c r="T2767" t="str">
        <f t="shared" si="344"/>
        <v>Oct</v>
      </c>
      <c r="U2767">
        <f t="shared" si="345"/>
        <v>2012</v>
      </c>
      <c r="V2767" s="10">
        <f t="shared" si="351"/>
        <v>41210.579027777778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346"/>
        <v>2</v>
      </c>
      <c r="P2768" s="5">
        <f t="shared" si="347"/>
        <v>25</v>
      </c>
      <c r="Q2768" t="str">
        <f t="shared" si="348"/>
        <v>publishing</v>
      </c>
      <c r="R2768" t="str">
        <f t="shared" si="349"/>
        <v>children's books</v>
      </c>
      <c r="S2768" s="10">
        <f t="shared" si="350"/>
        <v>40736.668032407404</v>
      </c>
      <c r="T2768" t="str">
        <f t="shared" si="344"/>
        <v>Jul</v>
      </c>
      <c r="U2768">
        <f t="shared" si="345"/>
        <v>2011</v>
      </c>
      <c r="V2768" s="10">
        <f t="shared" si="351"/>
        <v>40766.668032407404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346"/>
        <v>0.85000000000000009</v>
      </c>
      <c r="P2769" s="5">
        <f t="shared" si="347"/>
        <v>11.333333333333334</v>
      </c>
      <c r="Q2769" t="str">
        <f t="shared" si="348"/>
        <v>publishing</v>
      </c>
      <c r="R2769" t="str">
        <f t="shared" si="349"/>
        <v>children's books</v>
      </c>
      <c r="S2769" s="10">
        <f t="shared" si="350"/>
        <v>42172.958912037036</v>
      </c>
      <c r="T2769" t="str">
        <f t="shared" si="344"/>
        <v>Jun</v>
      </c>
      <c r="U2769">
        <f t="shared" si="345"/>
        <v>2015</v>
      </c>
      <c r="V2769" s="10">
        <f t="shared" si="351"/>
        <v>42232.958912037036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346"/>
        <v>14.314285714285715</v>
      </c>
      <c r="P2770" s="5">
        <f t="shared" si="347"/>
        <v>29.470588235294116</v>
      </c>
      <c r="Q2770" t="str">
        <f t="shared" si="348"/>
        <v>publishing</v>
      </c>
      <c r="R2770" t="str">
        <f t="shared" si="349"/>
        <v>children's books</v>
      </c>
      <c r="S2770" s="10">
        <f t="shared" si="350"/>
        <v>40967.614849537036</v>
      </c>
      <c r="T2770" t="str">
        <f t="shared" si="344"/>
        <v>Feb</v>
      </c>
      <c r="U2770">
        <f t="shared" si="345"/>
        <v>2012</v>
      </c>
      <c r="V2770" s="10">
        <f t="shared" si="351"/>
        <v>40997.573182870372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346"/>
        <v>0.25</v>
      </c>
      <c r="P2771" s="5">
        <f t="shared" si="347"/>
        <v>1</v>
      </c>
      <c r="Q2771" t="str">
        <f t="shared" si="348"/>
        <v>publishing</v>
      </c>
      <c r="R2771" t="str">
        <f t="shared" si="349"/>
        <v>children's books</v>
      </c>
      <c r="S2771" s="10">
        <f t="shared" si="350"/>
        <v>41745.826273148145</v>
      </c>
      <c r="T2771" t="str">
        <f t="shared" si="344"/>
        <v>Apr</v>
      </c>
      <c r="U2771">
        <f t="shared" si="345"/>
        <v>2014</v>
      </c>
      <c r="V2771" s="10">
        <f t="shared" si="351"/>
        <v>41795.826273148145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346"/>
        <v>10.411249999999999</v>
      </c>
      <c r="P2772" s="5">
        <f t="shared" si="347"/>
        <v>63.098484848484851</v>
      </c>
      <c r="Q2772" t="str">
        <f t="shared" si="348"/>
        <v>publishing</v>
      </c>
      <c r="R2772" t="str">
        <f t="shared" si="349"/>
        <v>children's books</v>
      </c>
      <c r="S2772" s="10">
        <f t="shared" si="350"/>
        <v>41686.705208333333</v>
      </c>
      <c r="T2772" t="str">
        <f t="shared" si="344"/>
        <v>Feb</v>
      </c>
      <c r="U2772">
        <f t="shared" si="345"/>
        <v>2014</v>
      </c>
      <c r="V2772" s="10">
        <f t="shared" si="351"/>
        <v>41716.663541666669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346"/>
        <v>0</v>
      </c>
      <c r="P2773" s="5">
        <f t="shared" si="347"/>
        <v>0</v>
      </c>
      <c r="Q2773" t="str">
        <f t="shared" si="348"/>
        <v>publishing</v>
      </c>
      <c r="R2773" t="str">
        <f t="shared" si="349"/>
        <v>children's books</v>
      </c>
      <c r="S2773" s="10">
        <f t="shared" si="350"/>
        <v>41257.531712962962</v>
      </c>
      <c r="T2773" t="str">
        <f t="shared" si="344"/>
        <v>Dec</v>
      </c>
      <c r="U2773">
        <f t="shared" si="345"/>
        <v>2012</v>
      </c>
      <c r="V2773" s="10">
        <f t="shared" si="351"/>
        <v>41306.708333333336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346"/>
        <v>0</v>
      </c>
      <c r="P2774" s="5">
        <f t="shared" si="347"/>
        <v>0</v>
      </c>
      <c r="Q2774" t="str">
        <f t="shared" si="348"/>
        <v>publishing</v>
      </c>
      <c r="R2774" t="str">
        <f t="shared" si="349"/>
        <v>children's books</v>
      </c>
      <c r="S2774" s="10">
        <f t="shared" si="350"/>
        <v>41537.869143518517</v>
      </c>
      <c r="T2774" t="str">
        <f t="shared" si="344"/>
        <v>Sep</v>
      </c>
      <c r="U2774">
        <f t="shared" si="345"/>
        <v>2013</v>
      </c>
      <c r="V2774" s="10">
        <f t="shared" si="351"/>
        <v>41552.869143518517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346"/>
        <v>0.18867924528301888</v>
      </c>
      <c r="P2775" s="5">
        <f t="shared" si="347"/>
        <v>1</v>
      </c>
      <c r="Q2775" t="str">
        <f t="shared" si="348"/>
        <v>publishing</v>
      </c>
      <c r="R2775" t="str">
        <f t="shared" si="349"/>
        <v>children's books</v>
      </c>
      <c r="S2775" s="10">
        <f t="shared" si="350"/>
        <v>42474.86482638889</v>
      </c>
      <c r="T2775" t="str">
        <f t="shared" si="344"/>
        <v>Apr</v>
      </c>
      <c r="U2775">
        <f t="shared" si="345"/>
        <v>2016</v>
      </c>
      <c r="V2775" s="10">
        <f t="shared" si="351"/>
        <v>42484.86482638889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346"/>
        <v>14.249999999999998</v>
      </c>
      <c r="P2776" s="5">
        <f t="shared" si="347"/>
        <v>43.846153846153847</v>
      </c>
      <c r="Q2776" t="str">
        <f t="shared" si="348"/>
        <v>publishing</v>
      </c>
      <c r="R2776" t="str">
        <f t="shared" si="349"/>
        <v>children's books</v>
      </c>
      <c r="S2776" s="10">
        <f t="shared" si="350"/>
        <v>41311.126481481479</v>
      </c>
      <c r="T2776" t="str">
        <f t="shared" si="344"/>
        <v>Feb</v>
      </c>
      <c r="U2776">
        <f t="shared" si="345"/>
        <v>2013</v>
      </c>
      <c r="V2776" s="10">
        <f t="shared" si="351"/>
        <v>41341.126481481479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346"/>
        <v>3</v>
      </c>
      <c r="P2777" s="5">
        <f t="shared" si="347"/>
        <v>75</v>
      </c>
      <c r="Q2777" t="str">
        <f t="shared" si="348"/>
        <v>publishing</v>
      </c>
      <c r="R2777" t="str">
        <f t="shared" si="349"/>
        <v>children's books</v>
      </c>
      <c r="S2777" s="10">
        <f t="shared" si="350"/>
        <v>40863.013356481482</v>
      </c>
      <c r="T2777" t="str">
        <f t="shared" si="344"/>
        <v>Nov</v>
      </c>
      <c r="U2777">
        <f t="shared" si="345"/>
        <v>2011</v>
      </c>
      <c r="V2777" s="10">
        <f t="shared" si="351"/>
        <v>40893.013356481482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346"/>
        <v>7.8809523809523814</v>
      </c>
      <c r="P2778" s="5">
        <f t="shared" si="347"/>
        <v>45.972222222222221</v>
      </c>
      <c r="Q2778" t="str">
        <f t="shared" si="348"/>
        <v>publishing</v>
      </c>
      <c r="R2778" t="str">
        <f t="shared" si="349"/>
        <v>children's books</v>
      </c>
      <c r="S2778" s="10">
        <f t="shared" si="350"/>
        <v>42136.297175925924</v>
      </c>
      <c r="T2778" t="str">
        <f t="shared" si="344"/>
        <v>May</v>
      </c>
      <c r="U2778">
        <f t="shared" si="345"/>
        <v>2015</v>
      </c>
      <c r="V2778" s="10">
        <f t="shared" si="351"/>
        <v>42167.297175925924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346"/>
        <v>0.33333333333333337</v>
      </c>
      <c r="P2779" s="5">
        <f t="shared" si="347"/>
        <v>10</v>
      </c>
      <c r="Q2779" t="str">
        <f t="shared" si="348"/>
        <v>publishing</v>
      </c>
      <c r="R2779" t="str">
        <f t="shared" si="349"/>
        <v>children's books</v>
      </c>
      <c r="S2779" s="10">
        <f t="shared" si="350"/>
        <v>42172.669027777782</v>
      </c>
      <c r="T2779" t="str">
        <f t="shared" si="344"/>
        <v>Jun</v>
      </c>
      <c r="U2779">
        <f t="shared" si="345"/>
        <v>2015</v>
      </c>
      <c r="V2779" s="10">
        <f t="shared" si="351"/>
        <v>42202.669027777782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346"/>
        <v>25.545454545454543</v>
      </c>
      <c r="P2780" s="5">
        <f t="shared" si="347"/>
        <v>93.666666666666671</v>
      </c>
      <c r="Q2780" t="str">
        <f t="shared" si="348"/>
        <v>publishing</v>
      </c>
      <c r="R2780" t="str">
        <f t="shared" si="349"/>
        <v>children's books</v>
      </c>
      <c r="S2780" s="10">
        <f t="shared" si="350"/>
        <v>41846.978078703702</v>
      </c>
      <c r="T2780" t="str">
        <f t="shared" si="344"/>
        <v>Jul</v>
      </c>
      <c r="U2780">
        <f t="shared" si="345"/>
        <v>2014</v>
      </c>
      <c r="V2780" s="10">
        <f t="shared" si="351"/>
        <v>41876.978078703702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346"/>
        <v>2.12</v>
      </c>
      <c r="P2781" s="5">
        <f t="shared" si="347"/>
        <v>53</v>
      </c>
      <c r="Q2781" t="str">
        <f t="shared" si="348"/>
        <v>publishing</v>
      </c>
      <c r="R2781" t="str">
        <f t="shared" si="349"/>
        <v>children's books</v>
      </c>
      <c r="S2781" s="10">
        <f t="shared" si="350"/>
        <v>42300.585891203707</v>
      </c>
      <c r="T2781" t="str">
        <f t="shared" si="344"/>
        <v>Oct</v>
      </c>
      <c r="U2781">
        <f t="shared" si="345"/>
        <v>2015</v>
      </c>
      <c r="V2781" s="10">
        <f t="shared" si="351"/>
        <v>42330.627557870372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346"/>
        <v>0</v>
      </c>
      <c r="P2782" s="5">
        <f t="shared" si="347"/>
        <v>0</v>
      </c>
      <c r="Q2782" t="str">
        <f t="shared" si="348"/>
        <v>publishing</v>
      </c>
      <c r="R2782" t="str">
        <f t="shared" si="349"/>
        <v>children's books</v>
      </c>
      <c r="S2782" s="10">
        <f t="shared" si="350"/>
        <v>42774.447777777779</v>
      </c>
      <c r="T2782" t="str">
        <f t="shared" si="344"/>
        <v>Feb</v>
      </c>
      <c r="U2782">
        <f t="shared" si="345"/>
        <v>2017</v>
      </c>
      <c r="V2782" s="10">
        <f t="shared" si="351"/>
        <v>42804.447777777779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346"/>
        <v>105.28</v>
      </c>
      <c r="P2783" s="5">
        <f t="shared" si="347"/>
        <v>47</v>
      </c>
      <c r="Q2783" t="str">
        <f t="shared" si="348"/>
        <v>theater</v>
      </c>
      <c r="R2783" t="str">
        <f t="shared" si="349"/>
        <v>plays</v>
      </c>
      <c r="S2783" s="10">
        <f t="shared" si="350"/>
        <v>42018.94159722222</v>
      </c>
      <c r="T2783" t="str">
        <f t="shared" si="344"/>
        <v>Jan</v>
      </c>
      <c r="U2783">
        <f t="shared" si="345"/>
        <v>2015</v>
      </c>
      <c r="V2783" s="10">
        <f t="shared" si="351"/>
        <v>42047.291666666672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346"/>
        <v>120</v>
      </c>
      <c r="P2784" s="5">
        <f t="shared" si="347"/>
        <v>66.666666666666671</v>
      </c>
      <c r="Q2784" t="str">
        <f t="shared" si="348"/>
        <v>theater</v>
      </c>
      <c r="R2784" t="str">
        <f t="shared" si="349"/>
        <v>plays</v>
      </c>
      <c r="S2784" s="10">
        <f t="shared" si="350"/>
        <v>42026.924976851849</v>
      </c>
      <c r="T2784" t="str">
        <f t="shared" si="344"/>
        <v>Jan</v>
      </c>
      <c r="U2784">
        <f t="shared" si="345"/>
        <v>2015</v>
      </c>
      <c r="V2784" s="10">
        <f t="shared" si="351"/>
        <v>42052.207638888889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346"/>
        <v>114.5</v>
      </c>
      <c r="P2785" s="5">
        <f t="shared" si="347"/>
        <v>18.770491803278688</v>
      </c>
      <c r="Q2785" t="str">
        <f t="shared" si="348"/>
        <v>theater</v>
      </c>
      <c r="R2785" t="str">
        <f t="shared" si="349"/>
        <v>plays</v>
      </c>
      <c r="S2785" s="10">
        <f t="shared" si="350"/>
        <v>42103.535254629634</v>
      </c>
      <c r="T2785" t="str">
        <f t="shared" si="344"/>
        <v>Apr</v>
      </c>
      <c r="U2785">
        <f t="shared" si="345"/>
        <v>2015</v>
      </c>
      <c r="V2785" s="10">
        <f t="shared" si="351"/>
        <v>42117.535254629634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346"/>
        <v>119</v>
      </c>
      <c r="P2786" s="5">
        <f t="shared" si="347"/>
        <v>66.111111111111114</v>
      </c>
      <c r="Q2786" t="str">
        <f t="shared" si="348"/>
        <v>theater</v>
      </c>
      <c r="R2786" t="str">
        <f t="shared" si="349"/>
        <v>plays</v>
      </c>
      <c r="S2786" s="10">
        <f t="shared" si="350"/>
        <v>41920.787534722222</v>
      </c>
      <c r="T2786" t="str">
        <f t="shared" si="344"/>
        <v>Oct</v>
      </c>
      <c r="U2786">
        <f t="shared" si="345"/>
        <v>2014</v>
      </c>
      <c r="V2786" s="10">
        <f t="shared" si="351"/>
        <v>41941.787534722222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346"/>
        <v>104.67999999999999</v>
      </c>
      <c r="P2787" s="5">
        <f t="shared" si="347"/>
        <v>36.859154929577464</v>
      </c>
      <c r="Q2787" t="str">
        <f t="shared" si="348"/>
        <v>theater</v>
      </c>
      <c r="R2787" t="str">
        <f t="shared" si="349"/>
        <v>plays</v>
      </c>
      <c r="S2787" s="10">
        <f t="shared" si="350"/>
        <v>42558.189432870371</v>
      </c>
      <c r="T2787" t="str">
        <f t="shared" si="344"/>
        <v>Jul</v>
      </c>
      <c r="U2787">
        <f t="shared" si="345"/>
        <v>2016</v>
      </c>
      <c r="V2787" s="10">
        <f t="shared" si="351"/>
        <v>42587.875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346"/>
        <v>117.83999999999999</v>
      </c>
      <c r="P2788" s="5">
        <f t="shared" si="347"/>
        <v>39.810810810810814</v>
      </c>
      <c r="Q2788" t="str">
        <f t="shared" si="348"/>
        <v>theater</v>
      </c>
      <c r="R2788" t="str">
        <f t="shared" si="349"/>
        <v>plays</v>
      </c>
      <c r="S2788" s="10">
        <f t="shared" si="350"/>
        <v>41815.569212962961</v>
      </c>
      <c r="T2788" t="str">
        <f t="shared" si="344"/>
        <v>Jun</v>
      </c>
      <c r="U2788">
        <f t="shared" si="345"/>
        <v>2014</v>
      </c>
      <c r="V2788" s="10">
        <f t="shared" si="351"/>
        <v>41829.569212962961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346"/>
        <v>119.7</v>
      </c>
      <c r="P2789" s="5">
        <f t="shared" si="347"/>
        <v>31.5</v>
      </c>
      <c r="Q2789" t="str">
        <f t="shared" si="348"/>
        <v>theater</v>
      </c>
      <c r="R2789" t="str">
        <f t="shared" si="349"/>
        <v>plays</v>
      </c>
      <c r="S2789" s="10">
        <f t="shared" si="350"/>
        <v>41808.198518518519</v>
      </c>
      <c r="T2789" t="str">
        <f t="shared" si="344"/>
        <v>Jun</v>
      </c>
      <c r="U2789">
        <f t="shared" si="345"/>
        <v>2014</v>
      </c>
      <c r="V2789" s="10">
        <f t="shared" si="351"/>
        <v>41838.198518518519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346"/>
        <v>102.49999999999999</v>
      </c>
      <c r="P2790" s="5">
        <f t="shared" si="347"/>
        <v>102.5</v>
      </c>
      <c r="Q2790" t="str">
        <f t="shared" si="348"/>
        <v>theater</v>
      </c>
      <c r="R2790" t="str">
        <f t="shared" si="349"/>
        <v>plays</v>
      </c>
      <c r="S2790" s="10">
        <f t="shared" si="350"/>
        <v>42550.701886574068</v>
      </c>
      <c r="T2790" t="str">
        <f t="shared" si="344"/>
        <v>Jun</v>
      </c>
      <c r="U2790">
        <f t="shared" si="345"/>
        <v>2016</v>
      </c>
      <c r="V2790" s="10">
        <f t="shared" si="351"/>
        <v>42580.701886574068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346"/>
        <v>101.16666666666667</v>
      </c>
      <c r="P2791" s="5">
        <f t="shared" si="347"/>
        <v>126.45833333333333</v>
      </c>
      <c r="Q2791" t="str">
        <f t="shared" si="348"/>
        <v>theater</v>
      </c>
      <c r="R2791" t="str">
        <f t="shared" si="349"/>
        <v>plays</v>
      </c>
      <c r="S2791" s="10">
        <f t="shared" si="350"/>
        <v>42056.013124999998</v>
      </c>
      <c r="T2791" t="str">
        <f t="shared" si="344"/>
        <v>Feb</v>
      </c>
      <c r="U2791">
        <f t="shared" si="345"/>
        <v>2015</v>
      </c>
      <c r="V2791" s="10">
        <f t="shared" si="351"/>
        <v>42075.166666666672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346"/>
        <v>105.33333333333333</v>
      </c>
      <c r="P2792" s="5">
        <f t="shared" si="347"/>
        <v>47.878787878787875</v>
      </c>
      <c r="Q2792" t="str">
        <f t="shared" si="348"/>
        <v>theater</v>
      </c>
      <c r="R2792" t="str">
        <f t="shared" si="349"/>
        <v>plays</v>
      </c>
      <c r="S2792" s="10">
        <f t="shared" si="350"/>
        <v>42016.938692129625</v>
      </c>
      <c r="T2792" t="str">
        <f t="shared" si="344"/>
        <v>Jan</v>
      </c>
      <c r="U2792">
        <f t="shared" si="345"/>
        <v>2015</v>
      </c>
      <c r="V2792" s="10">
        <f t="shared" si="351"/>
        <v>42046.938692129625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346"/>
        <v>102.49999999999999</v>
      </c>
      <c r="P2793" s="5">
        <f t="shared" si="347"/>
        <v>73.214285714285708</v>
      </c>
      <c r="Q2793" t="str">
        <f t="shared" si="348"/>
        <v>theater</v>
      </c>
      <c r="R2793" t="str">
        <f t="shared" si="349"/>
        <v>plays</v>
      </c>
      <c r="S2793" s="10">
        <f t="shared" si="350"/>
        <v>42591.899988425925</v>
      </c>
      <c r="T2793" t="str">
        <f t="shared" si="344"/>
        <v>Aug</v>
      </c>
      <c r="U2793">
        <f t="shared" si="345"/>
        <v>2016</v>
      </c>
      <c r="V2793" s="10">
        <f t="shared" si="351"/>
        <v>42622.166666666672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346"/>
        <v>107.60000000000001</v>
      </c>
      <c r="P2794" s="5">
        <f t="shared" si="347"/>
        <v>89.666666666666671</v>
      </c>
      <c r="Q2794" t="str">
        <f t="shared" si="348"/>
        <v>theater</v>
      </c>
      <c r="R2794" t="str">
        <f t="shared" si="349"/>
        <v>plays</v>
      </c>
      <c r="S2794" s="10">
        <f t="shared" si="350"/>
        <v>42183.231006944443</v>
      </c>
      <c r="T2794" t="str">
        <f t="shared" si="344"/>
        <v>Jun</v>
      </c>
      <c r="U2794">
        <f t="shared" si="345"/>
        <v>2015</v>
      </c>
      <c r="V2794" s="10">
        <f t="shared" si="351"/>
        <v>42228.231006944443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346"/>
        <v>110.5675</v>
      </c>
      <c r="P2795" s="5">
        <f t="shared" si="347"/>
        <v>151.4623287671233</v>
      </c>
      <c r="Q2795" t="str">
        <f t="shared" si="348"/>
        <v>theater</v>
      </c>
      <c r="R2795" t="str">
        <f t="shared" si="349"/>
        <v>plays</v>
      </c>
      <c r="S2795" s="10">
        <f t="shared" si="350"/>
        <v>42176.419039351851</v>
      </c>
      <c r="T2795" t="str">
        <f t="shared" si="344"/>
        <v>Jun</v>
      </c>
      <c r="U2795">
        <f t="shared" si="345"/>
        <v>2015</v>
      </c>
      <c r="V2795" s="10">
        <f t="shared" si="351"/>
        <v>42206.419039351851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346"/>
        <v>150</v>
      </c>
      <c r="P2796" s="5">
        <f t="shared" si="347"/>
        <v>25</v>
      </c>
      <c r="Q2796" t="str">
        <f t="shared" si="348"/>
        <v>theater</v>
      </c>
      <c r="R2796" t="str">
        <f t="shared" si="349"/>
        <v>plays</v>
      </c>
      <c r="S2796" s="10">
        <f t="shared" si="350"/>
        <v>42416.691655092596</v>
      </c>
      <c r="T2796" t="str">
        <f t="shared" si="344"/>
        <v>Feb</v>
      </c>
      <c r="U2796">
        <f t="shared" si="345"/>
        <v>2016</v>
      </c>
      <c r="V2796" s="10">
        <f t="shared" si="351"/>
        <v>42432.791666666672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346"/>
        <v>104.28571428571429</v>
      </c>
      <c r="P2797" s="5">
        <f t="shared" si="347"/>
        <v>36.5</v>
      </c>
      <c r="Q2797" t="str">
        <f t="shared" si="348"/>
        <v>theater</v>
      </c>
      <c r="R2797" t="str">
        <f t="shared" si="349"/>
        <v>plays</v>
      </c>
      <c r="S2797" s="10">
        <f t="shared" si="350"/>
        <v>41780.525937500002</v>
      </c>
      <c r="T2797" t="str">
        <f t="shared" si="344"/>
        <v>May</v>
      </c>
      <c r="U2797">
        <f t="shared" si="345"/>
        <v>2014</v>
      </c>
      <c r="V2797" s="10">
        <f t="shared" si="351"/>
        <v>41796.958333333336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346"/>
        <v>115.5</v>
      </c>
      <c r="P2798" s="5">
        <f t="shared" si="347"/>
        <v>44</v>
      </c>
      <c r="Q2798" t="str">
        <f t="shared" si="348"/>
        <v>theater</v>
      </c>
      <c r="R2798" t="str">
        <f t="shared" si="349"/>
        <v>plays</v>
      </c>
      <c r="S2798" s="10">
        <f t="shared" si="350"/>
        <v>41795.528101851851</v>
      </c>
      <c r="T2798" t="str">
        <f t="shared" si="344"/>
        <v>Jun</v>
      </c>
      <c r="U2798">
        <f t="shared" si="345"/>
        <v>2014</v>
      </c>
      <c r="V2798" s="10">
        <f t="shared" si="351"/>
        <v>41825.528101851851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346"/>
        <v>102.64512500000001</v>
      </c>
      <c r="P2799" s="5">
        <f t="shared" si="347"/>
        <v>87.357553191489373</v>
      </c>
      <c r="Q2799" t="str">
        <f t="shared" si="348"/>
        <v>theater</v>
      </c>
      <c r="R2799" t="str">
        <f t="shared" si="349"/>
        <v>plays</v>
      </c>
      <c r="S2799" s="10">
        <f t="shared" si="350"/>
        <v>41798.94027777778</v>
      </c>
      <c r="T2799" t="str">
        <f t="shared" si="344"/>
        <v>Jun</v>
      </c>
      <c r="U2799">
        <f t="shared" si="345"/>
        <v>2014</v>
      </c>
      <c r="V2799" s="10">
        <f t="shared" si="351"/>
        <v>41828.94027777778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346"/>
        <v>101.4</v>
      </c>
      <c r="P2800" s="5">
        <f t="shared" si="347"/>
        <v>36.474820143884891</v>
      </c>
      <c r="Q2800" t="str">
        <f t="shared" si="348"/>
        <v>theater</v>
      </c>
      <c r="R2800" t="str">
        <f t="shared" si="349"/>
        <v>plays</v>
      </c>
      <c r="S2800" s="10">
        <f t="shared" si="350"/>
        <v>42201.675011574072</v>
      </c>
      <c r="T2800" t="str">
        <f t="shared" si="344"/>
        <v>Jul</v>
      </c>
      <c r="U2800">
        <f t="shared" si="345"/>
        <v>2015</v>
      </c>
      <c r="V2800" s="10">
        <f t="shared" si="351"/>
        <v>42216.666666666672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346"/>
        <v>116.6348</v>
      </c>
      <c r="P2801" s="5">
        <f t="shared" si="347"/>
        <v>44.859538461538463</v>
      </c>
      <c r="Q2801" t="str">
        <f t="shared" si="348"/>
        <v>theater</v>
      </c>
      <c r="R2801" t="str">
        <f t="shared" si="349"/>
        <v>plays</v>
      </c>
      <c r="S2801" s="10">
        <f t="shared" si="350"/>
        <v>42507.264699074076</v>
      </c>
      <c r="T2801" t="str">
        <f t="shared" si="344"/>
        <v>May</v>
      </c>
      <c r="U2801">
        <f t="shared" si="345"/>
        <v>2016</v>
      </c>
      <c r="V2801" s="10">
        <f t="shared" si="351"/>
        <v>42538.666666666672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346"/>
        <v>133</v>
      </c>
      <c r="P2802" s="5">
        <f t="shared" si="347"/>
        <v>42.903225806451616</v>
      </c>
      <c r="Q2802" t="str">
        <f t="shared" si="348"/>
        <v>theater</v>
      </c>
      <c r="R2802" t="str">
        <f t="shared" si="349"/>
        <v>plays</v>
      </c>
      <c r="S2802" s="10">
        <f t="shared" si="350"/>
        <v>41948.552847222221</v>
      </c>
      <c r="T2802" t="str">
        <f t="shared" si="344"/>
        <v>Nov</v>
      </c>
      <c r="U2802">
        <f t="shared" si="345"/>
        <v>2014</v>
      </c>
      <c r="V2802" s="10">
        <f t="shared" si="351"/>
        <v>42008.552847222221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346"/>
        <v>133.20000000000002</v>
      </c>
      <c r="P2803" s="5">
        <f t="shared" si="347"/>
        <v>51.230769230769234</v>
      </c>
      <c r="Q2803" t="str">
        <f t="shared" si="348"/>
        <v>theater</v>
      </c>
      <c r="R2803" t="str">
        <f t="shared" si="349"/>
        <v>plays</v>
      </c>
      <c r="S2803" s="10">
        <f t="shared" si="350"/>
        <v>41900.243159722224</v>
      </c>
      <c r="T2803" t="str">
        <f t="shared" si="344"/>
        <v>Sep</v>
      </c>
      <c r="U2803">
        <f t="shared" si="345"/>
        <v>2014</v>
      </c>
      <c r="V2803" s="10">
        <f t="shared" si="351"/>
        <v>41922.458333333336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346"/>
        <v>101.83333333333333</v>
      </c>
      <c r="P2804" s="5">
        <f t="shared" si="347"/>
        <v>33.944444444444443</v>
      </c>
      <c r="Q2804" t="str">
        <f t="shared" si="348"/>
        <v>theater</v>
      </c>
      <c r="R2804" t="str">
        <f t="shared" si="349"/>
        <v>plays</v>
      </c>
      <c r="S2804" s="10">
        <f t="shared" si="350"/>
        <v>42192.64707175926</v>
      </c>
      <c r="T2804" t="str">
        <f t="shared" si="344"/>
        <v>Jul</v>
      </c>
      <c r="U2804">
        <f t="shared" si="345"/>
        <v>2015</v>
      </c>
      <c r="V2804" s="10">
        <f t="shared" si="351"/>
        <v>42222.64707175926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346"/>
        <v>127.95</v>
      </c>
      <c r="P2805" s="5">
        <f t="shared" si="347"/>
        <v>90.744680851063833</v>
      </c>
      <c r="Q2805" t="str">
        <f t="shared" si="348"/>
        <v>theater</v>
      </c>
      <c r="R2805" t="str">
        <f t="shared" si="349"/>
        <v>plays</v>
      </c>
      <c r="S2805" s="10">
        <f t="shared" si="350"/>
        <v>42158.065694444449</v>
      </c>
      <c r="T2805" t="str">
        <f t="shared" si="344"/>
        <v>Jun</v>
      </c>
      <c r="U2805">
        <f t="shared" si="345"/>
        <v>2015</v>
      </c>
      <c r="V2805" s="10">
        <f t="shared" si="351"/>
        <v>42201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346"/>
        <v>114.99999999999999</v>
      </c>
      <c r="P2806" s="5">
        <f t="shared" si="347"/>
        <v>50</v>
      </c>
      <c r="Q2806" t="str">
        <f t="shared" si="348"/>
        <v>theater</v>
      </c>
      <c r="R2806" t="str">
        <f t="shared" si="349"/>
        <v>plays</v>
      </c>
      <c r="S2806" s="10">
        <f t="shared" si="350"/>
        <v>41881.453587962962</v>
      </c>
      <c r="T2806" t="str">
        <f t="shared" si="344"/>
        <v>Aug</v>
      </c>
      <c r="U2806">
        <f t="shared" si="345"/>
        <v>2014</v>
      </c>
      <c r="V2806" s="10">
        <f t="shared" si="351"/>
        <v>41911.453587962962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346"/>
        <v>110.00000000000001</v>
      </c>
      <c r="P2807" s="5">
        <f t="shared" si="347"/>
        <v>24.444444444444443</v>
      </c>
      <c r="Q2807" t="str">
        <f t="shared" si="348"/>
        <v>theater</v>
      </c>
      <c r="R2807" t="str">
        <f t="shared" si="349"/>
        <v>plays</v>
      </c>
      <c r="S2807" s="10">
        <f t="shared" si="350"/>
        <v>42213.505474537036</v>
      </c>
      <c r="T2807" t="str">
        <f t="shared" si="344"/>
        <v>Jul</v>
      </c>
      <c r="U2807">
        <f t="shared" si="345"/>
        <v>2015</v>
      </c>
      <c r="V2807" s="10">
        <f t="shared" si="351"/>
        <v>42238.505474537036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346"/>
        <v>112.1</v>
      </c>
      <c r="P2808" s="5">
        <f t="shared" si="347"/>
        <v>44.25</v>
      </c>
      <c r="Q2808" t="str">
        <f t="shared" si="348"/>
        <v>theater</v>
      </c>
      <c r="R2808" t="str">
        <f t="shared" si="349"/>
        <v>plays</v>
      </c>
      <c r="S2808" s="10">
        <f t="shared" si="350"/>
        <v>42185.267245370371</v>
      </c>
      <c r="T2808" t="str">
        <f t="shared" si="344"/>
        <v>Jun</v>
      </c>
      <c r="U2808">
        <f t="shared" si="345"/>
        <v>2015</v>
      </c>
      <c r="V2808" s="10">
        <f t="shared" si="351"/>
        <v>42221.458333333328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346"/>
        <v>126</v>
      </c>
      <c r="P2809" s="5">
        <f t="shared" si="347"/>
        <v>67.741935483870961</v>
      </c>
      <c r="Q2809" t="str">
        <f t="shared" si="348"/>
        <v>theater</v>
      </c>
      <c r="R2809" t="str">
        <f t="shared" si="349"/>
        <v>plays</v>
      </c>
      <c r="S2809" s="10">
        <f t="shared" si="350"/>
        <v>42154.873124999998</v>
      </c>
      <c r="T2809" t="str">
        <f t="shared" si="344"/>
        <v>May</v>
      </c>
      <c r="U2809">
        <f t="shared" si="345"/>
        <v>2015</v>
      </c>
      <c r="V2809" s="10">
        <f t="shared" si="351"/>
        <v>42184.873124999998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346"/>
        <v>100.24444444444444</v>
      </c>
      <c r="P2810" s="5">
        <f t="shared" si="347"/>
        <v>65.376811594202906</v>
      </c>
      <c r="Q2810" t="str">
        <f t="shared" si="348"/>
        <v>theater</v>
      </c>
      <c r="R2810" t="str">
        <f t="shared" si="349"/>
        <v>plays</v>
      </c>
      <c r="S2810" s="10">
        <f t="shared" si="350"/>
        <v>42208.84646990741</v>
      </c>
      <c r="T2810" t="str">
        <f t="shared" si="344"/>
        <v>Jul</v>
      </c>
      <c r="U2810">
        <f t="shared" si="345"/>
        <v>2015</v>
      </c>
      <c r="V2810" s="10">
        <f t="shared" si="351"/>
        <v>42238.84646990741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346"/>
        <v>102.4</v>
      </c>
      <c r="P2811" s="5">
        <f t="shared" si="347"/>
        <v>121.9047619047619</v>
      </c>
      <c r="Q2811" t="str">
        <f t="shared" si="348"/>
        <v>theater</v>
      </c>
      <c r="R2811" t="str">
        <f t="shared" si="349"/>
        <v>plays</v>
      </c>
      <c r="S2811" s="10">
        <f t="shared" si="350"/>
        <v>42451.496817129635</v>
      </c>
      <c r="T2811" t="str">
        <f t="shared" si="344"/>
        <v>Mar</v>
      </c>
      <c r="U2811">
        <f t="shared" si="345"/>
        <v>2016</v>
      </c>
      <c r="V2811" s="10">
        <f t="shared" si="351"/>
        <v>42459.610416666663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346"/>
        <v>108.2</v>
      </c>
      <c r="P2812" s="5">
        <f t="shared" si="347"/>
        <v>47.456140350877192</v>
      </c>
      <c r="Q2812" t="str">
        <f t="shared" si="348"/>
        <v>theater</v>
      </c>
      <c r="R2812" t="str">
        <f t="shared" si="349"/>
        <v>plays</v>
      </c>
      <c r="S2812" s="10">
        <f t="shared" si="350"/>
        <v>41759.13962962963</v>
      </c>
      <c r="T2812" t="str">
        <f t="shared" si="344"/>
        <v>Apr</v>
      </c>
      <c r="U2812">
        <f t="shared" si="345"/>
        <v>2014</v>
      </c>
      <c r="V2812" s="10">
        <f t="shared" si="351"/>
        <v>41791.165972222225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346"/>
        <v>100.27</v>
      </c>
      <c r="P2813" s="5">
        <f t="shared" si="347"/>
        <v>92.842592592592595</v>
      </c>
      <c r="Q2813" t="str">
        <f t="shared" si="348"/>
        <v>theater</v>
      </c>
      <c r="R2813" t="str">
        <f t="shared" si="349"/>
        <v>plays</v>
      </c>
      <c r="S2813" s="10">
        <f t="shared" si="350"/>
        <v>42028.496562500004</v>
      </c>
      <c r="T2813" t="str">
        <f t="shared" si="344"/>
        <v>Jan</v>
      </c>
      <c r="U2813">
        <f t="shared" si="345"/>
        <v>2015</v>
      </c>
      <c r="V2813" s="10">
        <f t="shared" si="351"/>
        <v>42058.496562500004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346"/>
        <v>113.3</v>
      </c>
      <c r="P2814" s="5">
        <f t="shared" si="347"/>
        <v>68.253012048192772</v>
      </c>
      <c r="Q2814" t="str">
        <f t="shared" si="348"/>
        <v>theater</v>
      </c>
      <c r="R2814" t="str">
        <f t="shared" si="349"/>
        <v>plays</v>
      </c>
      <c r="S2814" s="10">
        <f t="shared" si="350"/>
        <v>42054.74418981481</v>
      </c>
      <c r="T2814" t="str">
        <f t="shared" si="344"/>
        <v>Feb</v>
      </c>
      <c r="U2814">
        <f t="shared" si="345"/>
        <v>2015</v>
      </c>
      <c r="V2814" s="10">
        <f t="shared" si="351"/>
        <v>42100.166666666672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346"/>
        <v>127.57571428571428</v>
      </c>
      <c r="P2815" s="5">
        <f t="shared" si="347"/>
        <v>37.209583333333335</v>
      </c>
      <c r="Q2815" t="str">
        <f t="shared" si="348"/>
        <v>theater</v>
      </c>
      <c r="R2815" t="str">
        <f t="shared" si="349"/>
        <v>plays</v>
      </c>
      <c r="S2815" s="10">
        <f t="shared" si="350"/>
        <v>42693.742604166662</v>
      </c>
      <c r="T2815" t="str">
        <f t="shared" si="344"/>
        <v>Nov</v>
      </c>
      <c r="U2815">
        <f t="shared" si="345"/>
        <v>2016</v>
      </c>
      <c r="V2815" s="10">
        <f t="shared" si="351"/>
        <v>42718.742604166662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346"/>
        <v>107.73333333333332</v>
      </c>
      <c r="P2816" s="5">
        <f t="shared" si="347"/>
        <v>25.25</v>
      </c>
      <c r="Q2816" t="str">
        <f t="shared" si="348"/>
        <v>theater</v>
      </c>
      <c r="R2816" t="str">
        <f t="shared" si="349"/>
        <v>plays</v>
      </c>
      <c r="S2816" s="10">
        <f t="shared" si="350"/>
        <v>42103.399479166663</v>
      </c>
      <c r="T2816" t="str">
        <f t="shared" si="344"/>
        <v>Apr</v>
      </c>
      <c r="U2816">
        <f t="shared" si="345"/>
        <v>2015</v>
      </c>
      <c r="V2816" s="10">
        <f t="shared" si="351"/>
        <v>42133.399479166663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346"/>
        <v>242</v>
      </c>
      <c r="P2817" s="5">
        <f t="shared" si="347"/>
        <v>43.214285714285715</v>
      </c>
      <c r="Q2817" t="str">
        <f t="shared" si="348"/>
        <v>theater</v>
      </c>
      <c r="R2817" t="str">
        <f t="shared" si="349"/>
        <v>plays</v>
      </c>
      <c r="S2817" s="10">
        <f t="shared" si="350"/>
        <v>42559.776724537034</v>
      </c>
      <c r="T2817" t="str">
        <f t="shared" si="344"/>
        <v>Jul</v>
      </c>
      <c r="U2817">
        <f t="shared" si="345"/>
        <v>2016</v>
      </c>
      <c r="V2817" s="10">
        <f t="shared" si="351"/>
        <v>42589.776724537034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346"/>
        <v>141.56666666666666</v>
      </c>
      <c r="P2818" s="5">
        <f t="shared" si="347"/>
        <v>25.130177514792898</v>
      </c>
      <c r="Q2818" t="str">
        <f t="shared" si="348"/>
        <v>theater</v>
      </c>
      <c r="R2818" t="str">
        <f t="shared" si="349"/>
        <v>plays</v>
      </c>
      <c r="S2818" s="10">
        <f t="shared" si="350"/>
        <v>42188.467499999999</v>
      </c>
      <c r="T2818" t="str">
        <f t="shared" ref="T2818:T2881" si="352">TEXT(S2818,"mmm")</f>
        <v>Jul</v>
      </c>
      <c r="U2818">
        <f t="shared" ref="U2818:U2881" si="353">YEAR(S2818)</f>
        <v>2015</v>
      </c>
      <c r="V2818" s="10">
        <f t="shared" si="351"/>
        <v>42218.666666666672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354">(E2819/D2819)*100</f>
        <v>130</v>
      </c>
      <c r="P2819" s="5">
        <f t="shared" ref="P2819:P2882" si="355">IFERROR(E2819/L2819,0)</f>
        <v>23.636363636363637</v>
      </c>
      <c r="Q2819" t="str">
        <f t="shared" ref="Q2819:Q2882" si="356">LEFT(N2819,SEARCH("/",N2819,1)-1)</f>
        <v>theater</v>
      </c>
      <c r="R2819" t="str">
        <f t="shared" ref="R2819:R2882" si="357">RIGHT(N2819,LEN(N2819)-SEARCH("/",N2819,1))</f>
        <v>plays</v>
      </c>
      <c r="S2819" s="10">
        <f t="shared" ref="S2819:S2882" si="358">(((J2819/60)/60)/24)+DATE(1970,1,1)</f>
        <v>42023.634976851856</v>
      </c>
      <c r="T2819" t="str">
        <f t="shared" si="352"/>
        <v>Jan</v>
      </c>
      <c r="U2819">
        <f t="shared" si="353"/>
        <v>2015</v>
      </c>
      <c r="V2819" s="10">
        <f t="shared" ref="V2819:V2882" si="359">(((I2819/60)/60)/24)+DATE(1970,1,1)</f>
        <v>42063.634976851856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354"/>
        <v>106.03</v>
      </c>
      <c r="P2820" s="5">
        <f t="shared" si="355"/>
        <v>103.95098039215686</v>
      </c>
      <c r="Q2820" t="str">
        <f t="shared" si="356"/>
        <v>theater</v>
      </c>
      <c r="R2820" t="str">
        <f t="shared" si="357"/>
        <v>plays</v>
      </c>
      <c r="S2820" s="10">
        <f t="shared" si="358"/>
        <v>42250.598217592589</v>
      </c>
      <c r="T2820" t="str">
        <f t="shared" si="352"/>
        <v>Sep</v>
      </c>
      <c r="U2820">
        <f t="shared" si="353"/>
        <v>2015</v>
      </c>
      <c r="V2820" s="10">
        <f t="shared" si="359"/>
        <v>42270.598217592589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354"/>
        <v>104.80000000000001</v>
      </c>
      <c r="P2821" s="5">
        <f t="shared" si="355"/>
        <v>50.384615384615387</v>
      </c>
      <c r="Q2821" t="str">
        <f t="shared" si="356"/>
        <v>theater</v>
      </c>
      <c r="R2821" t="str">
        <f t="shared" si="357"/>
        <v>plays</v>
      </c>
      <c r="S2821" s="10">
        <f t="shared" si="358"/>
        <v>42139.525567129633</v>
      </c>
      <c r="T2821" t="str">
        <f t="shared" si="352"/>
        <v>May</v>
      </c>
      <c r="U2821">
        <f t="shared" si="353"/>
        <v>2015</v>
      </c>
      <c r="V2821" s="10">
        <f t="shared" si="359"/>
        <v>42169.525567129633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354"/>
        <v>136</v>
      </c>
      <c r="P2822" s="5">
        <f t="shared" si="355"/>
        <v>13.6</v>
      </c>
      <c r="Q2822" t="str">
        <f t="shared" si="356"/>
        <v>theater</v>
      </c>
      <c r="R2822" t="str">
        <f t="shared" si="357"/>
        <v>plays</v>
      </c>
      <c r="S2822" s="10">
        <f t="shared" si="358"/>
        <v>42401.610983796301</v>
      </c>
      <c r="T2822" t="str">
        <f t="shared" si="352"/>
        <v>Feb</v>
      </c>
      <c r="U2822">
        <f t="shared" si="353"/>
        <v>2016</v>
      </c>
      <c r="V2822" s="10">
        <f t="shared" si="359"/>
        <v>42426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354"/>
        <v>100</v>
      </c>
      <c r="P2823" s="5">
        <f t="shared" si="355"/>
        <v>28.571428571428573</v>
      </c>
      <c r="Q2823" t="str">
        <f t="shared" si="356"/>
        <v>theater</v>
      </c>
      <c r="R2823" t="str">
        <f t="shared" si="357"/>
        <v>plays</v>
      </c>
      <c r="S2823" s="10">
        <f t="shared" si="358"/>
        <v>41875.922858796301</v>
      </c>
      <c r="T2823" t="str">
        <f t="shared" si="352"/>
        <v>Aug</v>
      </c>
      <c r="U2823">
        <f t="shared" si="353"/>
        <v>2014</v>
      </c>
      <c r="V2823" s="10">
        <f t="shared" si="359"/>
        <v>41905.922858796301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354"/>
        <v>100</v>
      </c>
      <c r="P2824" s="5">
        <f t="shared" si="355"/>
        <v>63.829787234042556</v>
      </c>
      <c r="Q2824" t="str">
        <f t="shared" si="356"/>
        <v>theater</v>
      </c>
      <c r="R2824" t="str">
        <f t="shared" si="357"/>
        <v>plays</v>
      </c>
      <c r="S2824" s="10">
        <f t="shared" si="358"/>
        <v>42060.683935185181</v>
      </c>
      <c r="T2824" t="str">
        <f t="shared" si="352"/>
        <v>Feb</v>
      </c>
      <c r="U2824">
        <f t="shared" si="353"/>
        <v>2015</v>
      </c>
      <c r="V2824" s="10">
        <f t="shared" si="359"/>
        <v>42090.642268518524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354"/>
        <v>124</v>
      </c>
      <c r="P2825" s="5">
        <f t="shared" si="355"/>
        <v>8.8571428571428577</v>
      </c>
      <c r="Q2825" t="str">
        <f t="shared" si="356"/>
        <v>theater</v>
      </c>
      <c r="R2825" t="str">
        <f t="shared" si="357"/>
        <v>plays</v>
      </c>
      <c r="S2825" s="10">
        <f t="shared" si="358"/>
        <v>42067.011643518519</v>
      </c>
      <c r="T2825" t="str">
        <f t="shared" si="352"/>
        <v>Mar</v>
      </c>
      <c r="U2825">
        <f t="shared" si="353"/>
        <v>2015</v>
      </c>
      <c r="V2825" s="10">
        <f t="shared" si="359"/>
        <v>42094.957638888889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354"/>
        <v>116.92307692307693</v>
      </c>
      <c r="P2826" s="5">
        <f t="shared" si="355"/>
        <v>50.666666666666664</v>
      </c>
      <c r="Q2826" t="str">
        <f t="shared" si="356"/>
        <v>theater</v>
      </c>
      <c r="R2826" t="str">
        <f t="shared" si="357"/>
        <v>plays</v>
      </c>
      <c r="S2826" s="10">
        <f t="shared" si="358"/>
        <v>42136.270787037036</v>
      </c>
      <c r="T2826" t="str">
        <f t="shared" si="352"/>
        <v>May</v>
      </c>
      <c r="U2826">
        <f t="shared" si="353"/>
        <v>2015</v>
      </c>
      <c r="V2826" s="10">
        <f t="shared" si="359"/>
        <v>42168.071527777778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354"/>
        <v>103.33333333333334</v>
      </c>
      <c r="P2827" s="5">
        <f t="shared" si="355"/>
        <v>60.784313725490193</v>
      </c>
      <c r="Q2827" t="str">
        <f t="shared" si="356"/>
        <v>theater</v>
      </c>
      <c r="R2827" t="str">
        <f t="shared" si="357"/>
        <v>plays</v>
      </c>
      <c r="S2827" s="10">
        <f t="shared" si="358"/>
        <v>42312.792662037042</v>
      </c>
      <c r="T2827" t="str">
        <f t="shared" si="352"/>
        <v>Nov</v>
      </c>
      <c r="U2827">
        <f t="shared" si="353"/>
        <v>2015</v>
      </c>
      <c r="V2827" s="10">
        <f t="shared" si="359"/>
        <v>42342.792662037042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354"/>
        <v>107.74999999999999</v>
      </c>
      <c r="P2828" s="5">
        <f t="shared" si="355"/>
        <v>113.42105263157895</v>
      </c>
      <c r="Q2828" t="str">
        <f t="shared" si="356"/>
        <v>theater</v>
      </c>
      <c r="R2828" t="str">
        <f t="shared" si="357"/>
        <v>plays</v>
      </c>
      <c r="S2828" s="10">
        <f t="shared" si="358"/>
        <v>42171.034861111111</v>
      </c>
      <c r="T2828" t="str">
        <f t="shared" si="352"/>
        <v>Jun</v>
      </c>
      <c r="U2828">
        <f t="shared" si="353"/>
        <v>2015</v>
      </c>
      <c r="V2828" s="10">
        <f t="shared" si="359"/>
        <v>42195.291666666672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354"/>
        <v>120.24999999999999</v>
      </c>
      <c r="P2829" s="5">
        <f t="shared" si="355"/>
        <v>104.56521739130434</v>
      </c>
      <c r="Q2829" t="str">
        <f t="shared" si="356"/>
        <v>theater</v>
      </c>
      <c r="R2829" t="str">
        <f t="shared" si="357"/>
        <v>plays</v>
      </c>
      <c r="S2829" s="10">
        <f t="shared" si="358"/>
        <v>42494.683634259258</v>
      </c>
      <c r="T2829" t="str">
        <f t="shared" si="352"/>
        <v>May</v>
      </c>
      <c r="U2829">
        <f t="shared" si="353"/>
        <v>2016</v>
      </c>
      <c r="V2829" s="10">
        <f t="shared" si="359"/>
        <v>42524.6875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354"/>
        <v>100.37894736842105</v>
      </c>
      <c r="P2830" s="5">
        <f t="shared" si="355"/>
        <v>98.30927835051547</v>
      </c>
      <c r="Q2830" t="str">
        <f t="shared" si="356"/>
        <v>theater</v>
      </c>
      <c r="R2830" t="str">
        <f t="shared" si="357"/>
        <v>plays</v>
      </c>
      <c r="S2830" s="10">
        <f t="shared" si="358"/>
        <v>42254.264687499999</v>
      </c>
      <c r="T2830" t="str">
        <f t="shared" si="352"/>
        <v>Sep</v>
      </c>
      <c r="U2830">
        <f t="shared" si="353"/>
        <v>2015</v>
      </c>
      <c r="V2830" s="10">
        <f t="shared" si="359"/>
        <v>42279.958333333328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354"/>
        <v>106.52</v>
      </c>
      <c r="P2831" s="5">
        <f t="shared" si="355"/>
        <v>35.039473684210527</v>
      </c>
      <c r="Q2831" t="str">
        <f t="shared" si="356"/>
        <v>theater</v>
      </c>
      <c r="R2831" t="str">
        <f t="shared" si="357"/>
        <v>plays</v>
      </c>
      <c r="S2831" s="10">
        <f t="shared" si="358"/>
        <v>42495.434236111112</v>
      </c>
      <c r="T2831" t="str">
        <f t="shared" si="352"/>
        <v>May</v>
      </c>
      <c r="U2831">
        <f t="shared" si="353"/>
        <v>2016</v>
      </c>
      <c r="V2831" s="10">
        <f t="shared" si="359"/>
        <v>42523.434236111112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354"/>
        <v>100</v>
      </c>
      <c r="P2832" s="5">
        <f t="shared" si="355"/>
        <v>272.72727272727275</v>
      </c>
      <c r="Q2832" t="str">
        <f t="shared" si="356"/>
        <v>theater</v>
      </c>
      <c r="R2832" t="str">
        <f t="shared" si="357"/>
        <v>plays</v>
      </c>
      <c r="S2832" s="10">
        <f t="shared" si="358"/>
        <v>41758.839675925927</v>
      </c>
      <c r="T2832" t="str">
        <f t="shared" si="352"/>
        <v>Apr</v>
      </c>
      <c r="U2832">
        <f t="shared" si="353"/>
        <v>2014</v>
      </c>
      <c r="V2832" s="10">
        <f t="shared" si="359"/>
        <v>41771.165972222225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354"/>
        <v>110.66666666666667</v>
      </c>
      <c r="P2833" s="5">
        <f t="shared" si="355"/>
        <v>63.846153846153847</v>
      </c>
      <c r="Q2833" t="str">
        <f t="shared" si="356"/>
        <v>theater</v>
      </c>
      <c r="R2833" t="str">
        <f t="shared" si="357"/>
        <v>plays</v>
      </c>
      <c r="S2833" s="10">
        <f t="shared" si="358"/>
        <v>42171.824884259258</v>
      </c>
      <c r="T2833" t="str">
        <f t="shared" si="352"/>
        <v>Jun</v>
      </c>
      <c r="U2833">
        <f t="shared" si="353"/>
        <v>2015</v>
      </c>
      <c r="V2833" s="10">
        <f t="shared" si="359"/>
        <v>42201.824884259258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354"/>
        <v>114.71959999999999</v>
      </c>
      <c r="P2834" s="5">
        <f t="shared" si="355"/>
        <v>30.189368421052631</v>
      </c>
      <c r="Q2834" t="str">
        <f t="shared" si="356"/>
        <v>theater</v>
      </c>
      <c r="R2834" t="str">
        <f t="shared" si="357"/>
        <v>plays</v>
      </c>
      <c r="S2834" s="10">
        <f t="shared" si="358"/>
        <v>41938.709421296298</v>
      </c>
      <c r="T2834" t="str">
        <f t="shared" si="352"/>
        <v>Oct</v>
      </c>
      <c r="U2834">
        <f t="shared" si="353"/>
        <v>2014</v>
      </c>
      <c r="V2834" s="10">
        <f t="shared" si="359"/>
        <v>41966.916666666672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354"/>
        <v>108.25925925925925</v>
      </c>
      <c r="P2835" s="5">
        <f t="shared" si="355"/>
        <v>83.51428571428572</v>
      </c>
      <c r="Q2835" t="str">
        <f t="shared" si="356"/>
        <v>theater</v>
      </c>
      <c r="R2835" t="str">
        <f t="shared" si="357"/>
        <v>plays</v>
      </c>
      <c r="S2835" s="10">
        <f t="shared" si="358"/>
        <v>42268.127696759257</v>
      </c>
      <c r="T2835" t="str">
        <f t="shared" si="352"/>
        <v>Sep</v>
      </c>
      <c r="U2835">
        <f t="shared" si="353"/>
        <v>2015</v>
      </c>
      <c r="V2835" s="10">
        <f t="shared" si="359"/>
        <v>42288.083333333328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354"/>
        <v>170</v>
      </c>
      <c r="P2836" s="5">
        <f t="shared" si="355"/>
        <v>64.761904761904759</v>
      </c>
      <c r="Q2836" t="str">
        <f t="shared" si="356"/>
        <v>theater</v>
      </c>
      <c r="R2836" t="str">
        <f t="shared" si="357"/>
        <v>plays</v>
      </c>
      <c r="S2836" s="10">
        <f t="shared" si="358"/>
        <v>42019.959837962961</v>
      </c>
      <c r="T2836" t="str">
        <f t="shared" si="352"/>
        <v>Jan</v>
      </c>
      <c r="U2836">
        <f t="shared" si="353"/>
        <v>2015</v>
      </c>
      <c r="V2836" s="10">
        <f t="shared" si="359"/>
        <v>42034.959837962961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354"/>
        <v>187.09899999999999</v>
      </c>
      <c r="P2837" s="5">
        <f t="shared" si="355"/>
        <v>20.118172043010752</v>
      </c>
      <c r="Q2837" t="str">
        <f t="shared" si="356"/>
        <v>theater</v>
      </c>
      <c r="R2837" t="str">
        <f t="shared" si="357"/>
        <v>plays</v>
      </c>
      <c r="S2837" s="10">
        <f t="shared" si="358"/>
        <v>42313.703900462962</v>
      </c>
      <c r="T2837" t="str">
        <f t="shared" si="352"/>
        <v>Nov</v>
      </c>
      <c r="U2837">
        <f t="shared" si="353"/>
        <v>2015</v>
      </c>
      <c r="V2837" s="10">
        <f t="shared" si="359"/>
        <v>42343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354"/>
        <v>107.77777777777777</v>
      </c>
      <c r="P2838" s="5">
        <f t="shared" si="355"/>
        <v>44.090909090909093</v>
      </c>
      <c r="Q2838" t="str">
        <f t="shared" si="356"/>
        <v>theater</v>
      </c>
      <c r="R2838" t="str">
        <f t="shared" si="357"/>
        <v>plays</v>
      </c>
      <c r="S2838" s="10">
        <f t="shared" si="358"/>
        <v>42746.261782407411</v>
      </c>
      <c r="T2838" t="str">
        <f t="shared" si="352"/>
        <v>Jan</v>
      </c>
      <c r="U2838">
        <f t="shared" si="353"/>
        <v>2017</v>
      </c>
      <c r="V2838" s="10">
        <f t="shared" si="359"/>
        <v>42784.207638888889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354"/>
        <v>100</v>
      </c>
      <c r="P2839" s="5">
        <f t="shared" si="355"/>
        <v>40.476190476190474</v>
      </c>
      <c r="Q2839" t="str">
        <f t="shared" si="356"/>
        <v>theater</v>
      </c>
      <c r="R2839" t="str">
        <f t="shared" si="357"/>
        <v>plays</v>
      </c>
      <c r="S2839" s="10">
        <f t="shared" si="358"/>
        <v>42307.908379629633</v>
      </c>
      <c r="T2839" t="str">
        <f t="shared" si="352"/>
        <v>Oct</v>
      </c>
      <c r="U2839">
        <f t="shared" si="353"/>
        <v>2015</v>
      </c>
      <c r="V2839" s="10">
        <f t="shared" si="359"/>
        <v>42347.950046296297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354"/>
        <v>120.24999999999999</v>
      </c>
      <c r="P2840" s="5">
        <f t="shared" si="355"/>
        <v>44.537037037037038</v>
      </c>
      <c r="Q2840" t="str">
        <f t="shared" si="356"/>
        <v>theater</v>
      </c>
      <c r="R2840" t="str">
        <f t="shared" si="357"/>
        <v>plays</v>
      </c>
      <c r="S2840" s="10">
        <f t="shared" si="358"/>
        <v>41842.607592592591</v>
      </c>
      <c r="T2840" t="str">
        <f t="shared" si="352"/>
        <v>Jul</v>
      </c>
      <c r="U2840">
        <f t="shared" si="353"/>
        <v>2014</v>
      </c>
      <c r="V2840" s="10">
        <f t="shared" si="359"/>
        <v>41864.916666666664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354"/>
        <v>111.42857142857143</v>
      </c>
      <c r="P2841" s="5">
        <f t="shared" si="355"/>
        <v>125.80645161290323</v>
      </c>
      <c r="Q2841" t="str">
        <f t="shared" si="356"/>
        <v>theater</v>
      </c>
      <c r="R2841" t="str">
        <f t="shared" si="357"/>
        <v>plays</v>
      </c>
      <c r="S2841" s="10">
        <f t="shared" si="358"/>
        <v>41853.240208333329</v>
      </c>
      <c r="T2841" t="str">
        <f t="shared" si="352"/>
        <v>Aug</v>
      </c>
      <c r="U2841">
        <f t="shared" si="353"/>
        <v>2014</v>
      </c>
      <c r="V2841" s="10">
        <f t="shared" si="359"/>
        <v>41876.207638888889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354"/>
        <v>104</v>
      </c>
      <c r="P2842" s="5">
        <f t="shared" si="355"/>
        <v>19.696969696969695</v>
      </c>
      <c r="Q2842" t="str">
        <f t="shared" si="356"/>
        <v>theater</v>
      </c>
      <c r="R2842" t="str">
        <f t="shared" si="357"/>
        <v>plays</v>
      </c>
      <c r="S2842" s="10">
        <f t="shared" si="358"/>
        <v>42060.035636574074</v>
      </c>
      <c r="T2842" t="str">
        <f t="shared" si="352"/>
        <v>Feb</v>
      </c>
      <c r="U2842">
        <f t="shared" si="353"/>
        <v>2015</v>
      </c>
      <c r="V2842" s="10">
        <f t="shared" si="359"/>
        <v>42081.708333333328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354"/>
        <v>1</v>
      </c>
      <c r="P2843" s="5">
        <f t="shared" si="355"/>
        <v>10</v>
      </c>
      <c r="Q2843" t="str">
        <f t="shared" si="356"/>
        <v>theater</v>
      </c>
      <c r="R2843" t="str">
        <f t="shared" si="357"/>
        <v>plays</v>
      </c>
      <c r="S2843" s="10">
        <f t="shared" si="358"/>
        <v>42291.739548611105</v>
      </c>
      <c r="T2843" t="str">
        <f t="shared" si="352"/>
        <v>Oct</v>
      </c>
      <c r="U2843">
        <f t="shared" si="353"/>
        <v>2015</v>
      </c>
      <c r="V2843" s="10">
        <f t="shared" si="359"/>
        <v>42351.781215277777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354"/>
        <v>0</v>
      </c>
      <c r="P2844" s="5">
        <f t="shared" si="355"/>
        <v>0</v>
      </c>
      <c r="Q2844" t="str">
        <f t="shared" si="356"/>
        <v>theater</v>
      </c>
      <c r="R2844" t="str">
        <f t="shared" si="357"/>
        <v>plays</v>
      </c>
      <c r="S2844" s="10">
        <f t="shared" si="358"/>
        <v>41784.952488425923</v>
      </c>
      <c r="T2844" t="str">
        <f t="shared" si="352"/>
        <v>May</v>
      </c>
      <c r="U2844">
        <f t="shared" si="353"/>
        <v>2014</v>
      </c>
      <c r="V2844" s="10">
        <f t="shared" si="359"/>
        <v>41811.458333333336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354"/>
        <v>0</v>
      </c>
      <c r="P2845" s="5">
        <f t="shared" si="355"/>
        <v>0</v>
      </c>
      <c r="Q2845" t="str">
        <f t="shared" si="356"/>
        <v>theater</v>
      </c>
      <c r="R2845" t="str">
        <f t="shared" si="357"/>
        <v>plays</v>
      </c>
      <c r="S2845" s="10">
        <f t="shared" si="358"/>
        <v>42492.737847222219</v>
      </c>
      <c r="T2845" t="str">
        <f t="shared" si="352"/>
        <v>May</v>
      </c>
      <c r="U2845">
        <f t="shared" si="353"/>
        <v>2016</v>
      </c>
      <c r="V2845" s="10">
        <f t="shared" si="359"/>
        <v>42534.166666666672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354"/>
        <v>5.4545454545454541</v>
      </c>
      <c r="P2846" s="5">
        <f t="shared" si="355"/>
        <v>30</v>
      </c>
      <c r="Q2846" t="str">
        <f t="shared" si="356"/>
        <v>theater</v>
      </c>
      <c r="R2846" t="str">
        <f t="shared" si="357"/>
        <v>plays</v>
      </c>
      <c r="S2846" s="10">
        <f t="shared" si="358"/>
        <v>42709.546064814815</v>
      </c>
      <c r="T2846" t="str">
        <f t="shared" si="352"/>
        <v>Dec</v>
      </c>
      <c r="U2846">
        <f t="shared" si="353"/>
        <v>2016</v>
      </c>
      <c r="V2846" s="10">
        <f t="shared" si="359"/>
        <v>42739.546064814815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354"/>
        <v>31.546666666666667</v>
      </c>
      <c r="P2847" s="5">
        <f t="shared" si="355"/>
        <v>60.666666666666664</v>
      </c>
      <c r="Q2847" t="str">
        <f t="shared" si="356"/>
        <v>theater</v>
      </c>
      <c r="R2847" t="str">
        <f t="shared" si="357"/>
        <v>plays</v>
      </c>
      <c r="S2847" s="10">
        <f t="shared" si="358"/>
        <v>42103.016585648147</v>
      </c>
      <c r="T2847" t="str">
        <f t="shared" si="352"/>
        <v>Apr</v>
      </c>
      <c r="U2847">
        <f t="shared" si="353"/>
        <v>2015</v>
      </c>
      <c r="V2847" s="10">
        <f t="shared" si="359"/>
        <v>42163.016585648147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354"/>
        <v>0</v>
      </c>
      <c r="P2848" s="5">
        <f t="shared" si="355"/>
        <v>0</v>
      </c>
      <c r="Q2848" t="str">
        <f t="shared" si="356"/>
        <v>theater</v>
      </c>
      <c r="R2848" t="str">
        <f t="shared" si="357"/>
        <v>plays</v>
      </c>
      <c r="S2848" s="10">
        <f t="shared" si="358"/>
        <v>42108.692060185189</v>
      </c>
      <c r="T2848" t="str">
        <f t="shared" si="352"/>
        <v>Apr</v>
      </c>
      <c r="U2848">
        <f t="shared" si="353"/>
        <v>2015</v>
      </c>
      <c r="V2848" s="10">
        <f t="shared" si="359"/>
        <v>42153.692060185189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354"/>
        <v>0</v>
      </c>
      <c r="P2849" s="5">
        <f t="shared" si="355"/>
        <v>0</v>
      </c>
      <c r="Q2849" t="str">
        <f t="shared" si="356"/>
        <v>theater</v>
      </c>
      <c r="R2849" t="str">
        <f t="shared" si="357"/>
        <v>plays</v>
      </c>
      <c r="S2849" s="10">
        <f t="shared" si="358"/>
        <v>42453.806307870371</v>
      </c>
      <c r="T2849" t="str">
        <f t="shared" si="352"/>
        <v>Mar</v>
      </c>
      <c r="U2849">
        <f t="shared" si="353"/>
        <v>2016</v>
      </c>
      <c r="V2849" s="10">
        <f t="shared" si="359"/>
        <v>42513.806307870371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354"/>
        <v>0.2</v>
      </c>
      <c r="P2850" s="5">
        <f t="shared" si="355"/>
        <v>23.333333333333332</v>
      </c>
      <c r="Q2850" t="str">
        <f t="shared" si="356"/>
        <v>theater</v>
      </c>
      <c r="R2850" t="str">
        <f t="shared" si="357"/>
        <v>plays</v>
      </c>
      <c r="S2850" s="10">
        <f t="shared" si="358"/>
        <v>42123.648831018523</v>
      </c>
      <c r="T2850" t="str">
        <f t="shared" si="352"/>
        <v>Apr</v>
      </c>
      <c r="U2850">
        <f t="shared" si="353"/>
        <v>2015</v>
      </c>
      <c r="V2850" s="10">
        <f t="shared" si="359"/>
        <v>42153.648831018523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354"/>
        <v>1</v>
      </c>
      <c r="P2851" s="5">
        <f t="shared" si="355"/>
        <v>5</v>
      </c>
      <c r="Q2851" t="str">
        <f t="shared" si="356"/>
        <v>theater</v>
      </c>
      <c r="R2851" t="str">
        <f t="shared" si="357"/>
        <v>plays</v>
      </c>
      <c r="S2851" s="10">
        <f t="shared" si="358"/>
        <v>42453.428240740745</v>
      </c>
      <c r="T2851" t="str">
        <f t="shared" si="352"/>
        <v>Mar</v>
      </c>
      <c r="U2851">
        <f t="shared" si="353"/>
        <v>2016</v>
      </c>
      <c r="V2851" s="10">
        <f t="shared" si="359"/>
        <v>42483.428240740745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354"/>
        <v>3.8875000000000002</v>
      </c>
      <c r="P2852" s="5">
        <f t="shared" si="355"/>
        <v>23.923076923076923</v>
      </c>
      <c r="Q2852" t="str">
        <f t="shared" si="356"/>
        <v>theater</v>
      </c>
      <c r="R2852" t="str">
        <f t="shared" si="357"/>
        <v>plays</v>
      </c>
      <c r="S2852" s="10">
        <f t="shared" si="358"/>
        <v>41858.007071759261</v>
      </c>
      <c r="T2852" t="str">
        <f t="shared" si="352"/>
        <v>Aug</v>
      </c>
      <c r="U2852">
        <f t="shared" si="353"/>
        <v>2014</v>
      </c>
      <c r="V2852" s="10">
        <f t="shared" si="359"/>
        <v>41888.007071759261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354"/>
        <v>0</v>
      </c>
      <c r="P2853" s="5">
        <f t="shared" si="355"/>
        <v>0</v>
      </c>
      <c r="Q2853" t="str">
        <f t="shared" si="356"/>
        <v>theater</v>
      </c>
      <c r="R2853" t="str">
        <f t="shared" si="357"/>
        <v>plays</v>
      </c>
      <c r="S2853" s="10">
        <f t="shared" si="358"/>
        <v>42390.002650462964</v>
      </c>
      <c r="T2853" t="str">
        <f t="shared" si="352"/>
        <v>Jan</v>
      </c>
      <c r="U2853">
        <f t="shared" si="353"/>
        <v>2016</v>
      </c>
      <c r="V2853" s="10">
        <f t="shared" si="359"/>
        <v>42398.970138888893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354"/>
        <v>1.9</v>
      </c>
      <c r="P2854" s="5">
        <f t="shared" si="355"/>
        <v>15.833333333333334</v>
      </c>
      <c r="Q2854" t="str">
        <f t="shared" si="356"/>
        <v>theater</v>
      </c>
      <c r="R2854" t="str">
        <f t="shared" si="357"/>
        <v>plays</v>
      </c>
      <c r="S2854" s="10">
        <f t="shared" si="358"/>
        <v>41781.045173611114</v>
      </c>
      <c r="T2854" t="str">
        <f t="shared" si="352"/>
        <v>May</v>
      </c>
      <c r="U2854">
        <f t="shared" si="353"/>
        <v>2014</v>
      </c>
      <c r="V2854" s="10">
        <f t="shared" si="359"/>
        <v>41811.045173611114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354"/>
        <v>0</v>
      </c>
      <c r="P2855" s="5">
        <f t="shared" si="355"/>
        <v>0</v>
      </c>
      <c r="Q2855" t="str">
        <f t="shared" si="356"/>
        <v>theater</v>
      </c>
      <c r="R2855" t="str">
        <f t="shared" si="357"/>
        <v>plays</v>
      </c>
      <c r="S2855" s="10">
        <f t="shared" si="358"/>
        <v>41836.190937499996</v>
      </c>
      <c r="T2855" t="str">
        <f t="shared" si="352"/>
        <v>Jul</v>
      </c>
      <c r="U2855">
        <f t="shared" si="353"/>
        <v>2014</v>
      </c>
      <c r="V2855" s="10">
        <f t="shared" si="359"/>
        <v>41896.190937499996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354"/>
        <v>41.699999999999996</v>
      </c>
      <c r="P2856" s="5">
        <f t="shared" si="355"/>
        <v>29.785714285714285</v>
      </c>
      <c r="Q2856" t="str">
        <f t="shared" si="356"/>
        <v>theater</v>
      </c>
      <c r="R2856" t="str">
        <f t="shared" si="357"/>
        <v>plays</v>
      </c>
      <c r="S2856" s="10">
        <f t="shared" si="358"/>
        <v>42111.71665509259</v>
      </c>
      <c r="T2856" t="str">
        <f t="shared" si="352"/>
        <v>Apr</v>
      </c>
      <c r="U2856">
        <f t="shared" si="353"/>
        <v>2015</v>
      </c>
      <c r="V2856" s="10">
        <f t="shared" si="359"/>
        <v>42131.71665509259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354"/>
        <v>50</v>
      </c>
      <c r="P2857" s="5">
        <f t="shared" si="355"/>
        <v>60</v>
      </c>
      <c r="Q2857" t="str">
        <f t="shared" si="356"/>
        <v>theater</v>
      </c>
      <c r="R2857" t="str">
        <f t="shared" si="357"/>
        <v>plays</v>
      </c>
      <c r="S2857" s="10">
        <f t="shared" si="358"/>
        <v>42370.007766203707</v>
      </c>
      <c r="T2857" t="str">
        <f t="shared" si="352"/>
        <v>Jan</v>
      </c>
      <c r="U2857">
        <f t="shared" si="353"/>
        <v>2016</v>
      </c>
      <c r="V2857" s="10">
        <f t="shared" si="359"/>
        <v>42398.981944444444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354"/>
        <v>4.8666666666666663</v>
      </c>
      <c r="P2858" s="5">
        <f t="shared" si="355"/>
        <v>24.333333333333332</v>
      </c>
      <c r="Q2858" t="str">
        <f t="shared" si="356"/>
        <v>theater</v>
      </c>
      <c r="R2858" t="str">
        <f t="shared" si="357"/>
        <v>plays</v>
      </c>
      <c r="S2858" s="10">
        <f t="shared" si="358"/>
        <v>42165.037581018521</v>
      </c>
      <c r="T2858" t="str">
        <f t="shared" si="352"/>
        <v>Jun</v>
      </c>
      <c r="U2858">
        <f t="shared" si="353"/>
        <v>2015</v>
      </c>
      <c r="V2858" s="10">
        <f t="shared" si="359"/>
        <v>42224.898611111115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354"/>
        <v>19.736842105263158</v>
      </c>
      <c r="P2859" s="5">
        <f t="shared" si="355"/>
        <v>500</v>
      </c>
      <c r="Q2859" t="str">
        <f t="shared" si="356"/>
        <v>theater</v>
      </c>
      <c r="R2859" t="str">
        <f t="shared" si="357"/>
        <v>plays</v>
      </c>
      <c r="S2859" s="10">
        <f t="shared" si="358"/>
        <v>42726.920081018514</v>
      </c>
      <c r="T2859" t="str">
        <f t="shared" si="352"/>
        <v>Dec</v>
      </c>
      <c r="U2859">
        <f t="shared" si="353"/>
        <v>2016</v>
      </c>
      <c r="V2859" s="10">
        <f t="shared" si="359"/>
        <v>42786.75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354"/>
        <v>0</v>
      </c>
      <c r="P2860" s="5">
        <f t="shared" si="355"/>
        <v>0</v>
      </c>
      <c r="Q2860" t="str">
        <f t="shared" si="356"/>
        <v>theater</v>
      </c>
      <c r="R2860" t="str">
        <f t="shared" si="357"/>
        <v>plays</v>
      </c>
      <c r="S2860" s="10">
        <f t="shared" si="358"/>
        <v>41954.545081018514</v>
      </c>
      <c r="T2860" t="str">
        <f t="shared" si="352"/>
        <v>Nov</v>
      </c>
      <c r="U2860">
        <f t="shared" si="353"/>
        <v>2014</v>
      </c>
      <c r="V2860" s="10">
        <f t="shared" si="359"/>
        <v>41978.477777777778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354"/>
        <v>1.7500000000000002</v>
      </c>
      <c r="P2861" s="5">
        <f t="shared" si="355"/>
        <v>35</v>
      </c>
      <c r="Q2861" t="str">
        <f t="shared" si="356"/>
        <v>theater</v>
      </c>
      <c r="R2861" t="str">
        <f t="shared" si="357"/>
        <v>plays</v>
      </c>
      <c r="S2861" s="10">
        <f t="shared" si="358"/>
        <v>42233.362314814818</v>
      </c>
      <c r="T2861" t="str">
        <f t="shared" si="352"/>
        <v>Aug</v>
      </c>
      <c r="U2861">
        <f t="shared" si="353"/>
        <v>2015</v>
      </c>
      <c r="V2861" s="10">
        <f t="shared" si="359"/>
        <v>42293.362314814818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354"/>
        <v>6.65</v>
      </c>
      <c r="P2862" s="5">
        <f t="shared" si="355"/>
        <v>29.555555555555557</v>
      </c>
      <c r="Q2862" t="str">
        <f t="shared" si="356"/>
        <v>theater</v>
      </c>
      <c r="R2862" t="str">
        <f t="shared" si="357"/>
        <v>plays</v>
      </c>
      <c r="S2862" s="10">
        <f t="shared" si="358"/>
        <v>42480.800648148142</v>
      </c>
      <c r="T2862" t="str">
        <f t="shared" si="352"/>
        <v>Apr</v>
      </c>
      <c r="U2862">
        <f t="shared" si="353"/>
        <v>2016</v>
      </c>
      <c r="V2862" s="10">
        <f t="shared" si="359"/>
        <v>42540.800648148142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354"/>
        <v>32</v>
      </c>
      <c r="P2863" s="5">
        <f t="shared" si="355"/>
        <v>26.666666666666668</v>
      </c>
      <c r="Q2863" t="str">
        <f t="shared" si="356"/>
        <v>theater</v>
      </c>
      <c r="R2863" t="str">
        <f t="shared" si="357"/>
        <v>plays</v>
      </c>
      <c r="S2863" s="10">
        <f t="shared" si="358"/>
        <v>42257.590833333335</v>
      </c>
      <c r="T2863" t="str">
        <f t="shared" si="352"/>
        <v>Sep</v>
      </c>
      <c r="U2863">
        <f t="shared" si="353"/>
        <v>2015</v>
      </c>
      <c r="V2863" s="10">
        <f t="shared" si="359"/>
        <v>42271.590833333335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354"/>
        <v>0.43307086614173229</v>
      </c>
      <c r="P2864" s="5">
        <f t="shared" si="355"/>
        <v>18.333333333333332</v>
      </c>
      <c r="Q2864" t="str">
        <f t="shared" si="356"/>
        <v>theater</v>
      </c>
      <c r="R2864" t="str">
        <f t="shared" si="357"/>
        <v>plays</v>
      </c>
      <c r="S2864" s="10">
        <f t="shared" si="358"/>
        <v>41784.789687500001</v>
      </c>
      <c r="T2864" t="str">
        <f t="shared" si="352"/>
        <v>May</v>
      </c>
      <c r="U2864">
        <f t="shared" si="353"/>
        <v>2014</v>
      </c>
      <c r="V2864" s="10">
        <f t="shared" si="359"/>
        <v>41814.789687500001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354"/>
        <v>0.04</v>
      </c>
      <c r="P2865" s="5">
        <f t="shared" si="355"/>
        <v>20</v>
      </c>
      <c r="Q2865" t="str">
        <f t="shared" si="356"/>
        <v>theater</v>
      </c>
      <c r="R2865" t="str">
        <f t="shared" si="357"/>
        <v>plays</v>
      </c>
      <c r="S2865" s="10">
        <f t="shared" si="358"/>
        <v>41831.675034722226</v>
      </c>
      <c r="T2865" t="str">
        <f t="shared" si="352"/>
        <v>Jul</v>
      </c>
      <c r="U2865">
        <f t="shared" si="353"/>
        <v>2014</v>
      </c>
      <c r="V2865" s="10">
        <f t="shared" si="359"/>
        <v>41891.675034722226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354"/>
        <v>1.6</v>
      </c>
      <c r="P2866" s="5">
        <f t="shared" si="355"/>
        <v>13.333333333333334</v>
      </c>
      <c r="Q2866" t="str">
        <f t="shared" si="356"/>
        <v>theater</v>
      </c>
      <c r="R2866" t="str">
        <f t="shared" si="357"/>
        <v>plays</v>
      </c>
      <c r="S2866" s="10">
        <f t="shared" si="358"/>
        <v>42172.613506944443</v>
      </c>
      <c r="T2866" t="str">
        <f t="shared" si="352"/>
        <v>Jun</v>
      </c>
      <c r="U2866">
        <f t="shared" si="353"/>
        <v>2015</v>
      </c>
      <c r="V2866" s="10">
        <f t="shared" si="359"/>
        <v>42202.554166666669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354"/>
        <v>0</v>
      </c>
      <c r="P2867" s="5">
        <f t="shared" si="355"/>
        <v>0</v>
      </c>
      <c r="Q2867" t="str">
        <f t="shared" si="356"/>
        <v>theater</v>
      </c>
      <c r="R2867" t="str">
        <f t="shared" si="357"/>
        <v>plays</v>
      </c>
      <c r="S2867" s="10">
        <f t="shared" si="358"/>
        <v>41950.114108796297</v>
      </c>
      <c r="T2867" t="str">
        <f t="shared" si="352"/>
        <v>Nov</v>
      </c>
      <c r="U2867">
        <f t="shared" si="353"/>
        <v>2014</v>
      </c>
      <c r="V2867" s="10">
        <f t="shared" si="359"/>
        <v>42010.114108796297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354"/>
        <v>0.89999999999999991</v>
      </c>
      <c r="P2868" s="5">
        <f t="shared" si="355"/>
        <v>22.5</v>
      </c>
      <c r="Q2868" t="str">
        <f t="shared" si="356"/>
        <v>theater</v>
      </c>
      <c r="R2868" t="str">
        <f t="shared" si="357"/>
        <v>plays</v>
      </c>
      <c r="S2868" s="10">
        <f t="shared" si="358"/>
        <v>42627.955104166671</v>
      </c>
      <c r="T2868" t="str">
        <f t="shared" si="352"/>
        <v>Sep</v>
      </c>
      <c r="U2868">
        <f t="shared" si="353"/>
        <v>2016</v>
      </c>
      <c r="V2868" s="10">
        <f t="shared" si="359"/>
        <v>42657.916666666672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354"/>
        <v>20.16</v>
      </c>
      <c r="P2869" s="5">
        <f t="shared" si="355"/>
        <v>50.4</v>
      </c>
      <c r="Q2869" t="str">
        <f t="shared" si="356"/>
        <v>theater</v>
      </c>
      <c r="R2869" t="str">
        <f t="shared" si="357"/>
        <v>plays</v>
      </c>
      <c r="S2869" s="10">
        <f t="shared" si="358"/>
        <v>42531.195277777777</v>
      </c>
      <c r="T2869" t="str">
        <f t="shared" si="352"/>
        <v>Jun</v>
      </c>
      <c r="U2869">
        <f t="shared" si="353"/>
        <v>2016</v>
      </c>
      <c r="V2869" s="10">
        <f t="shared" si="359"/>
        <v>42555.166666666672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354"/>
        <v>42.011733333333332</v>
      </c>
      <c r="P2870" s="5">
        <f t="shared" si="355"/>
        <v>105.02933333333334</v>
      </c>
      <c r="Q2870" t="str">
        <f t="shared" si="356"/>
        <v>theater</v>
      </c>
      <c r="R2870" t="str">
        <f t="shared" si="357"/>
        <v>plays</v>
      </c>
      <c r="S2870" s="10">
        <f t="shared" si="358"/>
        <v>42618.827013888891</v>
      </c>
      <c r="T2870" t="str">
        <f t="shared" si="352"/>
        <v>Sep</v>
      </c>
      <c r="U2870">
        <f t="shared" si="353"/>
        <v>2016</v>
      </c>
      <c r="V2870" s="10">
        <f t="shared" si="359"/>
        <v>42648.827013888891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354"/>
        <v>0.88500000000000001</v>
      </c>
      <c r="P2871" s="5">
        <f t="shared" si="355"/>
        <v>35.4</v>
      </c>
      <c r="Q2871" t="str">
        <f t="shared" si="356"/>
        <v>theater</v>
      </c>
      <c r="R2871" t="str">
        <f t="shared" si="357"/>
        <v>plays</v>
      </c>
      <c r="S2871" s="10">
        <f t="shared" si="358"/>
        <v>42540.593530092592</v>
      </c>
      <c r="T2871" t="str">
        <f t="shared" si="352"/>
        <v>Jun</v>
      </c>
      <c r="U2871">
        <f t="shared" si="353"/>
        <v>2016</v>
      </c>
      <c r="V2871" s="10">
        <f t="shared" si="359"/>
        <v>42570.593530092592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354"/>
        <v>15</v>
      </c>
      <c r="P2872" s="5">
        <f t="shared" si="355"/>
        <v>83.333333333333329</v>
      </c>
      <c r="Q2872" t="str">
        <f t="shared" si="356"/>
        <v>theater</v>
      </c>
      <c r="R2872" t="str">
        <f t="shared" si="357"/>
        <v>plays</v>
      </c>
      <c r="S2872" s="10">
        <f t="shared" si="358"/>
        <v>41746.189409722225</v>
      </c>
      <c r="T2872" t="str">
        <f t="shared" si="352"/>
        <v>Apr</v>
      </c>
      <c r="U2872">
        <f t="shared" si="353"/>
        <v>2014</v>
      </c>
      <c r="V2872" s="10">
        <f t="shared" si="359"/>
        <v>41776.189409722225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354"/>
        <v>4.67</v>
      </c>
      <c r="P2873" s="5">
        <f t="shared" si="355"/>
        <v>35.92307692307692</v>
      </c>
      <c r="Q2873" t="str">
        <f t="shared" si="356"/>
        <v>theater</v>
      </c>
      <c r="R2873" t="str">
        <f t="shared" si="357"/>
        <v>plays</v>
      </c>
      <c r="S2873" s="10">
        <f t="shared" si="358"/>
        <v>41974.738576388889</v>
      </c>
      <c r="T2873" t="str">
        <f t="shared" si="352"/>
        <v>Dec</v>
      </c>
      <c r="U2873">
        <f t="shared" si="353"/>
        <v>2014</v>
      </c>
      <c r="V2873" s="10">
        <f t="shared" si="359"/>
        <v>41994.738576388889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354"/>
        <v>0</v>
      </c>
      <c r="P2874" s="5">
        <f t="shared" si="355"/>
        <v>0</v>
      </c>
      <c r="Q2874" t="str">
        <f t="shared" si="356"/>
        <v>theater</v>
      </c>
      <c r="R2874" t="str">
        <f t="shared" si="357"/>
        <v>plays</v>
      </c>
      <c r="S2874" s="10">
        <f t="shared" si="358"/>
        <v>42115.11618055556</v>
      </c>
      <c r="T2874" t="str">
        <f t="shared" si="352"/>
        <v>Apr</v>
      </c>
      <c r="U2874">
        <f t="shared" si="353"/>
        <v>2015</v>
      </c>
      <c r="V2874" s="10">
        <f t="shared" si="359"/>
        <v>42175.11618055556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354"/>
        <v>38.119999999999997</v>
      </c>
      <c r="P2875" s="5">
        <f t="shared" si="355"/>
        <v>119.125</v>
      </c>
      <c r="Q2875" t="str">
        <f t="shared" si="356"/>
        <v>theater</v>
      </c>
      <c r="R2875" t="str">
        <f t="shared" si="357"/>
        <v>plays</v>
      </c>
      <c r="S2875" s="10">
        <f t="shared" si="358"/>
        <v>42002.817488425921</v>
      </c>
      <c r="T2875" t="str">
        <f t="shared" si="352"/>
        <v>Dec</v>
      </c>
      <c r="U2875">
        <f t="shared" si="353"/>
        <v>2014</v>
      </c>
      <c r="V2875" s="10">
        <f t="shared" si="359"/>
        <v>42032.817488425921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354"/>
        <v>5.42</v>
      </c>
      <c r="P2876" s="5">
        <f t="shared" si="355"/>
        <v>90.333333333333329</v>
      </c>
      <c r="Q2876" t="str">
        <f t="shared" si="356"/>
        <v>theater</v>
      </c>
      <c r="R2876" t="str">
        <f t="shared" si="357"/>
        <v>plays</v>
      </c>
      <c r="S2876" s="10">
        <f t="shared" si="358"/>
        <v>42722.84474537037</v>
      </c>
      <c r="T2876" t="str">
        <f t="shared" si="352"/>
        <v>Dec</v>
      </c>
      <c r="U2876">
        <f t="shared" si="353"/>
        <v>2016</v>
      </c>
      <c r="V2876" s="10">
        <f t="shared" si="359"/>
        <v>42752.84474537037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354"/>
        <v>3.4999999999999996E-2</v>
      </c>
      <c r="P2877" s="5">
        <f t="shared" si="355"/>
        <v>2.3333333333333335</v>
      </c>
      <c r="Q2877" t="str">
        <f t="shared" si="356"/>
        <v>theater</v>
      </c>
      <c r="R2877" t="str">
        <f t="shared" si="357"/>
        <v>plays</v>
      </c>
      <c r="S2877" s="10">
        <f t="shared" si="358"/>
        <v>42465.128391203703</v>
      </c>
      <c r="T2877" t="str">
        <f t="shared" si="352"/>
        <v>Apr</v>
      </c>
      <c r="U2877">
        <f t="shared" si="353"/>
        <v>2016</v>
      </c>
      <c r="V2877" s="10">
        <f t="shared" si="359"/>
        <v>42495.128391203703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354"/>
        <v>0</v>
      </c>
      <c r="P2878" s="5">
        <f t="shared" si="355"/>
        <v>0</v>
      </c>
      <c r="Q2878" t="str">
        <f t="shared" si="356"/>
        <v>theater</v>
      </c>
      <c r="R2878" t="str">
        <f t="shared" si="357"/>
        <v>plays</v>
      </c>
      <c r="S2878" s="10">
        <f t="shared" si="358"/>
        <v>42171.743969907402</v>
      </c>
      <c r="T2878" t="str">
        <f t="shared" si="352"/>
        <v>Jun</v>
      </c>
      <c r="U2878">
        <f t="shared" si="353"/>
        <v>2015</v>
      </c>
      <c r="V2878" s="10">
        <f t="shared" si="359"/>
        <v>42201.743969907402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354"/>
        <v>10.833333333333334</v>
      </c>
      <c r="P2879" s="5">
        <f t="shared" si="355"/>
        <v>108.33333333333333</v>
      </c>
      <c r="Q2879" t="str">
        <f t="shared" si="356"/>
        <v>theater</v>
      </c>
      <c r="R2879" t="str">
        <f t="shared" si="357"/>
        <v>plays</v>
      </c>
      <c r="S2879" s="10">
        <f t="shared" si="358"/>
        <v>42672.955138888887</v>
      </c>
      <c r="T2879" t="str">
        <f t="shared" si="352"/>
        <v>Oct</v>
      </c>
      <c r="U2879">
        <f t="shared" si="353"/>
        <v>2016</v>
      </c>
      <c r="V2879" s="10">
        <f t="shared" si="359"/>
        <v>42704.708333333328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354"/>
        <v>2.1</v>
      </c>
      <c r="P2880" s="5">
        <f t="shared" si="355"/>
        <v>15.75</v>
      </c>
      <c r="Q2880" t="str">
        <f t="shared" si="356"/>
        <v>theater</v>
      </c>
      <c r="R2880" t="str">
        <f t="shared" si="357"/>
        <v>plays</v>
      </c>
      <c r="S2880" s="10">
        <f t="shared" si="358"/>
        <v>42128.615682870368</v>
      </c>
      <c r="T2880" t="str">
        <f t="shared" si="352"/>
        <v>May</v>
      </c>
      <c r="U2880">
        <f t="shared" si="353"/>
        <v>2015</v>
      </c>
      <c r="V2880" s="10">
        <f t="shared" si="359"/>
        <v>42188.615682870368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354"/>
        <v>0.2589285714285714</v>
      </c>
      <c r="P2881" s="5">
        <f t="shared" si="355"/>
        <v>29</v>
      </c>
      <c r="Q2881" t="str">
        <f t="shared" si="356"/>
        <v>theater</v>
      </c>
      <c r="R2881" t="str">
        <f t="shared" si="357"/>
        <v>plays</v>
      </c>
      <c r="S2881" s="10">
        <f t="shared" si="358"/>
        <v>42359.725243055553</v>
      </c>
      <c r="T2881" t="str">
        <f t="shared" si="352"/>
        <v>Dec</v>
      </c>
      <c r="U2881">
        <f t="shared" si="353"/>
        <v>2015</v>
      </c>
      <c r="V2881" s="10">
        <f t="shared" si="359"/>
        <v>42389.725243055553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354"/>
        <v>23.333333333333332</v>
      </c>
      <c r="P2882" s="5">
        <f t="shared" si="355"/>
        <v>96.551724137931032</v>
      </c>
      <c r="Q2882" t="str">
        <f t="shared" si="356"/>
        <v>theater</v>
      </c>
      <c r="R2882" t="str">
        <f t="shared" si="357"/>
        <v>plays</v>
      </c>
      <c r="S2882" s="10">
        <f t="shared" si="358"/>
        <v>42192.905694444446</v>
      </c>
      <c r="T2882" t="str">
        <f t="shared" ref="T2882:T2945" si="360">TEXT(S2882,"mmm")</f>
        <v>Jul</v>
      </c>
      <c r="U2882">
        <f t="shared" ref="U2882:U2945" si="361">YEAR(S2882)</f>
        <v>2015</v>
      </c>
      <c r="V2882" s="10">
        <f t="shared" si="359"/>
        <v>42236.711805555555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362">(E2883/D2883)*100</f>
        <v>0</v>
      </c>
      <c r="P2883" s="5">
        <f t="shared" ref="P2883:P2946" si="363">IFERROR(E2883/L2883,0)</f>
        <v>0</v>
      </c>
      <c r="Q2883" t="str">
        <f t="shared" ref="Q2883:Q2946" si="364">LEFT(N2883,SEARCH("/",N2883,1)-1)</f>
        <v>theater</v>
      </c>
      <c r="R2883" t="str">
        <f t="shared" ref="R2883:R2946" si="365">RIGHT(N2883,LEN(N2883)-SEARCH("/",N2883,1))</f>
        <v>plays</v>
      </c>
      <c r="S2883" s="10">
        <f t="shared" ref="S2883:S2946" si="366">(((J2883/60)/60)/24)+DATE(1970,1,1)</f>
        <v>41916.597638888888</v>
      </c>
      <c r="T2883" t="str">
        <f t="shared" si="360"/>
        <v>Oct</v>
      </c>
      <c r="U2883">
        <f t="shared" si="361"/>
        <v>2014</v>
      </c>
      <c r="V2883" s="10">
        <f t="shared" ref="V2883:V2946" si="367">(((I2883/60)/60)/24)+DATE(1970,1,1)</f>
        <v>41976.639305555553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362"/>
        <v>33.6</v>
      </c>
      <c r="P2884" s="5">
        <f t="shared" si="363"/>
        <v>63</v>
      </c>
      <c r="Q2884" t="str">
        <f t="shared" si="364"/>
        <v>theater</v>
      </c>
      <c r="R2884" t="str">
        <f t="shared" si="365"/>
        <v>plays</v>
      </c>
      <c r="S2884" s="10">
        <f t="shared" si="366"/>
        <v>42461.596273148149</v>
      </c>
      <c r="T2884" t="str">
        <f t="shared" si="360"/>
        <v>Apr</v>
      </c>
      <c r="U2884">
        <f t="shared" si="361"/>
        <v>2016</v>
      </c>
      <c r="V2884" s="10">
        <f t="shared" si="367"/>
        <v>42491.596273148149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362"/>
        <v>19.079999999999998</v>
      </c>
      <c r="P2885" s="5">
        <f t="shared" si="363"/>
        <v>381.6</v>
      </c>
      <c r="Q2885" t="str">
        <f t="shared" si="364"/>
        <v>theater</v>
      </c>
      <c r="R2885" t="str">
        <f t="shared" si="365"/>
        <v>plays</v>
      </c>
      <c r="S2885" s="10">
        <f t="shared" si="366"/>
        <v>42370.90320601852</v>
      </c>
      <c r="T2885" t="str">
        <f t="shared" si="360"/>
        <v>Jan</v>
      </c>
      <c r="U2885">
        <f t="shared" si="361"/>
        <v>2016</v>
      </c>
      <c r="V2885" s="10">
        <f t="shared" si="367"/>
        <v>42406.207638888889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362"/>
        <v>0.41111111111111115</v>
      </c>
      <c r="P2886" s="5">
        <f t="shared" si="363"/>
        <v>46.25</v>
      </c>
      <c r="Q2886" t="str">
        <f t="shared" si="364"/>
        <v>theater</v>
      </c>
      <c r="R2886" t="str">
        <f t="shared" si="365"/>
        <v>plays</v>
      </c>
      <c r="S2886" s="10">
        <f t="shared" si="366"/>
        <v>41948.727256944447</v>
      </c>
      <c r="T2886" t="str">
        <f t="shared" si="360"/>
        <v>Nov</v>
      </c>
      <c r="U2886">
        <f t="shared" si="361"/>
        <v>2014</v>
      </c>
      <c r="V2886" s="10">
        <f t="shared" si="367"/>
        <v>41978.727256944447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362"/>
        <v>32.5</v>
      </c>
      <c r="P2887" s="5">
        <f t="shared" si="363"/>
        <v>26</v>
      </c>
      <c r="Q2887" t="str">
        <f t="shared" si="364"/>
        <v>theater</v>
      </c>
      <c r="R2887" t="str">
        <f t="shared" si="365"/>
        <v>plays</v>
      </c>
      <c r="S2887" s="10">
        <f t="shared" si="366"/>
        <v>42047.07640046296</v>
      </c>
      <c r="T2887" t="str">
        <f t="shared" si="360"/>
        <v>Feb</v>
      </c>
      <c r="U2887">
        <f t="shared" si="361"/>
        <v>2015</v>
      </c>
      <c r="V2887" s="10">
        <f t="shared" si="367"/>
        <v>42077.034733796296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362"/>
        <v>5</v>
      </c>
      <c r="P2888" s="5">
        <f t="shared" si="363"/>
        <v>10</v>
      </c>
      <c r="Q2888" t="str">
        <f t="shared" si="364"/>
        <v>theater</v>
      </c>
      <c r="R2888" t="str">
        <f t="shared" si="365"/>
        <v>plays</v>
      </c>
      <c r="S2888" s="10">
        <f t="shared" si="366"/>
        <v>42261.632916666669</v>
      </c>
      <c r="T2888" t="str">
        <f t="shared" si="360"/>
        <v>Sep</v>
      </c>
      <c r="U2888">
        <f t="shared" si="361"/>
        <v>2015</v>
      </c>
      <c r="V2888" s="10">
        <f t="shared" si="367"/>
        <v>42266.165972222225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362"/>
        <v>0.16666666666666669</v>
      </c>
      <c r="P2889" s="5">
        <f t="shared" si="363"/>
        <v>5</v>
      </c>
      <c r="Q2889" t="str">
        <f t="shared" si="364"/>
        <v>theater</v>
      </c>
      <c r="R2889" t="str">
        <f t="shared" si="365"/>
        <v>plays</v>
      </c>
      <c r="S2889" s="10">
        <f t="shared" si="366"/>
        <v>41985.427361111113</v>
      </c>
      <c r="T2889" t="str">
        <f t="shared" si="360"/>
        <v>Dec</v>
      </c>
      <c r="U2889">
        <f t="shared" si="361"/>
        <v>2014</v>
      </c>
      <c r="V2889" s="10">
        <f t="shared" si="367"/>
        <v>42015.427361111113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362"/>
        <v>0</v>
      </c>
      <c r="P2890" s="5">
        <f t="shared" si="363"/>
        <v>0</v>
      </c>
      <c r="Q2890" t="str">
        <f t="shared" si="364"/>
        <v>theater</v>
      </c>
      <c r="R2890" t="str">
        <f t="shared" si="365"/>
        <v>plays</v>
      </c>
      <c r="S2890" s="10">
        <f t="shared" si="366"/>
        <v>41922.535185185188</v>
      </c>
      <c r="T2890" t="str">
        <f t="shared" si="360"/>
        <v>Oct</v>
      </c>
      <c r="U2890">
        <f t="shared" si="361"/>
        <v>2014</v>
      </c>
      <c r="V2890" s="10">
        <f t="shared" si="367"/>
        <v>41930.207638888889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362"/>
        <v>38.066666666666663</v>
      </c>
      <c r="P2891" s="5">
        <f t="shared" si="363"/>
        <v>81.571428571428569</v>
      </c>
      <c r="Q2891" t="str">
        <f t="shared" si="364"/>
        <v>theater</v>
      </c>
      <c r="R2891" t="str">
        <f t="shared" si="365"/>
        <v>plays</v>
      </c>
      <c r="S2891" s="10">
        <f t="shared" si="366"/>
        <v>41850.863252314812</v>
      </c>
      <c r="T2891" t="str">
        <f t="shared" si="360"/>
        <v>Jul</v>
      </c>
      <c r="U2891">
        <f t="shared" si="361"/>
        <v>2014</v>
      </c>
      <c r="V2891" s="10">
        <f t="shared" si="367"/>
        <v>41880.863252314812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362"/>
        <v>1.05</v>
      </c>
      <c r="P2892" s="5">
        <f t="shared" si="363"/>
        <v>7</v>
      </c>
      <c r="Q2892" t="str">
        <f t="shared" si="364"/>
        <v>theater</v>
      </c>
      <c r="R2892" t="str">
        <f t="shared" si="365"/>
        <v>plays</v>
      </c>
      <c r="S2892" s="10">
        <f t="shared" si="366"/>
        <v>41831.742962962962</v>
      </c>
      <c r="T2892" t="str">
        <f t="shared" si="360"/>
        <v>Jul</v>
      </c>
      <c r="U2892">
        <f t="shared" si="361"/>
        <v>2014</v>
      </c>
      <c r="V2892" s="10">
        <f t="shared" si="367"/>
        <v>41860.125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362"/>
        <v>2.73</v>
      </c>
      <c r="P2893" s="5">
        <f t="shared" si="363"/>
        <v>27.3</v>
      </c>
      <c r="Q2893" t="str">
        <f t="shared" si="364"/>
        <v>theater</v>
      </c>
      <c r="R2893" t="str">
        <f t="shared" si="365"/>
        <v>plays</v>
      </c>
      <c r="S2893" s="10">
        <f t="shared" si="366"/>
        <v>42415.883425925931</v>
      </c>
      <c r="T2893" t="str">
        <f t="shared" si="360"/>
        <v>Feb</v>
      </c>
      <c r="U2893">
        <f t="shared" si="361"/>
        <v>2016</v>
      </c>
      <c r="V2893" s="10">
        <f t="shared" si="367"/>
        <v>42475.84175925926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362"/>
        <v>9.0909090909090917</v>
      </c>
      <c r="P2894" s="5">
        <f t="shared" si="363"/>
        <v>29.411764705882351</v>
      </c>
      <c r="Q2894" t="str">
        <f t="shared" si="364"/>
        <v>theater</v>
      </c>
      <c r="R2894" t="str">
        <f t="shared" si="365"/>
        <v>plays</v>
      </c>
      <c r="S2894" s="10">
        <f t="shared" si="366"/>
        <v>41869.714166666665</v>
      </c>
      <c r="T2894" t="str">
        <f t="shared" si="360"/>
        <v>Aug</v>
      </c>
      <c r="U2894">
        <f t="shared" si="361"/>
        <v>2014</v>
      </c>
      <c r="V2894" s="10">
        <f t="shared" si="367"/>
        <v>41876.875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362"/>
        <v>0.5</v>
      </c>
      <c r="P2895" s="5">
        <f t="shared" si="363"/>
        <v>12.5</v>
      </c>
      <c r="Q2895" t="str">
        <f t="shared" si="364"/>
        <v>theater</v>
      </c>
      <c r="R2895" t="str">
        <f t="shared" si="365"/>
        <v>plays</v>
      </c>
      <c r="S2895" s="10">
        <f t="shared" si="366"/>
        <v>41953.773090277777</v>
      </c>
      <c r="T2895" t="str">
        <f t="shared" si="360"/>
        <v>Nov</v>
      </c>
      <c r="U2895">
        <f t="shared" si="361"/>
        <v>2014</v>
      </c>
      <c r="V2895" s="10">
        <f t="shared" si="367"/>
        <v>42013.083333333328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362"/>
        <v>0</v>
      </c>
      <c r="P2896" s="5">
        <f t="shared" si="363"/>
        <v>0</v>
      </c>
      <c r="Q2896" t="str">
        <f t="shared" si="364"/>
        <v>theater</v>
      </c>
      <c r="R2896" t="str">
        <f t="shared" si="365"/>
        <v>plays</v>
      </c>
      <c r="S2896" s="10">
        <f t="shared" si="366"/>
        <v>42037.986284722225</v>
      </c>
      <c r="T2896" t="str">
        <f t="shared" si="360"/>
        <v>Feb</v>
      </c>
      <c r="U2896">
        <f t="shared" si="361"/>
        <v>2015</v>
      </c>
      <c r="V2896" s="10">
        <f t="shared" si="367"/>
        <v>42097.944618055553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362"/>
        <v>4.5999999999999996</v>
      </c>
      <c r="P2897" s="5">
        <f t="shared" si="363"/>
        <v>5.75</v>
      </c>
      <c r="Q2897" t="str">
        <f t="shared" si="364"/>
        <v>theater</v>
      </c>
      <c r="R2897" t="str">
        <f t="shared" si="365"/>
        <v>plays</v>
      </c>
      <c r="S2897" s="10">
        <f t="shared" si="366"/>
        <v>41811.555462962962</v>
      </c>
      <c r="T2897" t="str">
        <f t="shared" si="360"/>
        <v>Jun</v>
      </c>
      <c r="U2897">
        <f t="shared" si="361"/>
        <v>2014</v>
      </c>
      <c r="V2897" s="10">
        <f t="shared" si="367"/>
        <v>41812.875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362"/>
        <v>20.833333333333336</v>
      </c>
      <c r="P2898" s="5">
        <f t="shared" si="363"/>
        <v>52.083333333333336</v>
      </c>
      <c r="Q2898" t="str">
        <f t="shared" si="364"/>
        <v>theater</v>
      </c>
      <c r="R2898" t="str">
        <f t="shared" si="365"/>
        <v>plays</v>
      </c>
      <c r="S2898" s="10">
        <f t="shared" si="366"/>
        <v>42701.908807870372</v>
      </c>
      <c r="T2898" t="str">
        <f t="shared" si="360"/>
        <v>Nov</v>
      </c>
      <c r="U2898">
        <f t="shared" si="361"/>
        <v>2016</v>
      </c>
      <c r="V2898" s="10">
        <f t="shared" si="367"/>
        <v>42716.25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362"/>
        <v>4.583333333333333</v>
      </c>
      <c r="P2899" s="5">
        <f t="shared" si="363"/>
        <v>183.33333333333334</v>
      </c>
      <c r="Q2899" t="str">
        <f t="shared" si="364"/>
        <v>theater</v>
      </c>
      <c r="R2899" t="str">
        <f t="shared" si="365"/>
        <v>plays</v>
      </c>
      <c r="S2899" s="10">
        <f t="shared" si="366"/>
        <v>42258.646504629629</v>
      </c>
      <c r="T2899" t="str">
        <f t="shared" si="360"/>
        <v>Sep</v>
      </c>
      <c r="U2899">
        <f t="shared" si="361"/>
        <v>2015</v>
      </c>
      <c r="V2899" s="10">
        <f t="shared" si="367"/>
        <v>42288.645196759258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362"/>
        <v>4.2133333333333338</v>
      </c>
      <c r="P2900" s="5">
        <f t="shared" si="363"/>
        <v>26.333333333333332</v>
      </c>
      <c r="Q2900" t="str">
        <f t="shared" si="364"/>
        <v>theater</v>
      </c>
      <c r="R2900" t="str">
        <f t="shared" si="365"/>
        <v>plays</v>
      </c>
      <c r="S2900" s="10">
        <f t="shared" si="366"/>
        <v>42278.664965277778</v>
      </c>
      <c r="T2900" t="str">
        <f t="shared" si="360"/>
        <v>Oct</v>
      </c>
      <c r="U2900">
        <f t="shared" si="361"/>
        <v>2015</v>
      </c>
      <c r="V2900" s="10">
        <f t="shared" si="367"/>
        <v>42308.664965277778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362"/>
        <v>0</v>
      </c>
      <c r="P2901" s="5">
        <f t="shared" si="363"/>
        <v>0</v>
      </c>
      <c r="Q2901" t="str">
        <f t="shared" si="364"/>
        <v>theater</v>
      </c>
      <c r="R2901" t="str">
        <f t="shared" si="365"/>
        <v>plays</v>
      </c>
      <c r="S2901" s="10">
        <f t="shared" si="366"/>
        <v>42515.078217592592</v>
      </c>
      <c r="T2901" t="str">
        <f t="shared" si="360"/>
        <v>May</v>
      </c>
      <c r="U2901">
        <f t="shared" si="361"/>
        <v>2016</v>
      </c>
      <c r="V2901" s="10">
        <f t="shared" si="367"/>
        <v>42575.078217592592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362"/>
        <v>61.909090909090914</v>
      </c>
      <c r="P2902" s="5">
        <f t="shared" si="363"/>
        <v>486.42857142857144</v>
      </c>
      <c r="Q2902" t="str">
        <f t="shared" si="364"/>
        <v>theater</v>
      </c>
      <c r="R2902" t="str">
        <f t="shared" si="365"/>
        <v>plays</v>
      </c>
      <c r="S2902" s="10">
        <f t="shared" si="366"/>
        <v>41830.234166666669</v>
      </c>
      <c r="T2902" t="str">
        <f t="shared" si="360"/>
        <v>Jul</v>
      </c>
      <c r="U2902">
        <f t="shared" si="361"/>
        <v>2014</v>
      </c>
      <c r="V2902" s="10">
        <f t="shared" si="367"/>
        <v>41860.234166666669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362"/>
        <v>0.8</v>
      </c>
      <c r="P2903" s="5">
        <f t="shared" si="363"/>
        <v>3</v>
      </c>
      <c r="Q2903" t="str">
        <f t="shared" si="364"/>
        <v>theater</v>
      </c>
      <c r="R2903" t="str">
        <f t="shared" si="365"/>
        <v>plays</v>
      </c>
      <c r="S2903" s="10">
        <f t="shared" si="366"/>
        <v>41982.904386574075</v>
      </c>
      <c r="T2903" t="str">
        <f t="shared" si="360"/>
        <v>Dec</v>
      </c>
      <c r="U2903">
        <f t="shared" si="361"/>
        <v>2014</v>
      </c>
      <c r="V2903" s="10">
        <f t="shared" si="367"/>
        <v>42042.904386574075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362"/>
        <v>1.6666666666666666E-2</v>
      </c>
      <c r="P2904" s="5">
        <f t="shared" si="363"/>
        <v>25</v>
      </c>
      <c r="Q2904" t="str">
        <f t="shared" si="364"/>
        <v>theater</v>
      </c>
      <c r="R2904" t="str">
        <f t="shared" si="365"/>
        <v>plays</v>
      </c>
      <c r="S2904" s="10">
        <f t="shared" si="366"/>
        <v>42210.439768518518</v>
      </c>
      <c r="T2904" t="str">
        <f t="shared" si="360"/>
        <v>Jul</v>
      </c>
      <c r="U2904">
        <f t="shared" si="361"/>
        <v>2015</v>
      </c>
      <c r="V2904" s="10">
        <f t="shared" si="367"/>
        <v>42240.439768518518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362"/>
        <v>0.77999999999999992</v>
      </c>
      <c r="P2905" s="5">
        <f t="shared" si="363"/>
        <v>9.75</v>
      </c>
      <c r="Q2905" t="str">
        <f t="shared" si="364"/>
        <v>theater</v>
      </c>
      <c r="R2905" t="str">
        <f t="shared" si="365"/>
        <v>plays</v>
      </c>
      <c r="S2905" s="10">
        <f t="shared" si="366"/>
        <v>42196.166874999995</v>
      </c>
      <c r="T2905" t="str">
        <f t="shared" si="360"/>
        <v>Jul</v>
      </c>
      <c r="U2905">
        <f t="shared" si="361"/>
        <v>2015</v>
      </c>
      <c r="V2905" s="10">
        <f t="shared" si="367"/>
        <v>42256.166874999995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362"/>
        <v>5</v>
      </c>
      <c r="P2906" s="5">
        <f t="shared" si="363"/>
        <v>18.75</v>
      </c>
      <c r="Q2906" t="str">
        <f t="shared" si="364"/>
        <v>theater</v>
      </c>
      <c r="R2906" t="str">
        <f t="shared" si="365"/>
        <v>plays</v>
      </c>
      <c r="S2906" s="10">
        <f t="shared" si="366"/>
        <v>41940.967951388891</v>
      </c>
      <c r="T2906" t="str">
        <f t="shared" si="360"/>
        <v>Oct</v>
      </c>
      <c r="U2906">
        <f t="shared" si="361"/>
        <v>2014</v>
      </c>
      <c r="V2906" s="10">
        <f t="shared" si="367"/>
        <v>41952.5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362"/>
        <v>17.771428571428572</v>
      </c>
      <c r="P2907" s="5">
        <f t="shared" si="363"/>
        <v>36.588235294117645</v>
      </c>
      <c r="Q2907" t="str">
        <f t="shared" si="364"/>
        <v>theater</v>
      </c>
      <c r="R2907" t="str">
        <f t="shared" si="365"/>
        <v>plays</v>
      </c>
      <c r="S2907" s="10">
        <f t="shared" si="366"/>
        <v>42606.056863425925</v>
      </c>
      <c r="T2907" t="str">
        <f t="shared" si="360"/>
        <v>Aug</v>
      </c>
      <c r="U2907">
        <f t="shared" si="361"/>
        <v>2016</v>
      </c>
      <c r="V2907" s="10">
        <f t="shared" si="367"/>
        <v>42620.056863425925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362"/>
        <v>9.4166666666666661</v>
      </c>
      <c r="P2908" s="5">
        <f t="shared" si="363"/>
        <v>80.714285714285708</v>
      </c>
      <c r="Q2908" t="str">
        <f t="shared" si="364"/>
        <v>theater</v>
      </c>
      <c r="R2908" t="str">
        <f t="shared" si="365"/>
        <v>plays</v>
      </c>
      <c r="S2908" s="10">
        <f t="shared" si="366"/>
        <v>42199.648912037039</v>
      </c>
      <c r="T2908" t="str">
        <f t="shared" si="360"/>
        <v>Jul</v>
      </c>
      <c r="U2908">
        <f t="shared" si="361"/>
        <v>2015</v>
      </c>
      <c r="V2908" s="10">
        <f t="shared" si="367"/>
        <v>42217.041666666672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362"/>
        <v>0.08</v>
      </c>
      <c r="P2909" s="5">
        <f t="shared" si="363"/>
        <v>1</v>
      </c>
      <c r="Q2909" t="str">
        <f t="shared" si="364"/>
        <v>theater</v>
      </c>
      <c r="R2909" t="str">
        <f t="shared" si="365"/>
        <v>plays</v>
      </c>
      <c r="S2909" s="10">
        <f t="shared" si="366"/>
        <v>42444.877743055549</v>
      </c>
      <c r="T2909" t="str">
        <f t="shared" si="360"/>
        <v>Mar</v>
      </c>
      <c r="U2909">
        <f t="shared" si="361"/>
        <v>2016</v>
      </c>
      <c r="V2909" s="10">
        <f t="shared" si="367"/>
        <v>42504.877743055549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362"/>
        <v>2.75</v>
      </c>
      <c r="P2910" s="5">
        <f t="shared" si="363"/>
        <v>52.8</v>
      </c>
      <c r="Q2910" t="str">
        <f t="shared" si="364"/>
        <v>theater</v>
      </c>
      <c r="R2910" t="str">
        <f t="shared" si="365"/>
        <v>plays</v>
      </c>
      <c r="S2910" s="10">
        <f t="shared" si="366"/>
        <v>42499.731701388882</v>
      </c>
      <c r="T2910" t="str">
        <f t="shared" si="360"/>
        <v>May</v>
      </c>
      <c r="U2910">
        <f t="shared" si="361"/>
        <v>2016</v>
      </c>
      <c r="V2910" s="10">
        <f t="shared" si="367"/>
        <v>42529.731701388882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362"/>
        <v>1.1111111111111112E-2</v>
      </c>
      <c r="P2911" s="5">
        <f t="shared" si="363"/>
        <v>20</v>
      </c>
      <c r="Q2911" t="str">
        <f t="shared" si="364"/>
        <v>theater</v>
      </c>
      <c r="R2911" t="str">
        <f t="shared" si="365"/>
        <v>plays</v>
      </c>
      <c r="S2911" s="10">
        <f t="shared" si="366"/>
        <v>41929.266215277778</v>
      </c>
      <c r="T2911" t="str">
        <f t="shared" si="360"/>
        <v>Oct</v>
      </c>
      <c r="U2911">
        <f t="shared" si="361"/>
        <v>2014</v>
      </c>
      <c r="V2911" s="10">
        <f t="shared" si="367"/>
        <v>41968.823611111111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362"/>
        <v>3.3333333333333335E-3</v>
      </c>
      <c r="P2912" s="5">
        <f t="shared" si="363"/>
        <v>1</v>
      </c>
      <c r="Q2912" t="str">
        <f t="shared" si="364"/>
        <v>theater</v>
      </c>
      <c r="R2912" t="str">
        <f t="shared" si="365"/>
        <v>plays</v>
      </c>
      <c r="S2912" s="10">
        <f t="shared" si="366"/>
        <v>42107.841284722221</v>
      </c>
      <c r="T2912" t="str">
        <f t="shared" si="360"/>
        <v>Apr</v>
      </c>
      <c r="U2912">
        <f t="shared" si="361"/>
        <v>2015</v>
      </c>
      <c r="V2912" s="10">
        <f t="shared" si="367"/>
        <v>42167.841284722221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362"/>
        <v>36.5</v>
      </c>
      <c r="P2913" s="5">
        <f t="shared" si="363"/>
        <v>46.928571428571431</v>
      </c>
      <c r="Q2913" t="str">
        <f t="shared" si="364"/>
        <v>theater</v>
      </c>
      <c r="R2913" t="str">
        <f t="shared" si="365"/>
        <v>plays</v>
      </c>
      <c r="S2913" s="10">
        <f t="shared" si="366"/>
        <v>42142.768819444449</v>
      </c>
      <c r="T2913" t="str">
        <f t="shared" si="360"/>
        <v>May</v>
      </c>
      <c r="U2913">
        <f t="shared" si="361"/>
        <v>2015</v>
      </c>
      <c r="V2913" s="10">
        <f t="shared" si="367"/>
        <v>42182.768819444449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362"/>
        <v>14.058171745152354</v>
      </c>
      <c r="P2914" s="5">
        <f t="shared" si="363"/>
        <v>78.07692307692308</v>
      </c>
      <c r="Q2914" t="str">
        <f t="shared" si="364"/>
        <v>theater</v>
      </c>
      <c r="R2914" t="str">
        <f t="shared" si="365"/>
        <v>plays</v>
      </c>
      <c r="S2914" s="10">
        <f t="shared" si="366"/>
        <v>42354.131643518514</v>
      </c>
      <c r="T2914" t="str">
        <f t="shared" si="360"/>
        <v>Dec</v>
      </c>
      <c r="U2914">
        <f t="shared" si="361"/>
        <v>2015</v>
      </c>
      <c r="V2914" s="10">
        <f t="shared" si="367"/>
        <v>42384.131643518514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362"/>
        <v>0.02</v>
      </c>
      <c r="P2915" s="5">
        <f t="shared" si="363"/>
        <v>1</v>
      </c>
      <c r="Q2915" t="str">
        <f t="shared" si="364"/>
        <v>theater</v>
      </c>
      <c r="R2915" t="str">
        <f t="shared" si="365"/>
        <v>plays</v>
      </c>
      <c r="S2915" s="10">
        <f t="shared" si="366"/>
        <v>41828.922905092593</v>
      </c>
      <c r="T2915" t="str">
        <f t="shared" si="360"/>
        <v>Jul</v>
      </c>
      <c r="U2915">
        <f t="shared" si="361"/>
        <v>2014</v>
      </c>
      <c r="V2915" s="10">
        <f t="shared" si="367"/>
        <v>41888.922905092593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362"/>
        <v>4.0000000000000001E-3</v>
      </c>
      <c r="P2916" s="5">
        <f t="shared" si="363"/>
        <v>1</v>
      </c>
      <c r="Q2916" t="str">
        <f t="shared" si="364"/>
        <v>theater</v>
      </c>
      <c r="R2916" t="str">
        <f t="shared" si="365"/>
        <v>plays</v>
      </c>
      <c r="S2916" s="10">
        <f t="shared" si="366"/>
        <v>42017.907337962963</v>
      </c>
      <c r="T2916" t="str">
        <f t="shared" si="360"/>
        <v>Jan</v>
      </c>
      <c r="U2916">
        <f t="shared" si="361"/>
        <v>2015</v>
      </c>
      <c r="V2916" s="10">
        <f t="shared" si="367"/>
        <v>42077.865671296298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362"/>
        <v>61.1</v>
      </c>
      <c r="P2917" s="5">
        <f t="shared" si="363"/>
        <v>203.66666666666666</v>
      </c>
      <c r="Q2917" t="str">
        <f t="shared" si="364"/>
        <v>theater</v>
      </c>
      <c r="R2917" t="str">
        <f t="shared" si="365"/>
        <v>plays</v>
      </c>
      <c r="S2917" s="10">
        <f t="shared" si="366"/>
        <v>42415.398032407407</v>
      </c>
      <c r="T2917" t="str">
        <f t="shared" si="360"/>
        <v>Feb</v>
      </c>
      <c r="U2917">
        <f t="shared" si="361"/>
        <v>2016</v>
      </c>
      <c r="V2917" s="10">
        <f t="shared" si="367"/>
        <v>42445.356365740736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362"/>
        <v>7.8378378378378386</v>
      </c>
      <c r="P2918" s="5">
        <f t="shared" si="363"/>
        <v>20.714285714285715</v>
      </c>
      <c r="Q2918" t="str">
        <f t="shared" si="364"/>
        <v>theater</v>
      </c>
      <c r="R2918" t="str">
        <f t="shared" si="365"/>
        <v>plays</v>
      </c>
      <c r="S2918" s="10">
        <f t="shared" si="366"/>
        <v>41755.476724537039</v>
      </c>
      <c r="T2918" t="str">
        <f t="shared" si="360"/>
        <v>Apr</v>
      </c>
      <c r="U2918">
        <f t="shared" si="361"/>
        <v>2014</v>
      </c>
      <c r="V2918" s="10">
        <f t="shared" si="367"/>
        <v>41778.476724537039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362"/>
        <v>21.85</v>
      </c>
      <c r="P2919" s="5">
        <f t="shared" si="363"/>
        <v>48.555555555555557</v>
      </c>
      <c r="Q2919" t="str">
        <f t="shared" si="364"/>
        <v>theater</v>
      </c>
      <c r="R2919" t="str">
        <f t="shared" si="365"/>
        <v>plays</v>
      </c>
      <c r="S2919" s="10">
        <f t="shared" si="366"/>
        <v>42245.234340277777</v>
      </c>
      <c r="T2919" t="str">
        <f t="shared" si="360"/>
        <v>Aug</v>
      </c>
      <c r="U2919">
        <f t="shared" si="361"/>
        <v>2015</v>
      </c>
      <c r="V2919" s="10">
        <f t="shared" si="367"/>
        <v>42263.234340277777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362"/>
        <v>27.24</v>
      </c>
      <c r="P2920" s="5">
        <f t="shared" si="363"/>
        <v>68.099999999999994</v>
      </c>
      <c r="Q2920" t="str">
        <f t="shared" si="364"/>
        <v>theater</v>
      </c>
      <c r="R2920" t="str">
        <f t="shared" si="365"/>
        <v>plays</v>
      </c>
      <c r="S2920" s="10">
        <f t="shared" si="366"/>
        <v>42278.629710648151</v>
      </c>
      <c r="T2920" t="str">
        <f t="shared" si="360"/>
        <v>Oct</v>
      </c>
      <c r="U2920">
        <f t="shared" si="361"/>
        <v>2015</v>
      </c>
      <c r="V2920" s="10">
        <f t="shared" si="367"/>
        <v>42306.629710648151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362"/>
        <v>8.5</v>
      </c>
      <c r="P2921" s="5">
        <f t="shared" si="363"/>
        <v>8.5</v>
      </c>
      <c r="Q2921" t="str">
        <f t="shared" si="364"/>
        <v>theater</v>
      </c>
      <c r="R2921" t="str">
        <f t="shared" si="365"/>
        <v>plays</v>
      </c>
      <c r="S2921" s="10">
        <f t="shared" si="366"/>
        <v>41826.61954861111</v>
      </c>
      <c r="T2921" t="str">
        <f t="shared" si="360"/>
        <v>Jul</v>
      </c>
      <c r="U2921">
        <f t="shared" si="361"/>
        <v>2014</v>
      </c>
      <c r="V2921" s="10">
        <f t="shared" si="367"/>
        <v>41856.61954861111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362"/>
        <v>26.840000000000003</v>
      </c>
      <c r="P2922" s="5">
        <f t="shared" si="363"/>
        <v>51.615384615384613</v>
      </c>
      <c r="Q2922" t="str">
        <f t="shared" si="364"/>
        <v>theater</v>
      </c>
      <c r="R2922" t="str">
        <f t="shared" si="365"/>
        <v>plays</v>
      </c>
      <c r="S2922" s="10">
        <f t="shared" si="366"/>
        <v>42058.792476851857</v>
      </c>
      <c r="T2922" t="str">
        <f t="shared" si="360"/>
        <v>Feb</v>
      </c>
      <c r="U2922">
        <f t="shared" si="361"/>
        <v>2015</v>
      </c>
      <c r="V2922" s="10">
        <f t="shared" si="367"/>
        <v>42088.750810185185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362"/>
        <v>129</v>
      </c>
      <c r="P2923" s="5">
        <f t="shared" si="363"/>
        <v>43</v>
      </c>
      <c r="Q2923" t="str">
        <f t="shared" si="364"/>
        <v>theater</v>
      </c>
      <c r="R2923" t="str">
        <f t="shared" si="365"/>
        <v>musical</v>
      </c>
      <c r="S2923" s="10">
        <f t="shared" si="366"/>
        <v>41877.886620370373</v>
      </c>
      <c r="T2923" t="str">
        <f t="shared" si="360"/>
        <v>Aug</v>
      </c>
      <c r="U2923">
        <f t="shared" si="361"/>
        <v>2014</v>
      </c>
      <c r="V2923" s="10">
        <f t="shared" si="367"/>
        <v>41907.886620370373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362"/>
        <v>100</v>
      </c>
      <c r="P2924" s="5">
        <f t="shared" si="363"/>
        <v>83.333333333333329</v>
      </c>
      <c r="Q2924" t="str">
        <f t="shared" si="364"/>
        <v>theater</v>
      </c>
      <c r="R2924" t="str">
        <f t="shared" si="365"/>
        <v>musical</v>
      </c>
      <c r="S2924" s="10">
        <f t="shared" si="366"/>
        <v>42097.874155092592</v>
      </c>
      <c r="T2924" t="str">
        <f t="shared" si="360"/>
        <v>Apr</v>
      </c>
      <c r="U2924">
        <f t="shared" si="361"/>
        <v>2015</v>
      </c>
      <c r="V2924" s="10">
        <f t="shared" si="367"/>
        <v>42142.874155092592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362"/>
        <v>100</v>
      </c>
      <c r="P2925" s="5">
        <f t="shared" si="363"/>
        <v>30</v>
      </c>
      <c r="Q2925" t="str">
        <f t="shared" si="364"/>
        <v>theater</v>
      </c>
      <c r="R2925" t="str">
        <f t="shared" si="365"/>
        <v>musical</v>
      </c>
      <c r="S2925" s="10">
        <f t="shared" si="366"/>
        <v>42013.15253472222</v>
      </c>
      <c r="T2925" t="str">
        <f t="shared" si="360"/>
        <v>Jan</v>
      </c>
      <c r="U2925">
        <f t="shared" si="361"/>
        <v>2015</v>
      </c>
      <c r="V2925" s="10">
        <f t="shared" si="367"/>
        <v>42028.125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362"/>
        <v>103.2</v>
      </c>
      <c r="P2926" s="5">
        <f t="shared" si="363"/>
        <v>175.51020408163265</v>
      </c>
      <c r="Q2926" t="str">
        <f t="shared" si="364"/>
        <v>theater</v>
      </c>
      <c r="R2926" t="str">
        <f t="shared" si="365"/>
        <v>musical</v>
      </c>
      <c r="S2926" s="10">
        <f t="shared" si="366"/>
        <v>42103.556828703702</v>
      </c>
      <c r="T2926" t="str">
        <f t="shared" si="360"/>
        <v>Apr</v>
      </c>
      <c r="U2926">
        <f t="shared" si="361"/>
        <v>2015</v>
      </c>
      <c r="V2926" s="10">
        <f t="shared" si="367"/>
        <v>42133.165972222225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362"/>
        <v>102.44597777777777</v>
      </c>
      <c r="P2927" s="5">
        <f t="shared" si="363"/>
        <v>231.66175879396985</v>
      </c>
      <c r="Q2927" t="str">
        <f t="shared" si="364"/>
        <v>theater</v>
      </c>
      <c r="R2927" t="str">
        <f t="shared" si="365"/>
        <v>musical</v>
      </c>
      <c r="S2927" s="10">
        <f t="shared" si="366"/>
        <v>41863.584120370368</v>
      </c>
      <c r="T2927" t="str">
        <f t="shared" si="360"/>
        <v>Aug</v>
      </c>
      <c r="U2927">
        <f t="shared" si="361"/>
        <v>2014</v>
      </c>
      <c r="V2927" s="10">
        <f t="shared" si="367"/>
        <v>41893.584120370368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362"/>
        <v>125</v>
      </c>
      <c r="P2928" s="5">
        <f t="shared" si="363"/>
        <v>75</v>
      </c>
      <c r="Q2928" t="str">
        <f t="shared" si="364"/>
        <v>theater</v>
      </c>
      <c r="R2928" t="str">
        <f t="shared" si="365"/>
        <v>musical</v>
      </c>
      <c r="S2928" s="10">
        <f t="shared" si="366"/>
        <v>42044.765960648147</v>
      </c>
      <c r="T2928" t="str">
        <f t="shared" si="360"/>
        <v>Feb</v>
      </c>
      <c r="U2928">
        <f t="shared" si="361"/>
        <v>2015</v>
      </c>
      <c r="V2928" s="10">
        <f t="shared" si="367"/>
        <v>42058.765960648147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362"/>
        <v>130.83333333333334</v>
      </c>
      <c r="P2929" s="5">
        <f t="shared" si="363"/>
        <v>112.14285714285714</v>
      </c>
      <c r="Q2929" t="str">
        <f t="shared" si="364"/>
        <v>theater</v>
      </c>
      <c r="R2929" t="str">
        <f t="shared" si="365"/>
        <v>musical</v>
      </c>
      <c r="S2929" s="10">
        <f t="shared" si="366"/>
        <v>41806.669317129628</v>
      </c>
      <c r="T2929" t="str">
        <f t="shared" si="360"/>
        <v>Jun</v>
      </c>
      <c r="U2929">
        <f t="shared" si="361"/>
        <v>2014</v>
      </c>
      <c r="V2929" s="10">
        <f t="shared" si="367"/>
        <v>41835.208333333336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362"/>
        <v>100</v>
      </c>
      <c r="P2930" s="5">
        <f t="shared" si="363"/>
        <v>41.666666666666664</v>
      </c>
      <c r="Q2930" t="str">
        <f t="shared" si="364"/>
        <v>theater</v>
      </c>
      <c r="R2930" t="str">
        <f t="shared" si="365"/>
        <v>musical</v>
      </c>
      <c r="S2930" s="10">
        <f t="shared" si="366"/>
        <v>42403.998217592598</v>
      </c>
      <c r="T2930" t="str">
        <f t="shared" si="360"/>
        <v>Feb</v>
      </c>
      <c r="U2930">
        <f t="shared" si="361"/>
        <v>2016</v>
      </c>
      <c r="V2930" s="10">
        <f t="shared" si="367"/>
        <v>42433.998217592598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362"/>
        <v>102.06937499999999</v>
      </c>
      <c r="P2931" s="5">
        <f t="shared" si="363"/>
        <v>255.17343750000001</v>
      </c>
      <c r="Q2931" t="str">
        <f t="shared" si="364"/>
        <v>theater</v>
      </c>
      <c r="R2931" t="str">
        <f t="shared" si="365"/>
        <v>musical</v>
      </c>
      <c r="S2931" s="10">
        <f t="shared" si="366"/>
        <v>41754.564328703702</v>
      </c>
      <c r="T2931" t="str">
        <f t="shared" si="360"/>
        <v>Apr</v>
      </c>
      <c r="U2931">
        <f t="shared" si="361"/>
        <v>2014</v>
      </c>
      <c r="V2931" s="10">
        <f t="shared" si="367"/>
        <v>41784.564328703702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362"/>
        <v>100.92000000000002</v>
      </c>
      <c r="P2932" s="5">
        <f t="shared" si="363"/>
        <v>162.7741935483871</v>
      </c>
      <c r="Q2932" t="str">
        <f t="shared" si="364"/>
        <v>theater</v>
      </c>
      <c r="R2932" t="str">
        <f t="shared" si="365"/>
        <v>musical</v>
      </c>
      <c r="S2932" s="10">
        <f t="shared" si="366"/>
        <v>42101.584074074075</v>
      </c>
      <c r="T2932" t="str">
        <f t="shared" si="360"/>
        <v>Apr</v>
      </c>
      <c r="U2932">
        <f t="shared" si="361"/>
        <v>2015</v>
      </c>
      <c r="V2932" s="10">
        <f t="shared" si="367"/>
        <v>42131.584074074075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362"/>
        <v>106</v>
      </c>
      <c r="P2933" s="5">
        <f t="shared" si="363"/>
        <v>88.333333333333329</v>
      </c>
      <c r="Q2933" t="str">
        <f t="shared" si="364"/>
        <v>theater</v>
      </c>
      <c r="R2933" t="str">
        <f t="shared" si="365"/>
        <v>musical</v>
      </c>
      <c r="S2933" s="10">
        <f t="shared" si="366"/>
        <v>41872.291238425925</v>
      </c>
      <c r="T2933" t="str">
        <f t="shared" si="360"/>
        <v>Aug</v>
      </c>
      <c r="U2933">
        <f t="shared" si="361"/>
        <v>2014</v>
      </c>
      <c r="V2933" s="10">
        <f t="shared" si="367"/>
        <v>41897.255555555559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362"/>
        <v>105.0967741935484</v>
      </c>
      <c r="P2934" s="5">
        <f t="shared" si="363"/>
        <v>85.736842105263165</v>
      </c>
      <c r="Q2934" t="str">
        <f t="shared" si="364"/>
        <v>theater</v>
      </c>
      <c r="R2934" t="str">
        <f t="shared" si="365"/>
        <v>musical</v>
      </c>
      <c r="S2934" s="10">
        <f t="shared" si="366"/>
        <v>42025.164780092593</v>
      </c>
      <c r="T2934" t="str">
        <f t="shared" si="360"/>
        <v>Jan</v>
      </c>
      <c r="U2934">
        <f t="shared" si="361"/>
        <v>2015</v>
      </c>
      <c r="V2934" s="10">
        <f t="shared" si="367"/>
        <v>42056.458333333328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362"/>
        <v>102.76</v>
      </c>
      <c r="P2935" s="5">
        <f t="shared" si="363"/>
        <v>47.574074074074076</v>
      </c>
      <c r="Q2935" t="str">
        <f t="shared" si="364"/>
        <v>theater</v>
      </c>
      <c r="R2935" t="str">
        <f t="shared" si="365"/>
        <v>musical</v>
      </c>
      <c r="S2935" s="10">
        <f t="shared" si="366"/>
        <v>42495.956631944442</v>
      </c>
      <c r="T2935" t="str">
        <f t="shared" si="360"/>
        <v>May</v>
      </c>
      <c r="U2935">
        <f t="shared" si="361"/>
        <v>2016</v>
      </c>
      <c r="V2935" s="10">
        <f t="shared" si="367"/>
        <v>42525.956631944442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362"/>
        <v>108</v>
      </c>
      <c r="P2936" s="5">
        <f t="shared" si="363"/>
        <v>72.972972972972968</v>
      </c>
      <c r="Q2936" t="str">
        <f t="shared" si="364"/>
        <v>theater</v>
      </c>
      <c r="R2936" t="str">
        <f t="shared" si="365"/>
        <v>musical</v>
      </c>
      <c r="S2936" s="10">
        <f t="shared" si="366"/>
        <v>41775.636157407411</v>
      </c>
      <c r="T2936" t="str">
        <f t="shared" si="360"/>
        <v>May</v>
      </c>
      <c r="U2936">
        <f t="shared" si="361"/>
        <v>2014</v>
      </c>
      <c r="V2936" s="10">
        <f t="shared" si="367"/>
        <v>41805.636157407411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362"/>
        <v>100.88571428571429</v>
      </c>
      <c r="P2937" s="5">
        <f t="shared" si="363"/>
        <v>90.538461538461533</v>
      </c>
      <c r="Q2937" t="str">
        <f t="shared" si="364"/>
        <v>theater</v>
      </c>
      <c r="R2937" t="str">
        <f t="shared" si="365"/>
        <v>musical</v>
      </c>
      <c r="S2937" s="10">
        <f t="shared" si="366"/>
        <v>42553.583425925928</v>
      </c>
      <c r="T2937" t="str">
        <f t="shared" si="360"/>
        <v>Jul</v>
      </c>
      <c r="U2937">
        <f t="shared" si="361"/>
        <v>2016</v>
      </c>
      <c r="V2937" s="10">
        <f t="shared" si="367"/>
        <v>42611.708333333328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362"/>
        <v>128</v>
      </c>
      <c r="P2938" s="5">
        <f t="shared" si="363"/>
        <v>37.647058823529413</v>
      </c>
      <c r="Q2938" t="str">
        <f t="shared" si="364"/>
        <v>theater</v>
      </c>
      <c r="R2938" t="str">
        <f t="shared" si="365"/>
        <v>musical</v>
      </c>
      <c r="S2938" s="10">
        <f t="shared" si="366"/>
        <v>41912.650729166664</v>
      </c>
      <c r="T2938" t="str">
        <f t="shared" si="360"/>
        <v>Sep</v>
      </c>
      <c r="U2938">
        <f t="shared" si="361"/>
        <v>2014</v>
      </c>
      <c r="V2938" s="10">
        <f t="shared" si="367"/>
        <v>41925.207638888889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362"/>
        <v>133.33333333333331</v>
      </c>
      <c r="P2939" s="5">
        <f t="shared" si="363"/>
        <v>36.363636363636367</v>
      </c>
      <c r="Q2939" t="str">
        <f t="shared" si="364"/>
        <v>theater</v>
      </c>
      <c r="R2939" t="str">
        <f t="shared" si="365"/>
        <v>musical</v>
      </c>
      <c r="S2939" s="10">
        <f t="shared" si="366"/>
        <v>41803.457326388889</v>
      </c>
      <c r="T2939" t="str">
        <f t="shared" si="360"/>
        <v>Jun</v>
      </c>
      <c r="U2939">
        <f t="shared" si="361"/>
        <v>2014</v>
      </c>
      <c r="V2939" s="10">
        <f t="shared" si="367"/>
        <v>41833.457326388889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362"/>
        <v>101.375</v>
      </c>
      <c r="P2940" s="5">
        <f t="shared" si="363"/>
        <v>126.71875</v>
      </c>
      <c r="Q2940" t="str">
        <f t="shared" si="364"/>
        <v>theater</v>
      </c>
      <c r="R2940" t="str">
        <f t="shared" si="365"/>
        <v>musical</v>
      </c>
      <c r="S2940" s="10">
        <f t="shared" si="366"/>
        <v>42004.703865740739</v>
      </c>
      <c r="T2940" t="str">
        <f t="shared" si="360"/>
        <v>Dec</v>
      </c>
      <c r="U2940">
        <f t="shared" si="361"/>
        <v>2014</v>
      </c>
      <c r="V2940" s="10">
        <f t="shared" si="367"/>
        <v>42034.703865740739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362"/>
        <v>102.875</v>
      </c>
      <c r="P2941" s="5">
        <f t="shared" si="363"/>
        <v>329.2</v>
      </c>
      <c r="Q2941" t="str">
        <f t="shared" si="364"/>
        <v>theater</v>
      </c>
      <c r="R2941" t="str">
        <f t="shared" si="365"/>
        <v>musical</v>
      </c>
      <c r="S2941" s="10">
        <f t="shared" si="366"/>
        <v>41845.809166666666</v>
      </c>
      <c r="T2941" t="str">
        <f t="shared" si="360"/>
        <v>Jul</v>
      </c>
      <c r="U2941">
        <f t="shared" si="361"/>
        <v>2014</v>
      </c>
      <c r="V2941" s="10">
        <f t="shared" si="367"/>
        <v>41879.041666666664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362"/>
        <v>107.24000000000001</v>
      </c>
      <c r="P2942" s="5">
        <f t="shared" si="363"/>
        <v>81.242424242424249</v>
      </c>
      <c r="Q2942" t="str">
        <f t="shared" si="364"/>
        <v>theater</v>
      </c>
      <c r="R2942" t="str">
        <f t="shared" si="365"/>
        <v>musical</v>
      </c>
      <c r="S2942" s="10">
        <f t="shared" si="366"/>
        <v>41982.773356481484</v>
      </c>
      <c r="T2942" t="str">
        <f t="shared" si="360"/>
        <v>Dec</v>
      </c>
      <c r="U2942">
        <f t="shared" si="361"/>
        <v>2014</v>
      </c>
      <c r="V2942" s="10">
        <f t="shared" si="367"/>
        <v>42022.773356481484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362"/>
        <v>4.0000000000000001E-3</v>
      </c>
      <c r="P2943" s="5">
        <f t="shared" si="363"/>
        <v>1</v>
      </c>
      <c r="Q2943" t="str">
        <f t="shared" si="364"/>
        <v>theater</v>
      </c>
      <c r="R2943" t="str">
        <f t="shared" si="365"/>
        <v>spaces</v>
      </c>
      <c r="S2943" s="10">
        <f t="shared" si="366"/>
        <v>42034.960127314815</v>
      </c>
      <c r="T2943" t="str">
        <f t="shared" si="360"/>
        <v>Jan</v>
      </c>
      <c r="U2943">
        <f t="shared" si="361"/>
        <v>2015</v>
      </c>
      <c r="V2943" s="10">
        <f t="shared" si="367"/>
        <v>42064.960127314815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362"/>
        <v>20.424999999999997</v>
      </c>
      <c r="P2944" s="5">
        <f t="shared" si="363"/>
        <v>202.22772277227722</v>
      </c>
      <c r="Q2944" t="str">
        <f t="shared" si="364"/>
        <v>theater</v>
      </c>
      <c r="R2944" t="str">
        <f t="shared" si="365"/>
        <v>spaces</v>
      </c>
      <c r="S2944" s="10">
        <f t="shared" si="366"/>
        <v>42334.803923611107</v>
      </c>
      <c r="T2944" t="str">
        <f t="shared" si="360"/>
        <v>Nov</v>
      </c>
      <c r="U2944">
        <f t="shared" si="361"/>
        <v>2015</v>
      </c>
      <c r="V2944" s="10">
        <f t="shared" si="367"/>
        <v>42354.845833333333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362"/>
        <v>0</v>
      </c>
      <c r="P2945" s="5">
        <f t="shared" si="363"/>
        <v>0</v>
      </c>
      <c r="Q2945" t="str">
        <f t="shared" si="364"/>
        <v>theater</v>
      </c>
      <c r="R2945" t="str">
        <f t="shared" si="365"/>
        <v>spaces</v>
      </c>
      <c r="S2945" s="10">
        <f t="shared" si="366"/>
        <v>42077.129398148143</v>
      </c>
      <c r="T2945" t="str">
        <f t="shared" si="360"/>
        <v>Mar</v>
      </c>
      <c r="U2945">
        <f t="shared" si="361"/>
        <v>2015</v>
      </c>
      <c r="V2945" s="10">
        <f t="shared" si="367"/>
        <v>42107.129398148143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362"/>
        <v>1</v>
      </c>
      <c r="P2946" s="5">
        <f t="shared" si="363"/>
        <v>100</v>
      </c>
      <c r="Q2946" t="str">
        <f t="shared" si="364"/>
        <v>theater</v>
      </c>
      <c r="R2946" t="str">
        <f t="shared" si="365"/>
        <v>spaces</v>
      </c>
      <c r="S2946" s="10">
        <f t="shared" si="366"/>
        <v>42132.9143287037</v>
      </c>
      <c r="T2946" t="str">
        <f t="shared" ref="T2946:T3009" si="368">TEXT(S2946,"mmm")</f>
        <v>May</v>
      </c>
      <c r="U2946">
        <f t="shared" ref="U2946:U3009" si="369">YEAR(S2946)</f>
        <v>2015</v>
      </c>
      <c r="V2946" s="10">
        <f t="shared" si="367"/>
        <v>42162.9143287037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370">(E2947/D2947)*100</f>
        <v>0</v>
      </c>
      <c r="P2947" s="5">
        <f t="shared" ref="P2947:P3010" si="371">IFERROR(E2947/L2947,0)</f>
        <v>0</v>
      </c>
      <c r="Q2947" t="str">
        <f t="shared" ref="Q2947:Q3010" si="372">LEFT(N2947,SEARCH("/",N2947,1)-1)</f>
        <v>theater</v>
      </c>
      <c r="R2947" t="str">
        <f t="shared" ref="R2947:R3010" si="373">RIGHT(N2947,LEN(N2947)-SEARCH("/",N2947,1))</f>
        <v>spaces</v>
      </c>
      <c r="S2947" s="10">
        <f t="shared" ref="S2947:S3010" si="374">(((J2947/60)/60)/24)+DATE(1970,1,1)</f>
        <v>42118.139583333337</v>
      </c>
      <c r="T2947" t="str">
        <f t="shared" si="368"/>
        <v>Apr</v>
      </c>
      <c r="U2947">
        <f t="shared" si="369"/>
        <v>2015</v>
      </c>
      <c r="V2947" s="10">
        <f t="shared" ref="V2947:V3010" si="375">(((I2947/60)/60)/24)+DATE(1970,1,1)</f>
        <v>42148.139583333337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370"/>
        <v>0.1</v>
      </c>
      <c r="P2948" s="5">
        <f t="shared" si="371"/>
        <v>1</v>
      </c>
      <c r="Q2948" t="str">
        <f t="shared" si="372"/>
        <v>theater</v>
      </c>
      <c r="R2948" t="str">
        <f t="shared" si="373"/>
        <v>spaces</v>
      </c>
      <c r="S2948" s="10">
        <f t="shared" si="374"/>
        <v>42567.531157407408</v>
      </c>
      <c r="T2948" t="str">
        <f t="shared" si="368"/>
        <v>Jul</v>
      </c>
      <c r="U2948">
        <f t="shared" si="369"/>
        <v>2016</v>
      </c>
      <c r="V2948" s="10">
        <f t="shared" si="375"/>
        <v>42597.531157407408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370"/>
        <v>4.2880000000000003</v>
      </c>
      <c r="P2949" s="5">
        <f t="shared" si="371"/>
        <v>82.461538461538467</v>
      </c>
      <c r="Q2949" t="str">
        <f t="shared" si="372"/>
        <v>theater</v>
      </c>
      <c r="R2949" t="str">
        <f t="shared" si="373"/>
        <v>spaces</v>
      </c>
      <c r="S2949" s="10">
        <f t="shared" si="374"/>
        <v>42649.562118055561</v>
      </c>
      <c r="T2949" t="str">
        <f t="shared" si="368"/>
        <v>Oct</v>
      </c>
      <c r="U2949">
        <f t="shared" si="369"/>
        <v>2016</v>
      </c>
      <c r="V2949" s="10">
        <f t="shared" si="375"/>
        <v>42698.715972222228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370"/>
        <v>4.8000000000000004E-3</v>
      </c>
      <c r="P2950" s="5">
        <f t="shared" si="371"/>
        <v>2.6666666666666665</v>
      </c>
      <c r="Q2950" t="str">
        <f t="shared" si="372"/>
        <v>theater</v>
      </c>
      <c r="R2950" t="str">
        <f t="shared" si="373"/>
        <v>spaces</v>
      </c>
      <c r="S2950" s="10">
        <f t="shared" si="374"/>
        <v>42097.649224537032</v>
      </c>
      <c r="T2950" t="str">
        <f t="shared" si="368"/>
        <v>Apr</v>
      </c>
      <c r="U2950">
        <f t="shared" si="369"/>
        <v>2015</v>
      </c>
      <c r="V2950" s="10">
        <f t="shared" si="375"/>
        <v>42157.649224537032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370"/>
        <v>2.5</v>
      </c>
      <c r="P2951" s="5">
        <f t="shared" si="371"/>
        <v>12.5</v>
      </c>
      <c r="Q2951" t="str">
        <f t="shared" si="372"/>
        <v>theater</v>
      </c>
      <c r="R2951" t="str">
        <f t="shared" si="373"/>
        <v>spaces</v>
      </c>
      <c r="S2951" s="10">
        <f t="shared" si="374"/>
        <v>42297.823113425926</v>
      </c>
      <c r="T2951" t="str">
        <f t="shared" si="368"/>
        <v>Oct</v>
      </c>
      <c r="U2951">
        <f t="shared" si="369"/>
        <v>2015</v>
      </c>
      <c r="V2951" s="10">
        <f t="shared" si="375"/>
        <v>42327.864780092597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370"/>
        <v>0</v>
      </c>
      <c r="P2952" s="5">
        <f t="shared" si="371"/>
        <v>0</v>
      </c>
      <c r="Q2952" t="str">
        <f t="shared" si="372"/>
        <v>theater</v>
      </c>
      <c r="R2952" t="str">
        <f t="shared" si="373"/>
        <v>spaces</v>
      </c>
      <c r="S2952" s="10">
        <f t="shared" si="374"/>
        <v>42362.36518518519</v>
      </c>
      <c r="T2952" t="str">
        <f t="shared" si="368"/>
        <v>Dec</v>
      </c>
      <c r="U2952">
        <f t="shared" si="369"/>
        <v>2015</v>
      </c>
      <c r="V2952" s="10">
        <f t="shared" si="375"/>
        <v>42392.36518518519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370"/>
        <v>2.1919999999999997</v>
      </c>
      <c r="P2953" s="5">
        <f t="shared" si="371"/>
        <v>18.896551724137932</v>
      </c>
      <c r="Q2953" t="str">
        <f t="shared" si="372"/>
        <v>theater</v>
      </c>
      <c r="R2953" t="str">
        <f t="shared" si="373"/>
        <v>spaces</v>
      </c>
      <c r="S2953" s="10">
        <f t="shared" si="374"/>
        <v>41872.802928240737</v>
      </c>
      <c r="T2953" t="str">
        <f t="shared" si="368"/>
        <v>Aug</v>
      </c>
      <c r="U2953">
        <f t="shared" si="369"/>
        <v>2014</v>
      </c>
      <c r="V2953" s="10">
        <f t="shared" si="375"/>
        <v>41917.802928240737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370"/>
        <v>8.0250000000000004</v>
      </c>
      <c r="P2954" s="5">
        <f t="shared" si="371"/>
        <v>200.625</v>
      </c>
      <c r="Q2954" t="str">
        <f t="shared" si="372"/>
        <v>theater</v>
      </c>
      <c r="R2954" t="str">
        <f t="shared" si="373"/>
        <v>spaces</v>
      </c>
      <c r="S2954" s="10">
        <f t="shared" si="374"/>
        <v>42628.690266203703</v>
      </c>
      <c r="T2954" t="str">
        <f t="shared" si="368"/>
        <v>Sep</v>
      </c>
      <c r="U2954">
        <f t="shared" si="369"/>
        <v>2016</v>
      </c>
      <c r="V2954" s="10">
        <f t="shared" si="375"/>
        <v>42660.166666666672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370"/>
        <v>0.15125</v>
      </c>
      <c r="P2955" s="5">
        <f t="shared" si="371"/>
        <v>201.66666666666666</v>
      </c>
      <c r="Q2955" t="str">
        <f t="shared" si="372"/>
        <v>theater</v>
      </c>
      <c r="R2955" t="str">
        <f t="shared" si="373"/>
        <v>spaces</v>
      </c>
      <c r="S2955" s="10">
        <f t="shared" si="374"/>
        <v>42255.791909722218</v>
      </c>
      <c r="T2955" t="str">
        <f t="shared" si="368"/>
        <v>Sep</v>
      </c>
      <c r="U2955">
        <f t="shared" si="369"/>
        <v>2015</v>
      </c>
      <c r="V2955" s="10">
        <f t="shared" si="375"/>
        <v>42285.791909722218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370"/>
        <v>0</v>
      </c>
      <c r="P2956" s="5">
        <f t="shared" si="371"/>
        <v>0</v>
      </c>
      <c r="Q2956" t="str">
        <f t="shared" si="372"/>
        <v>theater</v>
      </c>
      <c r="R2956" t="str">
        <f t="shared" si="373"/>
        <v>spaces</v>
      </c>
      <c r="S2956" s="10">
        <f t="shared" si="374"/>
        <v>42790.583368055552</v>
      </c>
      <c r="T2956" t="str">
        <f t="shared" si="368"/>
        <v>Feb</v>
      </c>
      <c r="U2956">
        <f t="shared" si="369"/>
        <v>2017</v>
      </c>
      <c r="V2956" s="10">
        <f t="shared" si="375"/>
        <v>42810.541701388895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370"/>
        <v>59.583333333333336</v>
      </c>
      <c r="P2957" s="5">
        <f t="shared" si="371"/>
        <v>65</v>
      </c>
      <c r="Q2957" t="str">
        <f t="shared" si="372"/>
        <v>theater</v>
      </c>
      <c r="R2957" t="str">
        <f t="shared" si="373"/>
        <v>spaces</v>
      </c>
      <c r="S2957" s="10">
        <f t="shared" si="374"/>
        <v>42141.741307870368</v>
      </c>
      <c r="T2957" t="str">
        <f t="shared" si="368"/>
        <v>May</v>
      </c>
      <c r="U2957">
        <f t="shared" si="369"/>
        <v>2015</v>
      </c>
      <c r="V2957" s="10">
        <f t="shared" si="375"/>
        <v>42171.741307870368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370"/>
        <v>16.734177215189874</v>
      </c>
      <c r="P2958" s="5">
        <f t="shared" si="371"/>
        <v>66.099999999999994</v>
      </c>
      <c r="Q2958" t="str">
        <f t="shared" si="372"/>
        <v>theater</v>
      </c>
      <c r="R2958" t="str">
        <f t="shared" si="373"/>
        <v>spaces</v>
      </c>
      <c r="S2958" s="10">
        <f t="shared" si="374"/>
        <v>42464.958912037036</v>
      </c>
      <c r="T2958" t="str">
        <f t="shared" si="368"/>
        <v>Apr</v>
      </c>
      <c r="U2958">
        <f t="shared" si="369"/>
        <v>2016</v>
      </c>
      <c r="V2958" s="10">
        <f t="shared" si="375"/>
        <v>42494.958912037036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370"/>
        <v>1.8666666666666669</v>
      </c>
      <c r="P2959" s="5">
        <f t="shared" si="371"/>
        <v>93.333333333333329</v>
      </c>
      <c r="Q2959" t="str">
        <f t="shared" si="372"/>
        <v>theater</v>
      </c>
      <c r="R2959" t="str">
        <f t="shared" si="373"/>
        <v>spaces</v>
      </c>
      <c r="S2959" s="10">
        <f t="shared" si="374"/>
        <v>42031.011249999996</v>
      </c>
      <c r="T2959" t="str">
        <f t="shared" si="368"/>
        <v>Jan</v>
      </c>
      <c r="U2959">
        <f t="shared" si="369"/>
        <v>2015</v>
      </c>
      <c r="V2959" s="10">
        <f t="shared" si="375"/>
        <v>42090.969583333332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370"/>
        <v>0</v>
      </c>
      <c r="P2960" s="5">
        <f t="shared" si="371"/>
        <v>0</v>
      </c>
      <c r="Q2960" t="str">
        <f t="shared" si="372"/>
        <v>theater</v>
      </c>
      <c r="R2960" t="str">
        <f t="shared" si="373"/>
        <v>spaces</v>
      </c>
      <c r="S2960" s="10">
        <f t="shared" si="374"/>
        <v>42438.779131944444</v>
      </c>
      <c r="T2960" t="str">
        <f t="shared" si="368"/>
        <v>Mar</v>
      </c>
      <c r="U2960">
        <f t="shared" si="369"/>
        <v>2016</v>
      </c>
      <c r="V2960" s="10">
        <f t="shared" si="375"/>
        <v>42498.73746527778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370"/>
        <v>0</v>
      </c>
      <c r="P2961" s="5">
        <f t="shared" si="371"/>
        <v>0</v>
      </c>
      <c r="Q2961" t="str">
        <f t="shared" si="372"/>
        <v>theater</v>
      </c>
      <c r="R2961" t="str">
        <f t="shared" si="373"/>
        <v>spaces</v>
      </c>
      <c r="S2961" s="10">
        <f t="shared" si="374"/>
        <v>42498.008391203708</v>
      </c>
      <c r="T2961" t="str">
        <f t="shared" si="368"/>
        <v>May</v>
      </c>
      <c r="U2961">
        <f t="shared" si="369"/>
        <v>2016</v>
      </c>
      <c r="V2961" s="10">
        <f t="shared" si="375"/>
        <v>42528.008391203708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370"/>
        <v>0</v>
      </c>
      <c r="P2962" s="5">
        <f t="shared" si="371"/>
        <v>0</v>
      </c>
      <c r="Q2962" t="str">
        <f t="shared" si="372"/>
        <v>theater</v>
      </c>
      <c r="R2962" t="str">
        <f t="shared" si="373"/>
        <v>spaces</v>
      </c>
      <c r="S2962" s="10">
        <f t="shared" si="374"/>
        <v>41863.757210648146</v>
      </c>
      <c r="T2962" t="str">
        <f t="shared" si="368"/>
        <v>Aug</v>
      </c>
      <c r="U2962">
        <f t="shared" si="369"/>
        <v>2014</v>
      </c>
      <c r="V2962" s="10">
        <f t="shared" si="375"/>
        <v>41893.757210648146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370"/>
        <v>109.62</v>
      </c>
      <c r="P2963" s="5">
        <f t="shared" si="371"/>
        <v>50.75</v>
      </c>
      <c r="Q2963" t="str">
        <f t="shared" si="372"/>
        <v>theater</v>
      </c>
      <c r="R2963" t="str">
        <f t="shared" si="373"/>
        <v>plays</v>
      </c>
      <c r="S2963" s="10">
        <f t="shared" si="374"/>
        <v>42061.212488425925</v>
      </c>
      <c r="T2963" t="str">
        <f t="shared" si="368"/>
        <v>Feb</v>
      </c>
      <c r="U2963">
        <f t="shared" si="369"/>
        <v>2015</v>
      </c>
      <c r="V2963" s="10">
        <f t="shared" si="375"/>
        <v>42089.166666666672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370"/>
        <v>121.8</v>
      </c>
      <c r="P2964" s="5">
        <f t="shared" si="371"/>
        <v>60.9</v>
      </c>
      <c r="Q2964" t="str">
        <f t="shared" si="372"/>
        <v>theater</v>
      </c>
      <c r="R2964" t="str">
        <f t="shared" si="373"/>
        <v>plays</v>
      </c>
      <c r="S2964" s="10">
        <f t="shared" si="374"/>
        <v>42036.24428240741</v>
      </c>
      <c r="T2964" t="str">
        <f t="shared" si="368"/>
        <v>Feb</v>
      </c>
      <c r="U2964">
        <f t="shared" si="369"/>
        <v>2015</v>
      </c>
      <c r="V2964" s="10">
        <f t="shared" si="375"/>
        <v>42064.290972222225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370"/>
        <v>106.85</v>
      </c>
      <c r="P2965" s="5">
        <f t="shared" si="371"/>
        <v>109.03061224489795</v>
      </c>
      <c r="Q2965" t="str">
        <f t="shared" si="372"/>
        <v>theater</v>
      </c>
      <c r="R2965" t="str">
        <f t="shared" si="373"/>
        <v>plays</v>
      </c>
      <c r="S2965" s="10">
        <f t="shared" si="374"/>
        <v>42157.470185185186</v>
      </c>
      <c r="T2965" t="str">
        <f t="shared" si="368"/>
        <v>Jun</v>
      </c>
      <c r="U2965">
        <f t="shared" si="369"/>
        <v>2015</v>
      </c>
      <c r="V2965" s="10">
        <f t="shared" si="375"/>
        <v>42187.470185185186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370"/>
        <v>100.71379999999999</v>
      </c>
      <c r="P2966" s="5">
        <f t="shared" si="371"/>
        <v>25.692295918367346</v>
      </c>
      <c r="Q2966" t="str">
        <f t="shared" si="372"/>
        <v>theater</v>
      </c>
      <c r="R2966" t="str">
        <f t="shared" si="373"/>
        <v>plays</v>
      </c>
      <c r="S2966" s="10">
        <f t="shared" si="374"/>
        <v>41827.909942129627</v>
      </c>
      <c r="T2966" t="str">
        <f t="shared" si="368"/>
        <v>Jul</v>
      </c>
      <c r="U2966">
        <f t="shared" si="369"/>
        <v>2014</v>
      </c>
      <c r="V2966" s="10">
        <f t="shared" si="375"/>
        <v>41857.897222222222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370"/>
        <v>109.00000000000001</v>
      </c>
      <c r="P2967" s="5">
        <f t="shared" si="371"/>
        <v>41.92307692307692</v>
      </c>
      <c r="Q2967" t="str">
        <f t="shared" si="372"/>
        <v>theater</v>
      </c>
      <c r="R2967" t="str">
        <f t="shared" si="373"/>
        <v>plays</v>
      </c>
      <c r="S2967" s="10">
        <f t="shared" si="374"/>
        <v>42162.729548611111</v>
      </c>
      <c r="T2967" t="str">
        <f t="shared" si="368"/>
        <v>Jun</v>
      </c>
      <c r="U2967">
        <f t="shared" si="369"/>
        <v>2015</v>
      </c>
      <c r="V2967" s="10">
        <f t="shared" si="375"/>
        <v>42192.729548611111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370"/>
        <v>113.63000000000001</v>
      </c>
      <c r="P2968" s="5">
        <f t="shared" si="371"/>
        <v>88.7734375</v>
      </c>
      <c r="Q2968" t="str">
        <f t="shared" si="372"/>
        <v>theater</v>
      </c>
      <c r="R2968" t="str">
        <f t="shared" si="373"/>
        <v>plays</v>
      </c>
      <c r="S2968" s="10">
        <f t="shared" si="374"/>
        <v>42233.738564814819</v>
      </c>
      <c r="T2968" t="str">
        <f t="shared" si="368"/>
        <v>Aug</v>
      </c>
      <c r="U2968">
        <f t="shared" si="369"/>
        <v>2015</v>
      </c>
      <c r="V2968" s="10">
        <f t="shared" si="375"/>
        <v>42263.738564814819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370"/>
        <v>113.92</v>
      </c>
      <c r="P2969" s="5">
        <f t="shared" si="371"/>
        <v>80.225352112676063</v>
      </c>
      <c r="Q2969" t="str">
        <f t="shared" si="372"/>
        <v>theater</v>
      </c>
      <c r="R2969" t="str">
        <f t="shared" si="373"/>
        <v>plays</v>
      </c>
      <c r="S2969" s="10">
        <f t="shared" si="374"/>
        <v>42042.197824074072</v>
      </c>
      <c r="T2969" t="str">
        <f t="shared" si="368"/>
        <v>Feb</v>
      </c>
      <c r="U2969">
        <f t="shared" si="369"/>
        <v>2015</v>
      </c>
      <c r="V2969" s="10">
        <f t="shared" si="375"/>
        <v>42072.156157407408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370"/>
        <v>106</v>
      </c>
      <c r="P2970" s="5">
        <f t="shared" si="371"/>
        <v>78.936170212765958</v>
      </c>
      <c r="Q2970" t="str">
        <f t="shared" si="372"/>
        <v>theater</v>
      </c>
      <c r="R2970" t="str">
        <f t="shared" si="373"/>
        <v>plays</v>
      </c>
      <c r="S2970" s="10">
        <f t="shared" si="374"/>
        <v>42585.523842592593</v>
      </c>
      <c r="T2970" t="str">
        <f t="shared" si="368"/>
        <v>Aug</v>
      </c>
      <c r="U2970">
        <f t="shared" si="369"/>
        <v>2016</v>
      </c>
      <c r="V2970" s="10">
        <f t="shared" si="375"/>
        <v>42599.165972222225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370"/>
        <v>162.5</v>
      </c>
      <c r="P2971" s="5">
        <f t="shared" si="371"/>
        <v>95.588235294117652</v>
      </c>
      <c r="Q2971" t="str">
        <f t="shared" si="372"/>
        <v>theater</v>
      </c>
      <c r="R2971" t="str">
        <f t="shared" si="373"/>
        <v>plays</v>
      </c>
      <c r="S2971" s="10">
        <f t="shared" si="374"/>
        <v>42097.786493055552</v>
      </c>
      <c r="T2971" t="str">
        <f t="shared" si="368"/>
        <v>Apr</v>
      </c>
      <c r="U2971">
        <f t="shared" si="369"/>
        <v>2015</v>
      </c>
      <c r="V2971" s="10">
        <f t="shared" si="375"/>
        <v>42127.952083333337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370"/>
        <v>106</v>
      </c>
      <c r="P2972" s="5">
        <f t="shared" si="371"/>
        <v>69.890109890109883</v>
      </c>
      <c r="Q2972" t="str">
        <f t="shared" si="372"/>
        <v>theater</v>
      </c>
      <c r="R2972" t="str">
        <f t="shared" si="373"/>
        <v>plays</v>
      </c>
      <c r="S2972" s="10">
        <f t="shared" si="374"/>
        <v>41808.669571759259</v>
      </c>
      <c r="T2972" t="str">
        <f t="shared" si="368"/>
        <v>Jun</v>
      </c>
      <c r="U2972">
        <f t="shared" si="369"/>
        <v>2014</v>
      </c>
      <c r="V2972" s="10">
        <f t="shared" si="375"/>
        <v>41838.669571759259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370"/>
        <v>100.15624999999999</v>
      </c>
      <c r="P2973" s="5">
        <f t="shared" si="371"/>
        <v>74.534883720930239</v>
      </c>
      <c r="Q2973" t="str">
        <f t="shared" si="372"/>
        <v>theater</v>
      </c>
      <c r="R2973" t="str">
        <f t="shared" si="373"/>
        <v>plays</v>
      </c>
      <c r="S2973" s="10">
        <f t="shared" si="374"/>
        <v>41852.658310185187</v>
      </c>
      <c r="T2973" t="str">
        <f t="shared" si="368"/>
        <v>Aug</v>
      </c>
      <c r="U2973">
        <f t="shared" si="369"/>
        <v>2014</v>
      </c>
      <c r="V2973" s="10">
        <f t="shared" si="375"/>
        <v>41882.658310185187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370"/>
        <v>105.35000000000001</v>
      </c>
      <c r="P2974" s="5">
        <f t="shared" si="371"/>
        <v>123.94117647058823</v>
      </c>
      <c r="Q2974" t="str">
        <f t="shared" si="372"/>
        <v>theater</v>
      </c>
      <c r="R2974" t="str">
        <f t="shared" si="373"/>
        <v>plays</v>
      </c>
      <c r="S2974" s="10">
        <f t="shared" si="374"/>
        <v>42694.110185185185</v>
      </c>
      <c r="T2974" t="str">
        <f t="shared" si="368"/>
        <v>Nov</v>
      </c>
      <c r="U2974">
        <f t="shared" si="369"/>
        <v>2016</v>
      </c>
      <c r="V2974" s="10">
        <f t="shared" si="375"/>
        <v>42709.041666666672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370"/>
        <v>174.8</v>
      </c>
      <c r="P2975" s="5">
        <f t="shared" si="371"/>
        <v>264.84848484848487</v>
      </c>
      <c r="Q2975" t="str">
        <f t="shared" si="372"/>
        <v>theater</v>
      </c>
      <c r="R2975" t="str">
        <f t="shared" si="373"/>
        <v>plays</v>
      </c>
      <c r="S2975" s="10">
        <f t="shared" si="374"/>
        <v>42341.818379629629</v>
      </c>
      <c r="T2975" t="str">
        <f t="shared" si="368"/>
        <v>Dec</v>
      </c>
      <c r="U2975">
        <f t="shared" si="369"/>
        <v>2015</v>
      </c>
      <c r="V2975" s="10">
        <f t="shared" si="375"/>
        <v>42370.166666666672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370"/>
        <v>102</v>
      </c>
      <c r="P2976" s="5">
        <f t="shared" si="371"/>
        <v>58.620689655172413</v>
      </c>
      <c r="Q2976" t="str">
        <f t="shared" si="372"/>
        <v>theater</v>
      </c>
      <c r="R2976" t="str">
        <f t="shared" si="373"/>
        <v>plays</v>
      </c>
      <c r="S2976" s="10">
        <f t="shared" si="374"/>
        <v>41880.061006944445</v>
      </c>
      <c r="T2976" t="str">
        <f t="shared" si="368"/>
        <v>Aug</v>
      </c>
      <c r="U2976">
        <f t="shared" si="369"/>
        <v>2014</v>
      </c>
      <c r="V2976" s="10">
        <f t="shared" si="375"/>
        <v>41908.065972222219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370"/>
        <v>100.125</v>
      </c>
      <c r="P2977" s="5">
        <f t="shared" si="371"/>
        <v>70.884955752212392</v>
      </c>
      <c r="Q2977" t="str">
        <f t="shared" si="372"/>
        <v>theater</v>
      </c>
      <c r="R2977" t="str">
        <f t="shared" si="373"/>
        <v>plays</v>
      </c>
      <c r="S2977" s="10">
        <f t="shared" si="374"/>
        <v>41941.683865740742</v>
      </c>
      <c r="T2977" t="str">
        <f t="shared" si="368"/>
        <v>Oct</v>
      </c>
      <c r="U2977">
        <f t="shared" si="369"/>
        <v>2014</v>
      </c>
      <c r="V2977" s="10">
        <f t="shared" si="375"/>
        <v>41970.125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370"/>
        <v>171.42857142857142</v>
      </c>
      <c r="P2978" s="5">
        <f t="shared" si="371"/>
        <v>8.5714285714285712</v>
      </c>
      <c r="Q2978" t="str">
        <f t="shared" si="372"/>
        <v>theater</v>
      </c>
      <c r="R2978" t="str">
        <f t="shared" si="373"/>
        <v>plays</v>
      </c>
      <c r="S2978" s="10">
        <f t="shared" si="374"/>
        <v>42425.730671296296</v>
      </c>
      <c r="T2978" t="str">
        <f t="shared" si="368"/>
        <v>Feb</v>
      </c>
      <c r="U2978">
        <f t="shared" si="369"/>
        <v>2016</v>
      </c>
      <c r="V2978" s="10">
        <f t="shared" si="375"/>
        <v>42442.5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370"/>
        <v>113.56666666666666</v>
      </c>
      <c r="P2979" s="5">
        <f t="shared" si="371"/>
        <v>113.56666666666666</v>
      </c>
      <c r="Q2979" t="str">
        <f t="shared" si="372"/>
        <v>theater</v>
      </c>
      <c r="R2979" t="str">
        <f t="shared" si="373"/>
        <v>plays</v>
      </c>
      <c r="S2979" s="10">
        <f t="shared" si="374"/>
        <v>42026.88118055556</v>
      </c>
      <c r="T2979" t="str">
        <f t="shared" si="368"/>
        <v>Jan</v>
      </c>
      <c r="U2979">
        <f t="shared" si="369"/>
        <v>2015</v>
      </c>
      <c r="V2979" s="10">
        <f t="shared" si="375"/>
        <v>42086.093055555553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370"/>
        <v>129.46666666666667</v>
      </c>
      <c r="P2980" s="5">
        <f t="shared" si="371"/>
        <v>60.6875</v>
      </c>
      <c r="Q2980" t="str">
        <f t="shared" si="372"/>
        <v>theater</v>
      </c>
      <c r="R2980" t="str">
        <f t="shared" si="373"/>
        <v>plays</v>
      </c>
      <c r="S2980" s="10">
        <f t="shared" si="374"/>
        <v>41922.640590277777</v>
      </c>
      <c r="T2980" t="str">
        <f t="shared" si="368"/>
        <v>Oct</v>
      </c>
      <c r="U2980">
        <f t="shared" si="369"/>
        <v>2014</v>
      </c>
      <c r="V2980" s="10">
        <f t="shared" si="375"/>
        <v>41932.249305555553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370"/>
        <v>101.4</v>
      </c>
      <c r="P2981" s="5">
        <f t="shared" si="371"/>
        <v>110.21739130434783</v>
      </c>
      <c r="Q2981" t="str">
        <f t="shared" si="372"/>
        <v>theater</v>
      </c>
      <c r="R2981" t="str">
        <f t="shared" si="373"/>
        <v>plays</v>
      </c>
      <c r="S2981" s="10">
        <f t="shared" si="374"/>
        <v>41993.824340277773</v>
      </c>
      <c r="T2981" t="str">
        <f t="shared" si="368"/>
        <v>Dec</v>
      </c>
      <c r="U2981">
        <f t="shared" si="369"/>
        <v>2014</v>
      </c>
      <c r="V2981" s="10">
        <f t="shared" si="375"/>
        <v>42010.25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370"/>
        <v>109.16666666666666</v>
      </c>
      <c r="P2982" s="5">
        <f t="shared" si="371"/>
        <v>136.45833333333334</v>
      </c>
      <c r="Q2982" t="str">
        <f t="shared" si="372"/>
        <v>theater</v>
      </c>
      <c r="R2982" t="str">
        <f t="shared" si="373"/>
        <v>plays</v>
      </c>
      <c r="S2982" s="10">
        <f t="shared" si="374"/>
        <v>42219.915856481486</v>
      </c>
      <c r="T2982" t="str">
        <f t="shared" si="368"/>
        <v>Aug</v>
      </c>
      <c r="U2982">
        <f t="shared" si="369"/>
        <v>2015</v>
      </c>
      <c r="V2982" s="10">
        <f t="shared" si="375"/>
        <v>42240.083333333328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370"/>
        <v>128.92500000000001</v>
      </c>
      <c r="P2983" s="5">
        <f t="shared" si="371"/>
        <v>53.164948453608247</v>
      </c>
      <c r="Q2983" t="str">
        <f t="shared" si="372"/>
        <v>theater</v>
      </c>
      <c r="R2983" t="str">
        <f t="shared" si="373"/>
        <v>spaces</v>
      </c>
      <c r="S2983" s="10">
        <f t="shared" si="374"/>
        <v>42225.559675925921</v>
      </c>
      <c r="T2983" t="str">
        <f t="shared" si="368"/>
        <v>Aug</v>
      </c>
      <c r="U2983">
        <f t="shared" si="369"/>
        <v>2015</v>
      </c>
      <c r="V2983" s="10">
        <f t="shared" si="375"/>
        <v>42270.559675925921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370"/>
        <v>102.06</v>
      </c>
      <c r="P2984" s="5">
        <f t="shared" si="371"/>
        <v>86.491525423728817</v>
      </c>
      <c r="Q2984" t="str">
        <f t="shared" si="372"/>
        <v>theater</v>
      </c>
      <c r="R2984" t="str">
        <f t="shared" si="373"/>
        <v>spaces</v>
      </c>
      <c r="S2984" s="10">
        <f t="shared" si="374"/>
        <v>42381.686840277776</v>
      </c>
      <c r="T2984" t="str">
        <f t="shared" si="368"/>
        <v>Jan</v>
      </c>
      <c r="U2984">
        <f t="shared" si="369"/>
        <v>2016</v>
      </c>
      <c r="V2984" s="10">
        <f t="shared" si="375"/>
        <v>42411.686840277776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370"/>
        <v>146.53957758620692</v>
      </c>
      <c r="P2985" s="5">
        <f t="shared" si="371"/>
        <v>155.23827397260274</v>
      </c>
      <c r="Q2985" t="str">
        <f t="shared" si="372"/>
        <v>theater</v>
      </c>
      <c r="R2985" t="str">
        <f t="shared" si="373"/>
        <v>spaces</v>
      </c>
      <c r="S2985" s="10">
        <f t="shared" si="374"/>
        <v>41894.632361111115</v>
      </c>
      <c r="T2985" t="str">
        <f t="shared" si="368"/>
        <v>Sep</v>
      </c>
      <c r="U2985">
        <f t="shared" si="369"/>
        <v>2014</v>
      </c>
      <c r="V2985" s="10">
        <f t="shared" si="375"/>
        <v>41954.674027777779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370"/>
        <v>100.352</v>
      </c>
      <c r="P2986" s="5">
        <f t="shared" si="371"/>
        <v>115.08256880733946</v>
      </c>
      <c r="Q2986" t="str">
        <f t="shared" si="372"/>
        <v>theater</v>
      </c>
      <c r="R2986" t="str">
        <f t="shared" si="373"/>
        <v>spaces</v>
      </c>
      <c r="S2986" s="10">
        <f t="shared" si="374"/>
        <v>42576.278715277775</v>
      </c>
      <c r="T2986" t="str">
        <f t="shared" si="368"/>
        <v>Jul</v>
      </c>
      <c r="U2986">
        <f t="shared" si="369"/>
        <v>2016</v>
      </c>
      <c r="V2986" s="10">
        <f t="shared" si="375"/>
        <v>42606.278715277775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370"/>
        <v>121.64999999999999</v>
      </c>
      <c r="P2987" s="5">
        <f t="shared" si="371"/>
        <v>109.5945945945946</v>
      </c>
      <c r="Q2987" t="str">
        <f t="shared" si="372"/>
        <v>theater</v>
      </c>
      <c r="R2987" t="str">
        <f t="shared" si="373"/>
        <v>spaces</v>
      </c>
      <c r="S2987" s="10">
        <f t="shared" si="374"/>
        <v>42654.973703703698</v>
      </c>
      <c r="T2987" t="str">
        <f t="shared" si="368"/>
        <v>Oct</v>
      </c>
      <c r="U2987">
        <f t="shared" si="369"/>
        <v>2016</v>
      </c>
      <c r="V2987" s="10">
        <f t="shared" si="375"/>
        <v>42674.166666666672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370"/>
        <v>105.5</v>
      </c>
      <c r="P2988" s="5">
        <f t="shared" si="371"/>
        <v>45.214285714285715</v>
      </c>
      <c r="Q2988" t="str">
        <f t="shared" si="372"/>
        <v>theater</v>
      </c>
      <c r="R2988" t="str">
        <f t="shared" si="373"/>
        <v>spaces</v>
      </c>
      <c r="S2988" s="10">
        <f t="shared" si="374"/>
        <v>42431.500069444446</v>
      </c>
      <c r="T2988" t="str">
        <f t="shared" si="368"/>
        <v>Mar</v>
      </c>
      <c r="U2988">
        <f t="shared" si="369"/>
        <v>2016</v>
      </c>
      <c r="V2988" s="10">
        <f t="shared" si="375"/>
        <v>42491.458402777775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370"/>
        <v>110.4008</v>
      </c>
      <c r="P2989" s="5">
        <f t="shared" si="371"/>
        <v>104.15169811320754</v>
      </c>
      <c r="Q2989" t="str">
        <f t="shared" si="372"/>
        <v>theater</v>
      </c>
      <c r="R2989" t="str">
        <f t="shared" si="373"/>
        <v>spaces</v>
      </c>
      <c r="S2989" s="10">
        <f t="shared" si="374"/>
        <v>42627.307303240741</v>
      </c>
      <c r="T2989" t="str">
        <f t="shared" si="368"/>
        <v>Sep</v>
      </c>
      <c r="U2989">
        <f t="shared" si="369"/>
        <v>2016</v>
      </c>
      <c r="V2989" s="10">
        <f t="shared" si="375"/>
        <v>42656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370"/>
        <v>100</v>
      </c>
      <c r="P2990" s="5">
        <f t="shared" si="371"/>
        <v>35.714285714285715</v>
      </c>
      <c r="Q2990" t="str">
        <f t="shared" si="372"/>
        <v>theater</v>
      </c>
      <c r="R2990" t="str">
        <f t="shared" si="373"/>
        <v>spaces</v>
      </c>
      <c r="S2990" s="10">
        <f t="shared" si="374"/>
        <v>42511.362048611118</v>
      </c>
      <c r="T2990" t="str">
        <f t="shared" si="368"/>
        <v>May</v>
      </c>
      <c r="U2990">
        <f t="shared" si="369"/>
        <v>2016</v>
      </c>
      <c r="V2990" s="10">
        <f t="shared" si="375"/>
        <v>42541.362048611118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370"/>
        <v>176.535</v>
      </c>
      <c r="P2991" s="5">
        <f t="shared" si="371"/>
        <v>96.997252747252745</v>
      </c>
      <c r="Q2991" t="str">
        <f t="shared" si="372"/>
        <v>theater</v>
      </c>
      <c r="R2991" t="str">
        <f t="shared" si="373"/>
        <v>spaces</v>
      </c>
      <c r="S2991" s="10">
        <f t="shared" si="374"/>
        <v>42337.02039351852</v>
      </c>
      <c r="T2991" t="str">
        <f t="shared" si="368"/>
        <v>Nov</v>
      </c>
      <c r="U2991">
        <f t="shared" si="369"/>
        <v>2015</v>
      </c>
      <c r="V2991" s="10">
        <f t="shared" si="375"/>
        <v>42359.207638888889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370"/>
        <v>100</v>
      </c>
      <c r="P2992" s="5">
        <f t="shared" si="371"/>
        <v>370.37037037037038</v>
      </c>
      <c r="Q2992" t="str">
        <f t="shared" si="372"/>
        <v>theater</v>
      </c>
      <c r="R2992" t="str">
        <f t="shared" si="373"/>
        <v>spaces</v>
      </c>
      <c r="S2992" s="10">
        <f t="shared" si="374"/>
        <v>42341.57430555555</v>
      </c>
      <c r="T2992" t="str">
        <f t="shared" si="368"/>
        <v>Dec</v>
      </c>
      <c r="U2992">
        <f t="shared" si="369"/>
        <v>2015</v>
      </c>
      <c r="V2992" s="10">
        <f t="shared" si="375"/>
        <v>42376.57430555555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370"/>
        <v>103.29411764705883</v>
      </c>
      <c r="P2993" s="5">
        <f t="shared" si="371"/>
        <v>94.408602150537632</v>
      </c>
      <c r="Q2993" t="str">
        <f t="shared" si="372"/>
        <v>theater</v>
      </c>
      <c r="R2993" t="str">
        <f t="shared" si="373"/>
        <v>spaces</v>
      </c>
      <c r="S2993" s="10">
        <f t="shared" si="374"/>
        <v>42740.837152777778</v>
      </c>
      <c r="T2993" t="str">
        <f t="shared" si="368"/>
        <v>Jan</v>
      </c>
      <c r="U2993">
        <f t="shared" si="369"/>
        <v>2017</v>
      </c>
      <c r="V2993" s="10">
        <f t="shared" si="375"/>
        <v>42762.837152777778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370"/>
        <v>104.5</v>
      </c>
      <c r="P2994" s="5">
        <f t="shared" si="371"/>
        <v>48.984375</v>
      </c>
      <c r="Q2994" t="str">
        <f t="shared" si="372"/>
        <v>theater</v>
      </c>
      <c r="R2994" t="str">
        <f t="shared" si="373"/>
        <v>spaces</v>
      </c>
      <c r="S2994" s="10">
        <f t="shared" si="374"/>
        <v>42622.767476851848</v>
      </c>
      <c r="T2994" t="str">
        <f t="shared" si="368"/>
        <v>Sep</v>
      </c>
      <c r="U2994">
        <f t="shared" si="369"/>
        <v>2016</v>
      </c>
      <c r="V2994" s="10">
        <f t="shared" si="375"/>
        <v>42652.767476851848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370"/>
        <v>100.29999999999998</v>
      </c>
      <c r="P2995" s="5">
        <f t="shared" si="371"/>
        <v>45.590909090909093</v>
      </c>
      <c r="Q2995" t="str">
        <f t="shared" si="372"/>
        <v>theater</v>
      </c>
      <c r="R2995" t="str">
        <f t="shared" si="373"/>
        <v>spaces</v>
      </c>
      <c r="S2995" s="10">
        <f t="shared" si="374"/>
        <v>42390.838738425926</v>
      </c>
      <c r="T2995" t="str">
        <f t="shared" si="368"/>
        <v>Jan</v>
      </c>
      <c r="U2995">
        <f t="shared" si="369"/>
        <v>2016</v>
      </c>
      <c r="V2995" s="10">
        <f t="shared" si="375"/>
        <v>42420.838738425926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370"/>
        <v>457.74666666666673</v>
      </c>
      <c r="P2996" s="5">
        <f t="shared" si="371"/>
        <v>23.275254237288134</v>
      </c>
      <c r="Q2996" t="str">
        <f t="shared" si="372"/>
        <v>theater</v>
      </c>
      <c r="R2996" t="str">
        <f t="shared" si="373"/>
        <v>spaces</v>
      </c>
      <c r="S2996" s="10">
        <f t="shared" si="374"/>
        <v>41885.478842592594</v>
      </c>
      <c r="T2996" t="str">
        <f t="shared" si="368"/>
        <v>Sep</v>
      </c>
      <c r="U2996">
        <f t="shared" si="369"/>
        <v>2014</v>
      </c>
      <c r="V2996" s="10">
        <f t="shared" si="375"/>
        <v>41915.478842592594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370"/>
        <v>104.96000000000001</v>
      </c>
      <c r="P2997" s="5">
        <f t="shared" si="371"/>
        <v>63.2289156626506</v>
      </c>
      <c r="Q2997" t="str">
        <f t="shared" si="372"/>
        <v>theater</v>
      </c>
      <c r="R2997" t="str">
        <f t="shared" si="373"/>
        <v>spaces</v>
      </c>
      <c r="S2997" s="10">
        <f t="shared" si="374"/>
        <v>42724.665173611109</v>
      </c>
      <c r="T2997" t="str">
        <f t="shared" si="368"/>
        <v>Dec</v>
      </c>
      <c r="U2997">
        <f t="shared" si="369"/>
        <v>2016</v>
      </c>
      <c r="V2997" s="10">
        <f t="shared" si="375"/>
        <v>42754.665173611109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370"/>
        <v>171.94285714285715</v>
      </c>
      <c r="P2998" s="5">
        <f t="shared" si="371"/>
        <v>153.5204081632653</v>
      </c>
      <c r="Q2998" t="str">
        <f t="shared" si="372"/>
        <v>theater</v>
      </c>
      <c r="R2998" t="str">
        <f t="shared" si="373"/>
        <v>spaces</v>
      </c>
      <c r="S2998" s="10">
        <f t="shared" si="374"/>
        <v>42090.912500000006</v>
      </c>
      <c r="T2998" t="str">
        <f t="shared" si="368"/>
        <v>Mar</v>
      </c>
      <c r="U2998">
        <f t="shared" si="369"/>
        <v>2015</v>
      </c>
      <c r="V2998" s="10">
        <f t="shared" si="375"/>
        <v>42150.912500000006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370"/>
        <v>103.73000000000002</v>
      </c>
      <c r="P2999" s="5">
        <f t="shared" si="371"/>
        <v>90.2</v>
      </c>
      <c r="Q2999" t="str">
        <f t="shared" si="372"/>
        <v>theater</v>
      </c>
      <c r="R2999" t="str">
        <f t="shared" si="373"/>
        <v>spaces</v>
      </c>
      <c r="S2999" s="10">
        <f t="shared" si="374"/>
        <v>42775.733715277776</v>
      </c>
      <c r="T2999" t="str">
        <f t="shared" si="368"/>
        <v>Feb</v>
      </c>
      <c r="U2999">
        <f t="shared" si="369"/>
        <v>2017</v>
      </c>
      <c r="V2999" s="10">
        <f t="shared" si="375"/>
        <v>42793.207638888889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370"/>
        <v>103.029</v>
      </c>
      <c r="P3000" s="5">
        <f t="shared" si="371"/>
        <v>118.97113163972287</v>
      </c>
      <c r="Q3000" t="str">
        <f t="shared" si="372"/>
        <v>theater</v>
      </c>
      <c r="R3000" t="str">
        <f t="shared" si="373"/>
        <v>spaces</v>
      </c>
      <c r="S3000" s="10">
        <f t="shared" si="374"/>
        <v>41778.193622685183</v>
      </c>
      <c r="T3000" t="str">
        <f t="shared" si="368"/>
        <v>May</v>
      </c>
      <c r="U3000">
        <f t="shared" si="369"/>
        <v>2014</v>
      </c>
      <c r="V3000" s="10">
        <f t="shared" si="375"/>
        <v>41806.184027777781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370"/>
        <v>118.88888888888889</v>
      </c>
      <c r="P3001" s="5">
        <f t="shared" si="371"/>
        <v>80.25</v>
      </c>
      <c r="Q3001" t="str">
        <f t="shared" si="372"/>
        <v>theater</v>
      </c>
      <c r="R3001" t="str">
        <f t="shared" si="373"/>
        <v>spaces</v>
      </c>
      <c r="S3001" s="10">
        <f t="shared" si="374"/>
        <v>42780.740277777775</v>
      </c>
      <c r="T3001" t="str">
        <f t="shared" si="368"/>
        <v>Feb</v>
      </c>
      <c r="U3001">
        <f t="shared" si="369"/>
        <v>2017</v>
      </c>
      <c r="V3001" s="10">
        <f t="shared" si="375"/>
        <v>42795.083333333328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370"/>
        <v>100</v>
      </c>
      <c r="P3002" s="5">
        <f t="shared" si="371"/>
        <v>62.5</v>
      </c>
      <c r="Q3002" t="str">
        <f t="shared" si="372"/>
        <v>theater</v>
      </c>
      <c r="R3002" t="str">
        <f t="shared" si="373"/>
        <v>spaces</v>
      </c>
      <c r="S3002" s="10">
        <f t="shared" si="374"/>
        <v>42752.827199074076</v>
      </c>
      <c r="T3002" t="str">
        <f t="shared" si="368"/>
        <v>Jan</v>
      </c>
      <c r="U3002">
        <f t="shared" si="369"/>
        <v>2017</v>
      </c>
      <c r="V3002" s="10">
        <f t="shared" si="375"/>
        <v>42766.75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370"/>
        <v>318.69988910451895</v>
      </c>
      <c r="P3003" s="5">
        <f t="shared" si="371"/>
        <v>131.37719999999999</v>
      </c>
      <c r="Q3003" t="str">
        <f t="shared" si="372"/>
        <v>theater</v>
      </c>
      <c r="R3003" t="str">
        <f t="shared" si="373"/>
        <v>spaces</v>
      </c>
      <c r="S3003" s="10">
        <f t="shared" si="374"/>
        <v>42534.895625000005</v>
      </c>
      <c r="T3003" t="str">
        <f t="shared" si="368"/>
        <v>Jun</v>
      </c>
      <c r="U3003">
        <f t="shared" si="369"/>
        <v>2016</v>
      </c>
      <c r="V3003" s="10">
        <f t="shared" si="375"/>
        <v>42564.895625000005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370"/>
        <v>108.50614285714286</v>
      </c>
      <c r="P3004" s="5">
        <f t="shared" si="371"/>
        <v>73.032980769230775</v>
      </c>
      <c r="Q3004" t="str">
        <f t="shared" si="372"/>
        <v>theater</v>
      </c>
      <c r="R3004" t="str">
        <f t="shared" si="373"/>
        <v>spaces</v>
      </c>
      <c r="S3004" s="10">
        <f t="shared" si="374"/>
        <v>41239.83625</v>
      </c>
      <c r="T3004" t="str">
        <f t="shared" si="368"/>
        <v>Nov</v>
      </c>
      <c r="U3004">
        <f t="shared" si="369"/>
        <v>2012</v>
      </c>
      <c r="V3004" s="10">
        <f t="shared" si="375"/>
        <v>41269.83625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370"/>
        <v>101.16666666666667</v>
      </c>
      <c r="P3005" s="5">
        <f t="shared" si="371"/>
        <v>178.52941176470588</v>
      </c>
      <c r="Q3005" t="str">
        <f t="shared" si="372"/>
        <v>theater</v>
      </c>
      <c r="R3005" t="str">
        <f t="shared" si="373"/>
        <v>spaces</v>
      </c>
      <c r="S3005" s="10">
        <f t="shared" si="374"/>
        <v>42398.849259259259</v>
      </c>
      <c r="T3005" t="str">
        <f t="shared" si="368"/>
        <v>Jan</v>
      </c>
      <c r="U3005">
        <f t="shared" si="369"/>
        <v>2016</v>
      </c>
      <c r="V3005" s="10">
        <f t="shared" si="375"/>
        <v>42430.249305555553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370"/>
        <v>112.815</v>
      </c>
      <c r="P3006" s="5">
        <f t="shared" si="371"/>
        <v>162.90974729241879</v>
      </c>
      <c r="Q3006" t="str">
        <f t="shared" si="372"/>
        <v>theater</v>
      </c>
      <c r="R3006" t="str">
        <f t="shared" si="373"/>
        <v>spaces</v>
      </c>
      <c r="S3006" s="10">
        <f t="shared" si="374"/>
        <v>41928.881064814814</v>
      </c>
      <c r="T3006" t="str">
        <f t="shared" si="368"/>
        <v>Oct</v>
      </c>
      <c r="U3006">
        <f t="shared" si="369"/>
        <v>2014</v>
      </c>
      <c r="V3006" s="10">
        <f t="shared" si="375"/>
        <v>41958.922731481478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370"/>
        <v>120.49622641509434</v>
      </c>
      <c r="P3007" s="5">
        <f t="shared" si="371"/>
        <v>108.24237288135593</v>
      </c>
      <c r="Q3007" t="str">
        <f t="shared" si="372"/>
        <v>theater</v>
      </c>
      <c r="R3007" t="str">
        <f t="shared" si="373"/>
        <v>spaces</v>
      </c>
      <c r="S3007" s="10">
        <f t="shared" si="374"/>
        <v>41888.674826388888</v>
      </c>
      <c r="T3007" t="str">
        <f t="shared" si="368"/>
        <v>Sep</v>
      </c>
      <c r="U3007">
        <f t="shared" si="369"/>
        <v>2014</v>
      </c>
      <c r="V3007" s="10">
        <f t="shared" si="375"/>
        <v>41918.674826388888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370"/>
        <v>107.74999999999999</v>
      </c>
      <c r="P3008" s="5">
        <f t="shared" si="371"/>
        <v>88.865979381443296</v>
      </c>
      <c r="Q3008" t="str">
        <f t="shared" si="372"/>
        <v>theater</v>
      </c>
      <c r="R3008" t="str">
        <f t="shared" si="373"/>
        <v>spaces</v>
      </c>
      <c r="S3008" s="10">
        <f t="shared" si="374"/>
        <v>41957.756840277783</v>
      </c>
      <c r="T3008" t="str">
        <f t="shared" si="368"/>
        <v>Nov</v>
      </c>
      <c r="U3008">
        <f t="shared" si="369"/>
        <v>2014</v>
      </c>
      <c r="V3008" s="10">
        <f t="shared" si="375"/>
        <v>41987.756840277783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370"/>
        <v>180</v>
      </c>
      <c r="P3009" s="5">
        <f t="shared" si="371"/>
        <v>54</v>
      </c>
      <c r="Q3009" t="str">
        <f t="shared" si="372"/>
        <v>theater</v>
      </c>
      <c r="R3009" t="str">
        <f t="shared" si="373"/>
        <v>spaces</v>
      </c>
      <c r="S3009" s="10">
        <f t="shared" si="374"/>
        <v>42098.216238425928</v>
      </c>
      <c r="T3009" t="str">
        <f t="shared" si="368"/>
        <v>Apr</v>
      </c>
      <c r="U3009">
        <f t="shared" si="369"/>
        <v>2015</v>
      </c>
      <c r="V3009" s="10">
        <f t="shared" si="375"/>
        <v>42119.216238425928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370"/>
        <v>101.16666666666667</v>
      </c>
      <c r="P3010" s="5">
        <f t="shared" si="371"/>
        <v>116.73076923076923</v>
      </c>
      <c r="Q3010" t="str">
        <f t="shared" si="372"/>
        <v>theater</v>
      </c>
      <c r="R3010" t="str">
        <f t="shared" si="373"/>
        <v>spaces</v>
      </c>
      <c r="S3010" s="10">
        <f t="shared" si="374"/>
        <v>42360.212025462963</v>
      </c>
      <c r="T3010" t="str">
        <f t="shared" ref="T3010:T3073" si="376">TEXT(S3010,"mmm")</f>
        <v>Dec</v>
      </c>
      <c r="U3010">
        <f t="shared" ref="U3010:U3073" si="377">YEAR(S3010)</f>
        <v>2015</v>
      </c>
      <c r="V3010" s="10">
        <f t="shared" si="375"/>
        <v>42390.212025462963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378">(E3011/D3011)*100</f>
        <v>119.756</v>
      </c>
      <c r="P3011" s="5">
        <f t="shared" ref="P3011:P3074" si="379">IFERROR(E3011/L3011,0)</f>
        <v>233.8984375</v>
      </c>
      <c r="Q3011" t="str">
        <f t="shared" ref="Q3011:Q3074" si="380">LEFT(N3011,SEARCH("/",N3011,1)-1)</f>
        <v>theater</v>
      </c>
      <c r="R3011" t="str">
        <f t="shared" ref="R3011:R3074" si="381">RIGHT(N3011,LEN(N3011)-SEARCH("/",N3011,1))</f>
        <v>spaces</v>
      </c>
      <c r="S3011" s="10">
        <f t="shared" ref="S3011:S3074" si="382">(((J3011/60)/60)/24)+DATE(1970,1,1)</f>
        <v>41939.569907407407</v>
      </c>
      <c r="T3011" t="str">
        <f t="shared" si="376"/>
        <v>Oct</v>
      </c>
      <c r="U3011">
        <f t="shared" si="377"/>
        <v>2014</v>
      </c>
      <c r="V3011" s="10">
        <f t="shared" ref="V3011:V3074" si="383">(((I3011/60)/60)/24)+DATE(1970,1,1)</f>
        <v>41969.611574074079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378"/>
        <v>158</v>
      </c>
      <c r="P3012" s="5">
        <f t="shared" si="379"/>
        <v>158</v>
      </c>
      <c r="Q3012" t="str">
        <f t="shared" si="380"/>
        <v>theater</v>
      </c>
      <c r="R3012" t="str">
        <f t="shared" si="381"/>
        <v>spaces</v>
      </c>
      <c r="S3012" s="10">
        <f t="shared" si="382"/>
        <v>41996.832395833335</v>
      </c>
      <c r="T3012" t="str">
        <f t="shared" si="376"/>
        <v>Dec</v>
      </c>
      <c r="U3012">
        <f t="shared" si="377"/>
        <v>2014</v>
      </c>
      <c r="V3012" s="10">
        <f t="shared" si="383"/>
        <v>42056.832395833335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378"/>
        <v>123.66666666666666</v>
      </c>
      <c r="P3013" s="5">
        <f t="shared" si="379"/>
        <v>14.84</v>
      </c>
      <c r="Q3013" t="str">
        <f t="shared" si="380"/>
        <v>theater</v>
      </c>
      <c r="R3013" t="str">
        <f t="shared" si="381"/>
        <v>spaces</v>
      </c>
      <c r="S3013" s="10">
        <f t="shared" si="382"/>
        <v>42334.468935185185</v>
      </c>
      <c r="T3013" t="str">
        <f t="shared" si="376"/>
        <v>Nov</v>
      </c>
      <c r="U3013">
        <f t="shared" si="377"/>
        <v>2015</v>
      </c>
      <c r="V3013" s="10">
        <f t="shared" si="383"/>
        <v>42361.957638888889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378"/>
        <v>117.12499999999999</v>
      </c>
      <c r="P3014" s="5">
        <f t="shared" si="379"/>
        <v>85.181818181818187</v>
      </c>
      <c r="Q3014" t="str">
        <f t="shared" si="380"/>
        <v>theater</v>
      </c>
      <c r="R3014" t="str">
        <f t="shared" si="381"/>
        <v>spaces</v>
      </c>
      <c r="S3014" s="10">
        <f t="shared" si="382"/>
        <v>42024.702893518523</v>
      </c>
      <c r="T3014" t="str">
        <f t="shared" si="376"/>
        <v>Jan</v>
      </c>
      <c r="U3014">
        <f t="shared" si="377"/>
        <v>2015</v>
      </c>
      <c r="V3014" s="10">
        <f t="shared" si="383"/>
        <v>42045.702893518523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378"/>
        <v>156.96</v>
      </c>
      <c r="P3015" s="5">
        <f t="shared" si="379"/>
        <v>146.69158878504672</v>
      </c>
      <c r="Q3015" t="str">
        <f t="shared" si="380"/>
        <v>theater</v>
      </c>
      <c r="R3015" t="str">
        <f t="shared" si="381"/>
        <v>spaces</v>
      </c>
      <c r="S3015" s="10">
        <f t="shared" si="382"/>
        <v>42146.836215277777</v>
      </c>
      <c r="T3015" t="str">
        <f t="shared" si="376"/>
        <v>May</v>
      </c>
      <c r="U3015">
        <f t="shared" si="377"/>
        <v>2015</v>
      </c>
      <c r="V3015" s="10">
        <f t="shared" si="383"/>
        <v>42176.836215277777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378"/>
        <v>113.104</v>
      </c>
      <c r="P3016" s="5">
        <f t="shared" si="379"/>
        <v>50.764811490125673</v>
      </c>
      <c r="Q3016" t="str">
        <f t="shared" si="380"/>
        <v>theater</v>
      </c>
      <c r="R3016" t="str">
        <f t="shared" si="381"/>
        <v>spaces</v>
      </c>
      <c r="S3016" s="10">
        <f t="shared" si="382"/>
        <v>41920.123611111114</v>
      </c>
      <c r="T3016" t="str">
        <f t="shared" si="376"/>
        <v>Oct</v>
      </c>
      <c r="U3016">
        <f t="shared" si="377"/>
        <v>2014</v>
      </c>
      <c r="V3016" s="10">
        <f t="shared" si="383"/>
        <v>41948.208333333336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378"/>
        <v>103.17647058823529</v>
      </c>
      <c r="P3017" s="5">
        <f t="shared" si="379"/>
        <v>87.7</v>
      </c>
      <c r="Q3017" t="str">
        <f t="shared" si="380"/>
        <v>theater</v>
      </c>
      <c r="R3017" t="str">
        <f t="shared" si="381"/>
        <v>spaces</v>
      </c>
      <c r="S3017" s="10">
        <f t="shared" si="382"/>
        <v>41785.72729166667</v>
      </c>
      <c r="T3017" t="str">
        <f t="shared" si="376"/>
        <v>May</v>
      </c>
      <c r="U3017">
        <f t="shared" si="377"/>
        <v>2014</v>
      </c>
      <c r="V3017" s="10">
        <f t="shared" si="383"/>
        <v>41801.166666666664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378"/>
        <v>102.61176470588236</v>
      </c>
      <c r="P3018" s="5">
        <f t="shared" si="379"/>
        <v>242.27777777777777</v>
      </c>
      <c r="Q3018" t="str">
        <f t="shared" si="380"/>
        <v>theater</v>
      </c>
      <c r="R3018" t="str">
        <f t="shared" si="381"/>
        <v>spaces</v>
      </c>
      <c r="S3018" s="10">
        <f t="shared" si="382"/>
        <v>41778.548055555555</v>
      </c>
      <c r="T3018" t="str">
        <f t="shared" si="376"/>
        <v>May</v>
      </c>
      <c r="U3018">
        <f t="shared" si="377"/>
        <v>2014</v>
      </c>
      <c r="V3018" s="10">
        <f t="shared" si="383"/>
        <v>41838.548055555555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378"/>
        <v>105.84090909090908</v>
      </c>
      <c r="P3019" s="5">
        <f t="shared" si="379"/>
        <v>146.44654088050314</v>
      </c>
      <c r="Q3019" t="str">
        <f t="shared" si="380"/>
        <v>theater</v>
      </c>
      <c r="R3019" t="str">
        <f t="shared" si="381"/>
        <v>spaces</v>
      </c>
      <c r="S3019" s="10">
        <f t="shared" si="382"/>
        <v>41841.850034722222</v>
      </c>
      <c r="T3019" t="str">
        <f t="shared" si="376"/>
        <v>Jul</v>
      </c>
      <c r="U3019">
        <f t="shared" si="377"/>
        <v>2014</v>
      </c>
      <c r="V3019" s="10">
        <f t="shared" si="383"/>
        <v>41871.850034722222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378"/>
        <v>100.71428571428571</v>
      </c>
      <c r="P3020" s="5">
        <f t="shared" si="379"/>
        <v>103.17073170731707</v>
      </c>
      <c r="Q3020" t="str">
        <f t="shared" si="380"/>
        <v>theater</v>
      </c>
      <c r="R3020" t="str">
        <f t="shared" si="381"/>
        <v>spaces</v>
      </c>
      <c r="S3020" s="10">
        <f t="shared" si="382"/>
        <v>42163.29833333334</v>
      </c>
      <c r="T3020" t="str">
        <f t="shared" si="376"/>
        <v>Jun</v>
      </c>
      <c r="U3020">
        <f t="shared" si="377"/>
        <v>2015</v>
      </c>
      <c r="V3020" s="10">
        <f t="shared" si="383"/>
        <v>42205.916666666672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378"/>
        <v>121.23333333333332</v>
      </c>
      <c r="P3021" s="5">
        <f t="shared" si="379"/>
        <v>80.464601769911511</v>
      </c>
      <c r="Q3021" t="str">
        <f t="shared" si="380"/>
        <v>theater</v>
      </c>
      <c r="R3021" t="str">
        <f t="shared" si="381"/>
        <v>spaces</v>
      </c>
      <c r="S3021" s="10">
        <f t="shared" si="382"/>
        <v>41758.833564814813</v>
      </c>
      <c r="T3021" t="str">
        <f t="shared" si="376"/>
        <v>Apr</v>
      </c>
      <c r="U3021">
        <f t="shared" si="377"/>
        <v>2014</v>
      </c>
      <c r="V3021" s="10">
        <f t="shared" si="383"/>
        <v>41786.125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378"/>
        <v>100.57142857142858</v>
      </c>
      <c r="P3022" s="5">
        <f t="shared" si="379"/>
        <v>234.66666666666666</v>
      </c>
      <c r="Q3022" t="str">
        <f t="shared" si="380"/>
        <v>theater</v>
      </c>
      <c r="R3022" t="str">
        <f t="shared" si="381"/>
        <v>spaces</v>
      </c>
      <c r="S3022" s="10">
        <f t="shared" si="382"/>
        <v>42170.846446759257</v>
      </c>
      <c r="T3022" t="str">
        <f t="shared" si="376"/>
        <v>Jun</v>
      </c>
      <c r="U3022">
        <f t="shared" si="377"/>
        <v>2015</v>
      </c>
      <c r="V3022" s="10">
        <f t="shared" si="383"/>
        <v>42230.846446759257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378"/>
        <v>116.02222222222223</v>
      </c>
      <c r="P3023" s="5">
        <f t="shared" si="379"/>
        <v>50.689320388349515</v>
      </c>
      <c r="Q3023" t="str">
        <f t="shared" si="380"/>
        <v>theater</v>
      </c>
      <c r="R3023" t="str">
        <f t="shared" si="381"/>
        <v>spaces</v>
      </c>
      <c r="S3023" s="10">
        <f t="shared" si="382"/>
        <v>42660.618854166663</v>
      </c>
      <c r="T3023" t="str">
        <f t="shared" si="376"/>
        <v>Oct</v>
      </c>
      <c r="U3023">
        <f t="shared" si="377"/>
        <v>2016</v>
      </c>
      <c r="V3023" s="10">
        <f t="shared" si="383"/>
        <v>42696.249305555553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378"/>
        <v>100.88</v>
      </c>
      <c r="P3024" s="5">
        <f t="shared" si="379"/>
        <v>162.70967741935485</v>
      </c>
      <c r="Q3024" t="str">
        <f t="shared" si="380"/>
        <v>theater</v>
      </c>
      <c r="R3024" t="str">
        <f t="shared" si="381"/>
        <v>spaces</v>
      </c>
      <c r="S3024" s="10">
        <f t="shared" si="382"/>
        <v>42564.95380787037</v>
      </c>
      <c r="T3024" t="str">
        <f t="shared" si="376"/>
        <v>Jul</v>
      </c>
      <c r="U3024">
        <f t="shared" si="377"/>
        <v>2016</v>
      </c>
      <c r="V3024" s="10">
        <f t="shared" si="383"/>
        <v>42609.95380787037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378"/>
        <v>103</v>
      </c>
      <c r="P3025" s="5">
        <f t="shared" si="379"/>
        <v>120.16666666666667</v>
      </c>
      <c r="Q3025" t="str">
        <f t="shared" si="380"/>
        <v>theater</v>
      </c>
      <c r="R3025" t="str">
        <f t="shared" si="381"/>
        <v>spaces</v>
      </c>
      <c r="S3025" s="10">
        <f t="shared" si="382"/>
        <v>42121.675763888896</v>
      </c>
      <c r="T3025" t="str">
        <f t="shared" si="376"/>
        <v>Apr</v>
      </c>
      <c r="U3025">
        <f t="shared" si="377"/>
        <v>2015</v>
      </c>
      <c r="V3025" s="10">
        <f t="shared" si="383"/>
        <v>42166.675763888896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378"/>
        <v>246.42</v>
      </c>
      <c r="P3026" s="5">
        <f t="shared" si="379"/>
        <v>67.697802197802204</v>
      </c>
      <c r="Q3026" t="str">
        <f t="shared" si="380"/>
        <v>theater</v>
      </c>
      <c r="R3026" t="str">
        <f t="shared" si="381"/>
        <v>spaces</v>
      </c>
      <c r="S3026" s="10">
        <f t="shared" si="382"/>
        <v>41158.993923611109</v>
      </c>
      <c r="T3026" t="str">
        <f t="shared" si="376"/>
        <v>Sep</v>
      </c>
      <c r="U3026">
        <f t="shared" si="377"/>
        <v>2012</v>
      </c>
      <c r="V3026" s="10">
        <f t="shared" si="383"/>
        <v>41188.993923611109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378"/>
        <v>302.2</v>
      </c>
      <c r="P3027" s="5">
        <f t="shared" si="379"/>
        <v>52.103448275862071</v>
      </c>
      <c r="Q3027" t="str">
        <f t="shared" si="380"/>
        <v>theater</v>
      </c>
      <c r="R3027" t="str">
        <f t="shared" si="381"/>
        <v>spaces</v>
      </c>
      <c r="S3027" s="10">
        <f t="shared" si="382"/>
        <v>41761.509409722225</v>
      </c>
      <c r="T3027" t="str">
        <f t="shared" si="376"/>
        <v>May</v>
      </c>
      <c r="U3027">
        <f t="shared" si="377"/>
        <v>2014</v>
      </c>
      <c r="V3027" s="10">
        <f t="shared" si="383"/>
        <v>41789.666666666664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378"/>
        <v>143.33333333333334</v>
      </c>
      <c r="P3028" s="5">
        <f t="shared" si="379"/>
        <v>51.6</v>
      </c>
      <c r="Q3028" t="str">
        <f t="shared" si="380"/>
        <v>theater</v>
      </c>
      <c r="R3028" t="str">
        <f t="shared" si="381"/>
        <v>spaces</v>
      </c>
      <c r="S3028" s="10">
        <f t="shared" si="382"/>
        <v>42783.459398148145</v>
      </c>
      <c r="T3028" t="str">
        <f t="shared" si="376"/>
        <v>Feb</v>
      </c>
      <c r="U3028">
        <f t="shared" si="377"/>
        <v>2017</v>
      </c>
      <c r="V3028" s="10">
        <f t="shared" si="383"/>
        <v>42797.459398148145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378"/>
        <v>131.44</v>
      </c>
      <c r="P3029" s="5">
        <f t="shared" si="379"/>
        <v>164.3</v>
      </c>
      <c r="Q3029" t="str">
        <f t="shared" si="380"/>
        <v>theater</v>
      </c>
      <c r="R3029" t="str">
        <f t="shared" si="381"/>
        <v>spaces</v>
      </c>
      <c r="S3029" s="10">
        <f t="shared" si="382"/>
        <v>42053.704293981486</v>
      </c>
      <c r="T3029" t="str">
        <f t="shared" si="376"/>
        <v>Feb</v>
      </c>
      <c r="U3029">
        <f t="shared" si="377"/>
        <v>2015</v>
      </c>
      <c r="V3029" s="10">
        <f t="shared" si="383"/>
        <v>42083.662627314814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378"/>
        <v>168.01999999999998</v>
      </c>
      <c r="P3030" s="5">
        <f t="shared" si="379"/>
        <v>84.858585858585855</v>
      </c>
      <c r="Q3030" t="str">
        <f t="shared" si="380"/>
        <v>theater</v>
      </c>
      <c r="R3030" t="str">
        <f t="shared" si="381"/>
        <v>spaces</v>
      </c>
      <c r="S3030" s="10">
        <f t="shared" si="382"/>
        <v>42567.264178240745</v>
      </c>
      <c r="T3030" t="str">
        <f t="shared" si="376"/>
        <v>Jul</v>
      </c>
      <c r="U3030">
        <f t="shared" si="377"/>
        <v>2016</v>
      </c>
      <c r="V3030" s="10">
        <f t="shared" si="383"/>
        <v>42597.264178240745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378"/>
        <v>109.67666666666666</v>
      </c>
      <c r="P3031" s="5">
        <f t="shared" si="379"/>
        <v>94.548850574712645</v>
      </c>
      <c r="Q3031" t="str">
        <f t="shared" si="380"/>
        <v>theater</v>
      </c>
      <c r="R3031" t="str">
        <f t="shared" si="381"/>
        <v>spaces</v>
      </c>
      <c r="S3031" s="10">
        <f t="shared" si="382"/>
        <v>41932.708877314813</v>
      </c>
      <c r="T3031" t="str">
        <f t="shared" si="376"/>
        <v>Oct</v>
      </c>
      <c r="U3031">
        <f t="shared" si="377"/>
        <v>2014</v>
      </c>
      <c r="V3031" s="10">
        <f t="shared" si="383"/>
        <v>41961.190972222219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378"/>
        <v>106.6857142857143</v>
      </c>
      <c r="P3032" s="5">
        <f t="shared" si="379"/>
        <v>45.536585365853661</v>
      </c>
      <c r="Q3032" t="str">
        <f t="shared" si="380"/>
        <v>theater</v>
      </c>
      <c r="R3032" t="str">
        <f t="shared" si="381"/>
        <v>spaces</v>
      </c>
      <c r="S3032" s="10">
        <f t="shared" si="382"/>
        <v>42233.747349537036</v>
      </c>
      <c r="T3032" t="str">
        <f t="shared" si="376"/>
        <v>Aug</v>
      </c>
      <c r="U3032">
        <f t="shared" si="377"/>
        <v>2015</v>
      </c>
      <c r="V3032" s="10">
        <f t="shared" si="383"/>
        <v>42263.747349537036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378"/>
        <v>100</v>
      </c>
      <c r="P3033" s="5">
        <f t="shared" si="379"/>
        <v>51.724137931034484</v>
      </c>
      <c r="Q3033" t="str">
        <f t="shared" si="380"/>
        <v>theater</v>
      </c>
      <c r="R3033" t="str">
        <f t="shared" si="381"/>
        <v>spaces</v>
      </c>
      <c r="S3033" s="10">
        <f t="shared" si="382"/>
        <v>42597.882488425923</v>
      </c>
      <c r="T3033" t="str">
        <f t="shared" si="376"/>
        <v>Aug</v>
      </c>
      <c r="U3033">
        <f t="shared" si="377"/>
        <v>2016</v>
      </c>
      <c r="V3033" s="10">
        <f t="shared" si="383"/>
        <v>42657.882488425923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378"/>
        <v>127.2</v>
      </c>
      <c r="P3034" s="5">
        <f t="shared" si="379"/>
        <v>50.88</v>
      </c>
      <c r="Q3034" t="str">
        <f t="shared" si="380"/>
        <v>theater</v>
      </c>
      <c r="R3034" t="str">
        <f t="shared" si="381"/>
        <v>spaces</v>
      </c>
      <c r="S3034" s="10">
        <f t="shared" si="382"/>
        <v>42228.044664351852</v>
      </c>
      <c r="T3034" t="str">
        <f t="shared" si="376"/>
        <v>Aug</v>
      </c>
      <c r="U3034">
        <f t="shared" si="377"/>
        <v>2015</v>
      </c>
      <c r="V3034" s="10">
        <f t="shared" si="383"/>
        <v>42258.044664351852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378"/>
        <v>146.53333333333333</v>
      </c>
      <c r="P3035" s="5">
        <f t="shared" si="379"/>
        <v>191.13043478260869</v>
      </c>
      <c r="Q3035" t="str">
        <f t="shared" si="380"/>
        <v>theater</v>
      </c>
      <c r="R3035" t="str">
        <f t="shared" si="381"/>
        <v>spaces</v>
      </c>
      <c r="S3035" s="10">
        <f t="shared" si="382"/>
        <v>42570.110243055555</v>
      </c>
      <c r="T3035" t="str">
        <f t="shared" si="376"/>
        <v>Jul</v>
      </c>
      <c r="U3035">
        <f t="shared" si="377"/>
        <v>2016</v>
      </c>
      <c r="V3035" s="10">
        <f t="shared" si="383"/>
        <v>42600.110243055555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378"/>
        <v>112.53599999999999</v>
      </c>
      <c r="P3036" s="5">
        <f t="shared" si="379"/>
        <v>89.314285714285717</v>
      </c>
      <c r="Q3036" t="str">
        <f t="shared" si="380"/>
        <v>theater</v>
      </c>
      <c r="R3036" t="str">
        <f t="shared" si="381"/>
        <v>spaces</v>
      </c>
      <c r="S3036" s="10">
        <f t="shared" si="382"/>
        <v>42644.535358796296</v>
      </c>
      <c r="T3036" t="str">
        <f t="shared" si="376"/>
        <v>Oct</v>
      </c>
      <c r="U3036">
        <f t="shared" si="377"/>
        <v>2016</v>
      </c>
      <c r="V3036" s="10">
        <f t="shared" si="383"/>
        <v>42675.165972222225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378"/>
        <v>108.78684000000001</v>
      </c>
      <c r="P3037" s="5">
        <f t="shared" si="379"/>
        <v>88.588631921824103</v>
      </c>
      <c r="Q3037" t="str">
        <f t="shared" si="380"/>
        <v>theater</v>
      </c>
      <c r="R3037" t="str">
        <f t="shared" si="381"/>
        <v>spaces</v>
      </c>
      <c r="S3037" s="10">
        <f t="shared" si="382"/>
        <v>41368.560289351852</v>
      </c>
      <c r="T3037" t="str">
        <f t="shared" si="376"/>
        <v>Apr</v>
      </c>
      <c r="U3037">
        <f t="shared" si="377"/>
        <v>2013</v>
      </c>
      <c r="V3037" s="10">
        <f t="shared" si="383"/>
        <v>41398.560289351852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378"/>
        <v>126.732</v>
      </c>
      <c r="P3038" s="5">
        <f t="shared" si="379"/>
        <v>96.300911854103347</v>
      </c>
      <c r="Q3038" t="str">
        <f t="shared" si="380"/>
        <v>theater</v>
      </c>
      <c r="R3038" t="str">
        <f t="shared" si="381"/>
        <v>spaces</v>
      </c>
      <c r="S3038" s="10">
        <f t="shared" si="382"/>
        <v>41466.785231481481</v>
      </c>
      <c r="T3038" t="str">
        <f t="shared" si="376"/>
        <v>Jul</v>
      </c>
      <c r="U3038">
        <f t="shared" si="377"/>
        <v>2013</v>
      </c>
      <c r="V3038" s="10">
        <f t="shared" si="383"/>
        <v>41502.499305555553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378"/>
        <v>213.20000000000002</v>
      </c>
      <c r="P3039" s="5">
        <f t="shared" si="379"/>
        <v>33.3125</v>
      </c>
      <c r="Q3039" t="str">
        <f t="shared" si="380"/>
        <v>theater</v>
      </c>
      <c r="R3039" t="str">
        <f t="shared" si="381"/>
        <v>spaces</v>
      </c>
      <c r="S3039" s="10">
        <f t="shared" si="382"/>
        <v>40378.893206018518</v>
      </c>
      <c r="T3039" t="str">
        <f t="shared" si="376"/>
        <v>Jul</v>
      </c>
      <c r="U3039">
        <f t="shared" si="377"/>
        <v>2010</v>
      </c>
      <c r="V3039" s="10">
        <f t="shared" si="383"/>
        <v>40453.207638888889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378"/>
        <v>100.49999999999999</v>
      </c>
      <c r="P3040" s="5">
        <f t="shared" si="379"/>
        <v>37.222222222222221</v>
      </c>
      <c r="Q3040" t="str">
        <f t="shared" si="380"/>
        <v>theater</v>
      </c>
      <c r="R3040" t="str">
        <f t="shared" si="381"/>
        <v>spaces</v>
      </c>
      <c r="S3040" s="10">
        <f t="shared" si="382"/>
        <v>42373.252280092594</v>
      </c>
      <c r="T3040" t="str">
        <f t="shared" si="376"/>
        <v>Jan</v>
      </c>
      <c r="U3040">
        <f t="shared" si="377"/>
        <v>2016</v>
      </c>
      <c r="V3040" s="10">
        <f t="shared" si="383"/>
        <v>42433.252280092594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378"/>
        <v>108.71389999999998</v>
      </c>
      <c r="P3041" s="5">
        <f t="shared" si="379"/>
        <v>92.130423728813554</v>
      </c>
      <c r="Q3041" t="str">
        <f t="shared" si="380"/>
        <v>theater</v>
      </c>
      <c r="R3041" t="str">
        <f t="shared" si="381"/>
        <v>spaces</v>
      </c>
      <c r="S3041" s="10">
        <f t="shared" si="382"/>
        <v>41610.794421296298</v>
      </c>
      <c r="T3041" t="str">
        <f t="shared" si="376"/>
        <v>Dec</v>
      </c>
      <c r="U3041">
        <f t="shared" si="377"/>
        <v>2013</v>
      </c>
      <c r="V3041" s="10">
        <f t="shared" si="383"/>
        <v>41637.332638888889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378"/>
        <v>107.5</v>
      </c>
      <c r="P3042" s="5">
        <f t="shared" si="379"/>
        <v>76.785714285714292</v>
      </c>
      <c r="Q3042" t="str">
        <f t="shared" si="380"/>
        <v>theater</v>
      </c>
      <c r="R3042" t="str">
        <f t="shared" si="381"/>
        <v>spaces</v>
      </c>
      <c r="S3042" s="10">
        <f t="shared" si="382"/>
        <v>42177.791909722218</v>
      </c>
      <c r="T3042" t="str">
        <f t="shared" si="376"/>
        <v>Jun</v>
      </c>
      <c r="U3042">
        <f t="shared" si="377"/>
        <v>2015</v>
      </c>
      <c r="V3042" s="10">
        <f t="shared" si="383"/>
        <v>42181.958333333328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378"/>
        <v>110.48192771084338</v>
      </c>
      <c r="P3043" s="5">
        <f t="shared" si="379"/>
        <v>96.526315789473685</v>
      </c>
      <c r="Q3043" t="str">
        <f t="shared" si="380"/>
        <v>theater</v>
      </c>
      <c r="R3043" t="str">
        <f t="shared" si="381"/>
        <v>spaces</v>
      </c>
      <c r="S3043" s="10">
        <f t="shared" si="382"/>
        <v>42359.868611111116</v>
      </c>
      <c r="T3043" t="str">
        <f t="shared" si="376"/>
        <v>Dec</v>
      </c>
      <c r="U3043">
        <f t="shared" si="377"/>
        <v>2015</v>
      </c>
      <c r="V3043" s="10">
        <f t="shared" si="383"/>
        <v>42389.868611111116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378"/>
        <v>128</v>
      </c>
      <c r="P3044" s="5">
        <f t="shared" si="379"/>
        <v>51.891891891891895</v>
      </c>
      <c r="Q3044" t="str">
        <f t="shared" si="380"/>
        <v>theater</v>
      </c>
      <c r="R3044" t="str">
        <f t="shared" si="381"/>
        <v>spaces</v>
      </c>
      <c r="S3044" s="10">
        <f t="shared" si="382"/>
        <v>42253.688043981485</v>
      </c>
      <c r="T3044" t="str">
        <f t="shared" si="376"/>
        <v>Sep</v>
      </c>
      <c r="U3044">
        <f t="shared" si="377"/>
        <v>2015</v>
      </c>
      <c r="V3044" s="10">
        <f t="shared" si="383"/>
        <v>42283.688043981485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378"/>
        <v>110.00666666666667</v>
      </c>
      <c r="P3045" s="5">
        <f t="shared" si="379"/>
        <v>128.9140625</v>
      </c>
      <c r="Q3045" t="str">
        <f t="shared" si="380"/>
        <v>theater</v>
      </c>
      <c r="R3045" t="str">
        <f t="shared" si="381"/>
        <v>spaces</v>
      </c>
      <c r="S3045" s="10">
        <f t="shared" si="382"/>
        <v>42083.070590277777</v>
      </c>
      <c r="T3045" t="str">
        <f t="shared" si="376"/>
        <v>Mar</v>
      </c>
      <c r="U3045">
        <f t="shared" si="377"/>
        <v>2015</v>
      </c>
      <c r="V3045" s="10">
        <f t="shared" si="383"/>
        <v>42110.118055555555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378"/>
        <v>109.34166666666667</v>
      </c>
      <c r="P3046" s="5">
        <f t="shared" si="379"/>
        <v>84.108974358974365</v>
      </c>
      <c r="Q3046" t="str">
        <f t="shared" si="380"/>
        <v>theater</v>
      </c>
      <c r="R3046" t="str">
        <f t="shared" si="381"/>
        <v>spaces</v>
      </c>
      <c r="S3046" s="10">
        <f t="shared" si="382"/>
        <v>42387.7268287037</v>
      </c>
      <c r="T3046" t="str">
        <f t="shared" si="376"/>
        <v>Jan</v>
      </c>
      <c r="U3046">
        <f t="shared" si="377"/>
        <v>2016</v>
      </c>
      <c r="V3046" s="10">
        <f t="shared" si="383"/>
        <v>42402.7268287037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378"/>
        <v>132.70650000000001</v>
      </c>
      <c r="P3047" s="5">
        <f t="shared" si="379"/>
        <v>82.941562500000003</v>
      </c>
      <c r="Q3047" t="str">
        <f t="shared" si="380"/>
        <v>theater</v>
      </c>
      <c r="R3047" t="str">
        <f t="shared" si="381"/>
        <v>spaces</v>
      </c>
      <c r="S3047" s="10">
        <f t="shared" si="382"/>
        <v>41843.155729166669</v>
      </c>
      <c r="T3047" t="str">
        <f t="shared" si="376"/>
        <v>Jul</v>
      </c>
      <c r="U3047">
        <f t="shared" si="377"/>
        <v>2014</v>
      </c>
      <c r="V3047" s="10">
        <f t="shared" si="383"/>
        <v>41873.155729166669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378"/>
        <v>190.84810126582278</v>
      </c>
      <c r="P3048" s="5">
        <f t="shared" si="379"/>
        <v>259.94827586206895</v>
      </c>
      <c r="Q3048" t="str">
        <f t="shared" si="380"/>
        <v>theater</v>
      </c>
      <c r="R3048" t="str">
        <f t="shared" si="381"/>
        <v>spaces</v>
      </c>
      <c r="S3048" s="10">
        <f t="shared" si="382"/>
        <v>41862.803078703706</v>
      </c>
      <c r="T3048" t="str">
        <f t="shared" si="376"/>
        <v>Aug</v>
      </c>
      <c r="U3048">
        <f t="shared" si="377"/>
        <v>2014</v>
      </c>
      <c r="V3048" s="10">
        <f t="shared" si="383"/>
        <v>41892.202777777777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378"/>
        <v>149</v>
      </c>
      <c r="P3049" s="5">
        <f t="shared" si="379"/>
        <v>37.25</v>
      </c>
      <c r="Q3049" t="str">
        <f t="shared" si="380"/>
        <v>theater</v>
      </c>
      <c r="R3049" t="str">
        <f t="shared" si="381"/>
        <v>spaces</v>
      </c>
      <c r="S3049" s="10">
        <f t="shared" si="382"/>
        <v>42443.989050925928</v>
      </c>
      <c r="T3049" t="str">
        <f t="shared" si="376"/>
        <v>Mar</v>
      </c>
      <c r="U3049">
        <f t="shared" si="377"/>
        <v>2016</v>
      </c>
      <c r="V3049" s="10">
        <f t="shared" si="383"/>
        <v>42487.552777777775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378"/>
        <v>166.4</v>
      </c>
      <c r="P3050" s="5">
        <f t="shared" si="379"/>
        <v>177.02127659574469</v>
      </c>
      <c r="Q3050" t="str">
        <f t="shared" si="380"/>
        <v>theater</v>
      </c>
      <c r="R3050" t="str">
        <f t="shared" si="381"/>
        <v>spaces</v>
      </c>
      <c r="S3050" s="10">
        <f t="shared" si="382"/>
        <v>41975.901180555549</v>
      </c>
      <c r="T3050" t="str">
        <f t="shared" si="376"/>
        <v>Dec</v>
      </c>
      <c r="U3050">
        <f t="shared" si="377"/>
        <v>2014</v>
      </c>
      <c r="V3050" s="10">
        <f t="shared" si="383"/>
        <v>42004.890277777777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378"/>
        <v>106.66666666666667</v>
      </c>
      <c r="P3051" s="5">
        <f t="shared" si="379"/>
        <v>74.074074074074076</v>
      </c>
      <c r="Q3051" t="str">
        <f t="shared" si="380"/>
        <v>theater</v>
      </c>
      <c r="R3051" t="str">
        <f t="shared" si="381"/>
        <v>spaces</v>
      </c>
      <c r="S3051" s="10">
        <f t="shared" si="382"/>
        <v>42139.014525462961</v>
      </c>
      <c r="T3051" t="str">
        <f t="shared" si="376"/>
        <v>May</v>
      </c>
      <c r="U3051">
        <f t="shared" si="377"/>
        <v>2015</v>
      </c>
      <c r="V3051" s="10">
        <f t="shared" si="383"/>
        <v>42169.014525462961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378"/>
        <v>106</v>
      </c>
      <c r="P3052" s="5">
        <f t="shared" si="379"/>
        <v>70.666666666666671</v>
      </c>
      <c r="Q3052" t="str">
        <f t="shared" si="380"/>
        <v>theater</v>
      </c>
      <c r="R3052" t="str">
        <f t="shared" si="381"/>
        <v>spaces</v>
      </c>
      <c r="S3052" s="10">
        <f t="shared" si="382"/>
        <v>42465.16851851852</v>
      </c>
      <c r="T3052" t="str">
        <f t="shared" si="376"/>
        <v>Apr</v>
      </c>
      <c r="U3052">
        <f t="shared" si="377"/>
        <v>2016</v>
      </c>
      <c r="V3052" s="10">
        <f t="shared" si="383"/>
        <v>42495.16851851852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378"/>
        <v>23.62857142857143</v>
      </c>
      <c r="P3053" s="5">
        <f t="shared" si="379"/>
        <v>23.62857142857143</v>
      </c>
      <c r="Q3053" t="str">
        <f t="shared" si="380"/>
        <v>theater</v>
      </c>
      <c r="R3053" t="str">
        <f t="shared" si="381"/>
        <v>spaces</v>
      </c>
      <c r="S3053" s="10">
        <f t="shared" si="382"/>
        <v>42744.416030092587</v>
      </c>
      <c r="T3053" t="str">
        <f t="shared" si="376"/>
        <v>Jan</v>
      </c>
      <c r="U3053">
        <f t="shared" si="377"/>
        <v>2017</v>
      </c>
      <c r="V3053" s="10">
        <f t="shared" si="383"/>
        <v>42774.416030092587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378"/>
        <v>0.15</v>
      </c>
      <c r="P3054" s="5">
        <f t="shared" si="379"/>
        <v>37.5</v>
      </c>
      <c r="Q3054" t="str">
        <f t="shared" si="380"/>
        <v>theater</v>
      </c>
      <c r="R3054" t="str">
        <f t="shared" si="381"/>
        <v>spaces</v>
      </c>
      <c r="S3054" s="10">
        <f t="shared" si="382"/>
        <v>42122.670069444444</v>
      </c>
      <c r="T3054" t="str">
        <f t="shared" si="376"/>
        <v>Apr</v>
      </c>
      <c r="U3054">
        <f t="shared" si="377"/>
        <v>2015</v>
      </c>
      <c r="V3054" s="10">
        <f t="shared" si="383"/>
        <v>42152.665972222225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378"/>
        <v>0.4</v>
      </c>
      <c r="P3055" s="5">
        <f t="shared" si="379"/>
        <v>13.333333333333334</v>
      </c>
      <c r="Q3055" t="str">
        <f t="shared" si="380"/>
        <v>theater</v>
      </c>
      <c r="R3055" t="str">
        <f t="shared" si="381"/>
        <v>spaces</v>
      </c>
      <c r="S3055" s="10">
        <f t="shared" si="382"/>
        <v>41862.761724537035</v>
      </c>
      <c r="T3055" t="str">
        <f t="shared" si="376"/>
        <v>Aug</v>
      </c>
      <c r="U3055">
        <f t="shared" si="377"/>
        <v>2014</v>
      </c>
      <c r="V3055" s="10">
        <f t="shared" si="383"/>
        <v>41914.165972222225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378"/>
        <v>0</v>
      </c>
      <c r="P3056" s="5">
        <f t="shared" si="379"/>
        <v>0</v>
      </c>
      <c r="Q3056" t="str">
        <f t="shared" si="380"/>
        <v>theater</v>
      </c>
      <c r="R3056" t="str">
        <f t="shared" si="381"/>
        <v>spaces</v>
      </c>
      <c r="S3056" s="10">
        <f t="shared" si="382"/>
        <v>42027.832800925928</v>
      </c>
      <c r="T3056" t="str">
        <f t="shared" si="376"/>
        <v>Jan</v>
      </c>
      <c r="U3056">
        <f t="shared" si="377"/>
        <v>2015</v>
      </c>
      <c r="V3056" s="10">
        <f t="shared" si="383"/>
        <v>42065.044444444444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378"/>
        <v>5.0000000000000001E-3</v>
      </c>
      <c r="P3057" s="5">
        <f t="shared" si="379"/>
        <v>1</v>
      </c>
      <c r="Q3057" t="str">
        <f t="shared" si="380"/>
        <v>theater</v>
      </c>
      <c r="R3057" t="str">
        <f t="shared" si="381"/>
        <v>spaces</v>
      </c>
      <c r="S3057" s="10">
        <f t="shared" si="382"/>
        <v>41953.95821759259</v>
      </c>
      <c r="T3057" t="str">
        <f t="shared" si="376"/>
        <v>Nov</v>
      </c>
      <c r="U3057">
        <f t="shared" si="377"/>
        <v>2014</v>
      </c>
      <c r="V3057" s="10">
        <f t="shared" si="383"/>
        <v>42013.95821759259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378"/>
        <v>0</v>
      </c>
      <c r="P3058" s="5">
        <f t="shared" si="379"/>
        <v>0</v>
      </c>
      <c r="Q3058" t="str">
        <f t="shared" si="380"/>
        <v>theater</v>
      </c>
      <c r="R3058" t="str">
        <f t="shared" si="381"/>
        <v>spaces</v>
      </c>
      <c r="S3058" s="10">
        <f t="shared" si="382"/>
        <v>41851.636388888888</v>
      </c>
      <c r="T3058" t="str">
        <f t="shared" si="376"/>
        <v>Jul</v>
      </c>
      <c r="U3058">
        <f t="shared" si="377"/>
        <v>2014</v>
      </c>
      <c r="V3058" s="10">
        <f t="shared" si="383"/>
        <v>41911.636388888888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378"/>
        <v>0</v>
      </c>
      <c r="P3059" s="5">
        <f t="shared" si="379"/>
        <v>0</v>
      </c>
      <c r="Q3059" t="str">
        <f t="shared" si="380"/>
        <v>theater</v>
      </c>
      <c r="R3059" t="str">
        <f t="shared" si="381"/>
        <v>spaces</v>
      </c>
      <c r="S3059" s="10">
        <f t="shared" si="382"/>
        <v>42433.650590277779</v>
      </c>
      <c r="T3059" t="str">
        <f t="shared" si="376"/>
        <v>Mar</v>
      </c>
      <c r="U3059">
        <f t="shared" si="377"/>
        <v>2016</v>
      </c>
      <c r="V3059" s="10">
        <f t="shared" si="383"/>
        <v>42463.608923611115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378"/>
        <v>1.6666666666666666E-2</v>
      </c>
      <c r="P3060" s="5">
        <f t="shared" si="379"/>
        <v>1</v>
      </c>
      <c r="Q3060" t="str">
        <f t="shared" si="380"/>
        <v>theater</v>
      </c>
      <c r="R3060" t="str">
        <f t="shared" si="381"/>
        <v>spaces</v>
      </c>
      <c r="S3060" s="10">
        <f t="shared" si="382"/>
        <v>42460.374305555553</v>
      </c>
      <c r="T3060" t="str">
        <f t="shared" si="376"/>
        <v>Mar</v>
      </c>
      <c r="U3060">
        <f t="shared" si="377"/>
        <v>2016</v>
      </c>
      <c r="V3060" s="10">
        <f t="shared" si="383"/>
        <v>42510.374305555553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378"/>
        <v>3.0066666666666664</v>
      </c>
      <c r="P3061" s="5">
        <f t="shared" si="379"/>
        <v>41</v>
      </c>
      <c r="Q3061" t="str">
        <f t="shared" si="380"/>
        <v>theater</v>
      </c>
      <c r="R3061" t="str">
        <f t="shared" si="381"/>
        <v>spaces</v>
      </c>
      <c r="S3061" s="10">
        <f t="shared" si="382"/>
        <v>41829.935717592591</v>
      </c>
      <c r="T3061" t="str">
        <f t="shared" si="376"/>
        <v>Jul</v>
      </c>
      <c r="U3061">
        <f t="shared" si="377"/>
        <v>2014</v>
      </c>
      <c r="V3061" s="10">
        <f t="shared" si="383"/>
        <v>41859.935717592591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378"/>
        <v>0.15227272727272728</v>
      </c>
      <c r="P3062" s="5">
        <f t="shared" si="379"/>
        <v>55.833333333333336</v>
      </c>
      <c r="Q3062" t="str">
        <f t="shared" si="380"/>
        <v>theater</v>
      </c>
      <c r="R3062" t="str">
        <f t="shared" si="381"/>
        <v>spaces</v>
      </c>
      <c r="S3062" s="10">
        <f t="shared" si="382"/>
        <v>42245.274699074071</v>
      </c>
      <c r="T3062" t="str">
        <f t="shared" si="376"/>
        <v>Aug</v>
      </c>
      <c r="U3062">
        <f t="shared" si="377"/>
        <v>2015</v>
      </c>
      <c r="V3062" s="10">
        <f t="shared" si="383"/>
        <v>42275.274699074071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378"/>
        <v>0</v>
      </c>
      <c r="P3063" s="5">
        <f t="shared" si="379"/>
        <v>0</v>
      </c>
      <c r="Q3063" t="str">
        <f t="shared" si="380"/>
        <v>theater</v>
      </c>
      <c r="R3063" t="str">
        <f t="shared" si="381"/>
        <v>spaces</v>
      </c>
      <c r="S3063" s="10">
        <f t="shared" si="382"/>
        <v>41834.784120370372</v>
      </c>
      <c r="T3063" t="str">
        <f t="shared" si="376"/>
        <v>Jul</v>
      </c>
      <c r="U3063">
        <f t="shared" si="377"/>
        <v>2014</v>
      </c>
      <c r="V3063" s="10">
        <f t="shared" si="383"/>
        <v>41864.784120370372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378"/>
        <v>66.84</v>
      </c>
      <c r="P3064" s="5">
        <f t="shared" si="379"/>
        <v>99.761194029850742</v>
      </c>
      <c r="Q3064" t="str">
        <f t="shared" si="380"/>
        <v>theater</v>
      </c>
      <c r="R3064" t="str">
        <f t="shared" si="381"/>
        <v>spaces</v>
      </c>
      <c r="S3064" s="10">
        <f t="shared" si="382"/>
        <v>42248.535787037035</v>
      </c>
      <c r="T3064" t="str">
        <f t="shared" si="376"/>
        <v>Sep</v>
      </c>
      <c r="U3064">
        <f t="shared" si="377"/>
        <v>2015</v>
      </c>
      <c r="V3064" s="10">
        <f t="shared" si="383"/>
        <v>42277.75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378"/>
        <v>19.566666666666666</v>
      </c>
      <c r="P3065" s="5">
        <f t="shared" si="379"/>
        <v>25.521739130434781</v>
      </c>
      <c r="Q3065" t="str">
        <f t="shared" si="380"/>
        <v>theater</v>
      </c>
      <c r="R3065" t="str">
        <f t="shared" si="381"/>
        <v>spaces</v>
      </c>
      <c r="S3065" s="10">
        <f t="shared" si="382"/>
        <v>42630.922893518517</v>
      </c>
      <c r="T3065" t="str">
        <f t="shared" si="376"/>
        <v>Sep</v>
      </c>
      <c r="U3065">
        <f t="shared" si="377"/>
        <v>2016</v>
      </c>
      <c r="V3065" s="10">
        <f t="shared" si="383"/>
        <v>42665.922893518517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378"/>
        <v>11.294666666666666</v>
      </c>
      <c r="P3066" s="5">
        <f t="shared" si="379"/>
        <v>117.65277777777777</v>
      </c>
      <c r="Q3066" t="str">
        <f t="shared" si="380"/>
        <v>theater</v>
      </c>
      <c r="R3066" t="str">
        <f t="shared" si="381"/>
        <v>spaces</v>
      </c>
      <c r="S3066" s="10">
        <f t="shared" si="382"/>
        <v>42299.130162037036</v>
      </c>
      <c r="T3066" t="str">
        <f t="shared" si="376"/>
        <v>Oct</v>
      </c>
      <c r="U3066">
        <f t="shared" si="377"/>
        <v>2015</v>
      </c>
      <c r="V3066" s="10">
        <f t="shared" si="383"/>
        <v>42330.290972222225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378"/>
        <v>0.04</v>
      </c>
      <c r="P3067" s="5">
        <f t="shared" si="379"/>
        <v>5</v>
      </c>
      <c r="Q3067" t="str">
        <f t="shared" si="380"/>
        <v>theater</v>
      </c>
      <c r="R3067" t="str">
        <f t="shared" si="381"/>
        <v>spaces</v>
      </c>
      <c r="S3067" s="10">
        <f t="shared" si="382"/>
        <v>41825.055231481485</v>
      </c>
      <c r="T3067" t="str">
        <f t="shared" si="376"/>
        <v>Jul</v>
      </c>
      <c r="U3067">
        <f t="shared" si="377"/>
        <v>2014</v>
      </c>
      <c r="V3067" s="10">
        <f t="shared" si="383"/>
        <v>41850.055231481485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378"/>
        <v>11.985714285714286</v>
      </c>
      <c r="P3068" s="5">
        <f t="shared" si="379"/>
        <v>2796.6666666666665</v>
      </c>
      <c r="Q3068" t="str">
        <f t="shared" si="380"/>
        <v>theater</v>
      </c>
      <c r="R3068" t="str">
        <f t="shared" si="381"/>
        <v>spaces</v>
      </c>
      <c r="S3068" s="10">
        <f t="shared" si="382"/>
        <v>42531.228437500002</v>
      </c>
      <c r="T3068" t="str">
        <f t="shared" si="376"/>
        <v>Jun</v>
      </c>
      <c r="U3068">
        <f t="shared" si="377"/>
        <v>2016</v>
      </c>
      <c r="V3068" s="10">
        <f t="shared" si="383"/>
        <v>42561.228437500002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378"/>
        <v>2.5</v>
      </c>
      <c r="P3069" s="5">
        <f t="shared" si="379"/>
        <v>200</v>
      </c>
      <c r="Q3069" t="str">
        <f t="shared" si="380"/>
        <v>theater</v>
      </c>
      <c r="R3069" t="str">
        <f t="shared" si="381"/>
        <v>spaces</v>
      </c>
      <c r="S3069" s="10">
        <f t="shared" si="382"/>
        <v>42226.938414351855</v>
      </c>
      <c r="T3069" t="str">
        <f t="shared" si="376"/>
        <v>Aug</v>
      </c>
      <c r="U3069">
        <f t="shared" si="377"/>
        <v>2015</v>
      </c>
      <c r="V3069" s="10">
        <f t="shared" si="383"/>
        <v>42256.938414351855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378"/>
        <v>6.9999999999999993E-2</v>
      </c>
      <c r="P3070" s="5">
        <f t="shared" si="379"/>
        <v>87.5</v>
      </c>
      <c r="Q3070" t="str">
        <f t="shared" si="380"/>
        <v>theater</v>
      </c>
      <c r="R3070" t="str">
        <f t="shared" si="381"/>
        <v>spaces</v>
      </c>
      <c r="S3070" s="10">
        <f t="shared" si="382"/>
        <v>42263.691574074073</v>
      </c>
      <c r="T3070" t="str">
        <f t="shared" si="376"/>
        <v>Sep</v>
      </c>
      <c r="U3070">
        <f t="shared" si="377"/>
        <v>2015</v>
      </c>
      <c r="V3070" s="10">
        <f t="shared" si="383"/>
        <v>42293.691574074073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378"/>
        <v>14.099999999999998</v>
      </c>
      <c r="P3071" s="5">
        <f t="shared" si="379"/>
        <v>20.142857142857142</v>
      </c>
      <c r="Q3071" t="str">
        <f t="shared" si="380"/>
        <v>theater</v>
      </c>
      <c r="R3071" t="str">
        <f t="shared" si="381"/>
        <v>spaces</v>
      </c>
      <c r="S3071" s="10">
        <f t="shared" si="382"/>
        <v>41957.833726851852</v>
      </c>
      <c r="T3071" t="str">
        <f t="shared" si="376"/>
        <v>Nov</v>
      </c>
      <c r="U3071">
        <f t="shared" si="377"/>
        <v>2014</v>
      </c>
      <c r="V3071" s="10">
        <f t="shared" si="383"/>
        <v>41987.833726851852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378"/>
        <v>3.34</v>
      </c>
      <c r="P3072" s="5">
        <f t="shared" si="379"/>
        <v>20.875</v>
      </c>
      <c r="Q3072" t="str">
        <f t="shared" si="380"/>
        <v>theater</v>
      </c>
      <c r="R3072" t="str">
        <f t="shared" si="381"/>
        <v>spaces</v>
      </c>
      <c r="S3072" s="10">
        <f t="shared" si="382"/>
        <v>42690.733437499999</v>
      </c>
      <c r="T3072" t="str">
        <f t="shared" si="376"/>
        <v>Nov</v>
      </c>
      <c r="U3072">
        <f t="shared" si="377"/>
        <v>2016</v>
      </c>
      <c r="V3072" s="10">
        <f t="shared" si="383"/>
        <v>42711.733437499999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378"/>
        <v>59.774999999999999</v>
      </c>
      <c r="P3073" s="5">
        <f t="shared" si="379"/>
        <v>61.307692307692307</v>
      </c>
      <c r="Q3073" t="str">
        <f t="shared" si="380"/>
        <v>theater</v>
      </c>
      <c r="R3073" t="str">
        <f t="shared" si="381"/>
        <v>spaces</v>
      </c>
      <c r="S3073" s="10">
        <f t="shared" si="382"/>
        <v>42097.732418981483</v>
      </c>
      <c r="T3073" t="str">
        <f t="shared" si="376"/>
        <v>Apr</v>
      </c>
      <c r="U3073">
        <f t="shared" si="377"/>
        <v>2015</v>
      </c>
      <c r="V3073" s="10">
        <f t="shared" si="383"/>
        <v>42115.249305555553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378"/>
        <v>1.6666666666666666E-2</v>
      </c>
      <c r="P3074" s="5">
        <f t="shared" si="379"/>
        <v>1</v>
      </c>
      <c r="Q3074" t="str">
        <f t="shared" si="380"/>
        <v>theater</v>
      </c>
      <c r="R3074" t="str">
        <f t="shared" si="381"/>
        <v>spaces</v>
      </c>
      <c r="S3074" s="10">
        <f t="shared" si="382"/>
        <v>42658.690532407403</v>
      </c>
      <c r="T3074" t="str">
        <f t="shared" ref="T3074:T3137" si="384">TEXT(S3074,"mmm")</f>
        <v>Oct</v>
      </c>
      <c r="U3074">
        <f t="shared" ref="U3074:U3137" si="385">YEAR(S3074)</f>
        <v>2016</v>
      </c>
      <c r="V3074" s="10">
        <f t="shared" si="383"/>
        <v>42673.073611111111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386">(E3075/D3075)*100</f>
        <v>2.3035714285714284E-2</v>
      </c>
      <c r="P3075" s="5">
        <f t="shared" ref="P3075:P3138" si="387">IFERROR(E3075/L3075,0)</f>
        <v>92.142857142857139</v>
      </c>
      <c r="Q3075" t="str">
        <f t="shared" ref="Q3075:Q3138" si="388">LEFT(N3075,SEARCH("/",N3075,1)-1)</f>
        <v>theater</v>
      </c>
      <c r="R3075" t="str">
        <f t="shared" ref="R3075:R3138" si="389">RIGHT(N3075,LEN(N3075)-SEARCH("/",N3075,1))</f>
        <v>spaces</v>
      </c>
      <c r="S3075" s="10">
        <f t="shared" ref="S3075:S3138" si="390">(((J3075/60)/60)/24)+DATE(1970,1,1)</f>
        <v>42111.684027777781</v>
      </c>
      <c r="T3075" t="str">
        <f t="shared" si="384"/>
        <v>Apr</v>
      </c>
      <c r="U3075">
        <f t="shared" si="385"/>
        <v>2015</v>
      </c>
      <c r="V3075" s="10">
        <f t="shared" ref="V3075:V3138" si="391">(((I3075/60)/60)/24)+DATE(1970,1,1)</f>
        <v>42169.804861111115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386"/>
        <v>8.8000000000000009E-2</v>
      </c>
      <c r="P3076" s="5">
        <f t="shared" si="387"/>
        <v>7.333333333333333</v>
      </c>
      <c r="Q3076" t="str">
        <f t="shared" si="388"/>
        <v>theater</v>
      </c>
      <c r="R3076" t="str">
        <f t="shared" si="389"/>
        <v>spaces</v>
      </c>
      <c r="S3076" s="10">
        <f t="shared" si="390"/>
        <v>42409.571284722217</v>
      </c>
      <c r="T3076" t="str">
        <f t="shared" si="384"/>
        <v>Feb</v>
      </c>
      <c r="U3076">
        <f t="shared" si="385"/>
        <v>2016</v>
      </c>
      <c r="V3076" s="10">
        <f t="shared" si="391"/>
        <v>42439.571284722217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386"/>
        <v>8.64</v>
      </c>
      <c r="P3077" s="5">
        <f t="shared" si="387"/>
        <v>64.8</v>
      </c>
      <c r="Q3077" t="str">
        <f t="shared" si="388"/>
        <v>theater</v>
      </c>
      <c r="R3077" t="str">
        <f t="shared" si="389"/>
        <v>spaces</v>
      </c>
      <c r="S3077" s="10">
        <f t="shared" si="390"/>
        <v>42551.102314814809</v>
      </c>
      <c r="T3077" t="str">
        <f t="shared" si="384"/>
        <v>Jun</v>
      </c>
      <c r="U3077">
        <f t="shared" si="385"/>
        <v>2016</v>
      </c>
      <c r="V3077" s="10">
        <f t="shared" si="391"/>
        <v>42601.102314814809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386"/>
        <v>15.06</v>
      </c>
      <c r="P3078" s="5">
        <f t="shared" si="387"/>
        <v>30.12</v>
      </c>
      <c r="Q3078" t="str">
        <f t="shared" si="388"/>
        <v>theater</v>
      </c>
      <c r="R3078" t="str">
        <f t="shared" si="389"/>
        <v>spaces</v>
      </c>
      <c r="S3078" s="10">
        <f t="shared" si="390"/>
        <v>42226.651886574073</v>
      </c>
      <c r="T3078" t="str">
        <f t="shared" si="384"/>
        <v>Aug</v>
      </c>
      <c r="U3078">
        <f t="shared" si="385"/>
        <v>2015</v>
      </c>
      <c r="V3078" s="10">
        <f t="shared" si="391"/>
        <v>42286.651886574073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386"/>
        <v>0.47727272727272729</v>
      </c>
      <c r="P3079" s="5">
        <f t="shared" si="387"/>
        <v>52.5</v>
      </c>
      <c r="Q3079" t="str">
        <f t="shared" si="388"/>
        <v>theater</v>
      </c>
      <c r="R3079" t="str">
        <f t="shared" si="389"/>
        <v>spaces</v>
      </c>
      <c r="S3079" s="10">
        <f t="shared" si="390"/>
        <v>42766.956921296296</v>
      </c>
      <c r="T3079" t="str">
        <f t="shared" si="384"/>
        <v>Jan</v>
      </c>
      <c r="U3079">
        <f t="shared" si="385"/>
        <v>2017</v>
      </c>
      <c r="V3079" s="10">
        <f t="shared" si="391"/>
        <v>42796.956921296296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386"/>
        <v>0.11833333333333333</v>
      </c>
      <c r="P3080" s="5">
        <f t="shared" si="387"/>
        <v>23.666666666666668</v>
      </c>
      <c r="Q3080" t="str">
        <f t="shared" si="388"/>
        <v>theater</v>
      </c>
      <c r="R3080" t="str">
        <f t="shared" si="389"/>
        <v>spaces</v>
      </c>
      <c r="S3080" s="10">
        <f t="shared" si="390"/>
        <v>42031.138831018514</v>
      </c>
      <c r="T3080" t="str">
        <f t="shared" si="384"/>
        <v>Jan</v>
      </c>
      <c r="U3080">
        <f t="shared" si="385"/>
        <v>2015</v>
      </c>
      <c r="V3080" s="10">
        <f t="shared" si="391"/>
        <v>42061.138831018514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386"/>
        <v>0.8417399858735245</v>
      </c>
      <c r="P3081" s="5">
        <f t="shared" si="387"/>
        <v>415.77777777777777</v>
      </c>
      <c r="Q3081" t="str">
        <f t="shared" si="388"/>
        <v>theater</v>
      </c>
      <c r="R3081" t="str">
        <f t="shared" si="389"/>
        <v>spaces</v>
      </c>
      <c r="S3081" s="10">
        <f t="shared" si="390"/>
        <v>42055.713368055556</v>
      </c>
      <c r="T3081" t="str">
        <f t="shared" si="384"/>
        <v>Feb</v>
      </c>
      <c r="U3081">
        <f t="shared" si="385"/>
        <v>2015</v>
      </c>
      <c r="V3081" s="10">
        <f t="shared" si="391"/>
        <v>42085.671701388885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386"/>
        <v>1.8799999999999997E-2</v>
      </c>
      <c r="P3082" s="5">
        <f t="shared" si="387"/>
        <v>53.714285714285715</v>
      </c>
      <c r="Q3082" t="str">
        <f t="shared" si="388"/>
        <v>theater</v>
      </c>
      <c r="R3082" t="str">
        <f t="shared" si="389"/>
        <v>spaces</v>
      </c>
      <c r="S3082" s="10">
        <f t="shared" si="390"/>
        <v>41940.028287037036</v>
      </c>
      <c r="T3082" t="str">
        <f t="shared" si="384"/>
        <v>Oct</v>
      </c>
      <c r="U3082">
        <f t="shared" si="385"/>
        <v>2014</v>
      </c>
      <c r="V3082" s="10">
        <f t="shared" si="391"/>
        <v>42000.0699537037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386"/>
        <v>0.21029999999999999</v>
      </c>
      <c r="P3083" s="5">
        <f t="shared" si="387"/>
        <v>420.6</v>
      </c>
      <c r="Q3083" t="str">
        <f t="shared" si="388"/>
        <v>theater</v>
      </c>
      <c r="R3083" t="str">
        <f t="shared" si="389"/>
        <v>spaces</v>
      </c>
      <c r="S3083" s="10">
        <f t="shared" si="390"/>
        <v>42237.181608796294</v>
      </c>
      <c r="T3083" t="str">
        <f t="shared" si="384"/>
        <v>Aug</v>
      </c>
      <c r="U3083">
        <f t="shared" si="385"/>
        <v>2015</v>
      </c>
      <c r="V3083" s="10">
        <f t="shared" si="391"/>
        <v>42267.181608796294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386"/>
        <v>0</v>
      </c>
      <c r="P3084" s="5">
        <f t="shared" si="387"/>
        <v>0</v>
      </c>
      <c r="Q3084" t="str">
        <f t="shared" si="388"/>
        <v>theater</v>
      </c>
      <c r="R3084" t="str">
        <f t="shared" si="389"/>
        <v>spaces</v>
      </c>
      <c r="S3084" s="10">
        <f t="shared" si="390"/>
        <v>42293.922986111109</v>
      </c>
      <c r="T3084" t="str">
        <f t="shared" si="384"/>
        <v>Oct</v>
      </c>
      <c r="U3084">
        <f t="shared" si="385"/>
        <v>2015</v>
      </c>
      <c r="V3084" s="10">
        <f t="shared" si="391"/>
        <v>42323.96465277778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386"/>
        <v>0.27999999999999997</v>
      </c>
      <c r="P3085" s="5">
        <f t="shared" si="387"/>
        <v>18.666666666666668</v>
      </c>
      <c r="Q3085" t="str">
        <f t="shared" si="388"/>
        <v>theater</v>
      </c>
      <c r="R3085" t="str">
        <f t="shared" si="389"/>
        <v>spaces</v>
      </c>
      <c r="S3085" s="10">
        <f t="shared" si="390"/>
        <v>41853.563402777778</v>
      </c>
      <c r="T3085" t="str">
        <f t="shared" si="384"/>
        <v>Aug</v>
      </c>
      <c r="U3085">
        <f t="shared" si="385"/>
        <v>2014</v>
      </c>
      <c r="V3085" s="10">
        <f t="shared" si="391"/>
        <v>41883.208333333336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386"/>
        <v>11.57920670115792</v>
      </c>
      <c r="P3086" s="5">
        <f t="shared" si="387"/>
        <v>78.333333333333329</v>
      </c>
      <c r="Q3086" t="str">
        <f t="shared" si="388"/>
        <v>theater</v>
      </c>
      <c r="R3086" t="str">
        <f t="shared" si="389"/>
        <v>spaces</v>
      </c>
      <c r="S3086" s="10">
        <f t="shared" si="390"/>
        <v>42100.723738425921</v>
      </c>
      <c r="T3086" t="str">
        <f t="shared" si="384"/>
        <v>Apr</v>
      </c>
      <c r="U3086">
        <f t="shared" si="385"/>
        <v>2015</v>
      </c>
      <c r="V3086" s="10">
        <f t="shared" si="391"/>
        <v>42129.783333333333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386"/>
        <v>2.44</v>
      </c>
      <c r="P3087" s="5">
        <f t="shared" si="387"/>
        <v>67.777777777777771</v>
      </c>
      <c r="Q3087" t="str">
        <f t="shared" si="388"/>
        <v>theater</v>
      </c>
      <c r="R3087" t="str">
        <f t="shared" si="389"/>
        <v>spaces</v>
      </c>
      <c r="S3087" s="10">
        <f t="shared" si="390"/>
        <v>42246.883784722217</v>
      </c>
      <c r="T3087" t="str">
        <f t="shared" si="384"/>
        <v>Aug</v>
      </c>
      <c r="U3087">
        <f t="shared" si="385"/>
        <v>2015</v>
      </c>
      <c r="V3087" s="10">
        <f t="shared" si="391"/>
        <v>42276.883784722217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386"/>
        <v>0.25</v>
      </c>
      <c r="P3088" s="5">
        <f t="shared" si="387"/>
        <v>16.666666666666668</v>
      </c>
      <c r="Q3088" t="str">
        <f t="shared" si="388"/>
        <v>theater</v>
      </c>
      <c r="R3088" t="str">
        <f t="shared" si="389"/>
        <v>spaces</v>
      </c>
      <c r="S3088" s="10">
        <f t="shared" si="390"/>
        <v>42173.67082175926</v>
      </c>
      <c r="T3088" t="str">
        <f t="shared" si="384"/>
        <v>Jun</v>
      </c>
      <c r="U3088">
        <f t="shared" si="385"/>
        <v>2015</v>
      </c>
      <c r="V3088" s="10">
        <f t="shared" si="391"/>
        <v>42233.67082175926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386"/>
        <v>0.625</v>
      </c>
      <c r="P3089" s="5">
        <f t="shared" si="387"/>
        <v>62.5</v>
      </c>
      <c r="Q3089" t="str">
        <f t="shared" si="388"/>
        <v>theater</v>
      </c>
      <c r="R3089" t="str">
        <f t="shared" si="389"/>
        <v>spaces</v>
      </c>
      <c r="S3089" s="10">
        <f t="shared" si="390"/>
        <v>42665.150347222225</v>
      </c>
      <c r="T3089" t="str">
        <f t="shared" si="384"/>
        <v>Oct</v>
      </c>
      <c r="U3089">
        <f t="shared" si="385"/>
        <v>2016</v>
      </c>
      <c r="V3089" s="10">
        <f t="shared" si="391"/>
        <v>42725.192013888889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386"/>
        <v>0.19384615384615383</v>
      </c>
      <c r="P3090" s="5">
        <f t="shared" si="387"/>
        <v>42</v>
      </c>
      <c r="Q3090" t="str">
        <f t="shared" si="388"/>
        <v>theater</v>
      </c>
      <c r="R3090" t="str">
        <f t="shared" si="389"/>
        <v>spaces</v>
      </c>
      <c r="S3090" s="10">
        <f t="shared" si="390"/>
        <v>41981.57230324074</v>
      </c>
      <c r="T3090" t="str">
        <f t="shared" si="384"/>
        <v>Dec</v>
      </c>
      <c r="U3090">
        <f t="shared" si="385"/>
        <v>2014</v>
      </c>
      <c r="V3090" s="10">
        <f t="shared" si="391"/>
        <v>42012.570138888885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386"/>
        <v>23.416</v>
      </c>
      <c r="P3091" s="5">
        <f t="shared" si="387"/>
        <v>130.0888888888889</v>
      </c>
      <c r="Q3091" t="str">
        <f t="shared" si="388"/>
        <v>theater</v>
      </c>
      <c r="R3091" t="str">
        <f t="shared" si="389"/>
        <v>spaces</v>
      </c>
      <c r="S3091" s="10">
        <f t="shared" si="390"/>
        <v>42528.542627314819</v>
      </c>
      <c r="T3091" t="str">
        <f t="shared" si="384"/>
        <v>Jun</v>
      </c>
      <c r="U3091">
        <f t="shared" si="385"/>
        <v>2016</v>
      </c>
      <c r="V3091" s="10">
        <f t="shared" si="391"/>
        <v>42560.082638888889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386"/>
        <v>5.0808888888888886</v>
      </c>
      <c r="P3092" s="5">
        <f t="shared" si="387"/>
        <v>1270.2222222222222</v>
      </c>
      <c r="Q3092" t="str">
        <f t="shared" si="388"/>
        <v>theater</v>
      </c>
      <c r="R3092" t="str">
        <f t="shared" si="389"/>
        <v>spaces</v>
      </c>
      <c r="S3092" s="10">
        <f t="shared" si="390"/>
        <v>42065.818807870368</v>
      </c>
      <c r="T3092" t="str">
        <f t="shared" si="384"/>
        <v>Mar</v>
      </c>
      <c r="U3092">
        <f t="shared" si="385"/>
        <v>2015</v>
      </c>
      <c r="V3092" s="10">
        <f t="shared" si="391"/>
        <v>42125.777141203704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386"/>
        <v>15.920000000000002</v>
      </c>
      <c r="P3093" s="5">
        <f t="shared" si="387"/>
        <v>88.444444444444443</v>
      </c>
      <c r="Q3093" t="str">
        <f t="shared" si="388"/>
        <v>theater</v>
      </c>
      <c r="R3093" t="str">
        <f t="shared" si="389"/>
        <v>spaces</v>
      </c>
      <c r="S3093" s="10">
        <f t="shared" si="390"/>
        <v>42566.948414351849</v>
      </c>
      <c r="T3093" t="str">
        <f t="shared" si="384"/>
        <v>Jul</v>
      </c>
      <c r="U3093">
        <f t="shared" si="385"/>
        <v>2016</v>
      </c>
      <c r="V3093" s="10">
        <f t="shared" si="391"/>
        <v>42596.948414351849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386"/>
        <v>1.1831900000000002</v>
      </c>
      <c r="P3094" s="5">
        <f t="shared" si="387"/>
        <v>56.342380952380957</v>
      </c>
      <c r="Q3094" t="str">
        <f t="shared" si="388"/>
        <v>theater</v>
      </c>
      <c r="R3094" t="str">
        <f t="shared" si="389"/>
        <v>spaces</v>
      </c>
      <c r="S3094" s="10">
        <f t="shared" si="390"/>
        <v>42255.619351851856</v>
      </c>
      <c r="T3094" t="str">
        <f t="shared" si="384"/>
        <v>Sep</v>
      </c>
      <c r="U3094">
        <f t="shared" si="385"/>
        <v>2015</v>
      </c>
      <c r="V3094" s="10">
        <f t="shared" si="391"/>
        <v>42292.916666666672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386"/>
        <v>22.75</v>
      </c>
      <c r="P3095" s="5">
        <f t="shared" si="387"/>
        <v>53.529411764705884</v>
      </c>
      <c r="Q3095" t="str">
        <f t="shared" si="388"/>
        <v>theater</v>
      </c>
      <c r="R3095" t="str">
        <f t="shared" si="389"/>
        <v>spaces</v>
      </c>
      <c r="S3095" s="10">
        <f t="shared" si="390"/>
        <v>41760.909039351849</v>
      </c>
      <c r="T3095" t="str">
        <f t="shared" si="384"/>
        <v>May</v>
      </c>
      <c r="U3095">
        <f t="shared" si="385"/>
        <v>2014</v>
      </c>
      <c r="V3095" s="10">
        <f t="shared" si="391"/>
        <v>41791.165972222225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386"/>
        <v>2.5000000000000001E-2</v>
      </c>
      <c r="P3096" s="5">
        <f t="shared" si="387"/>
        <v>25</v>
      </c>
      <c r="Q3096" t="str">
        <f t="shared" si="388"/>
        <v>theater</v>
      </c>
      <c r="R3096" t="str">
        <f t="shared" si="389"/>
        <v>spaces</v>
      </c>
      <c r="S3096" s="10">
        <f t="shared" si="390"/>
        <v>42207.795787037037</v>
      </c>
      <c r="T3096" t="str">
        <f t="shared" si="384"/>
        <v>Jul</v>
      </c>
      <c r="U3096">
        <f t="shared" si="385"/>
        <v>2015</v>
      </c>
      <c r="V3096" s="10">
        <f t="shared" si="391"/>
        <v>42267.795787037037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386"/>
        <v>0.33512064343163539</v>
      </c>
      <c r="P3097" s="5">
        <f t="shared" si="387"/>
        <v>50</v>
      </c>
      <c r="Q3097" t="str">
        <f t="shared" si="388"/>
        <v>theater</v>
      </c>
      <c r="R3097" t="str">
        <f t="shared" si="389"/>
        <v>spaces</v>
      </c>
      <c r="S3097" s="10">
        <f t="shared" si="390"/>
        <v>42523.025231481486</v>
      </c>
      <c r="T3097" t="str">
        <f t="shared" si="384"/>
        <v>Jun</v>
      </c>
      <c r="U3097">
        <f t="shared" si="385"/>
        <v>2016</v>
      </c>
      <c r="V3097" s="10">
        <f t="shared" si="391"/>
        <v>42583.025231481486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386"/>
        <v>3.9750000000000001</v>
      </c>
      <c r="P3098" s="5">
        <f t="shared" si="387"/>
        <v>56.785714285714285</v>
      </c>
      <c r="Q3098" t="str">
        <f t="shared" si="388"/>
        <v>theater</v>
      </c>
      <c r="R3098" t="str">
        <f t="shared" si="389"/>
        <v>spaces</v>
      </c>
      <c r="S3098" s="10">
        <f t="shared" si="390"/>
        <v>42114.825532407413</v>
      </c>
      <c r="T3098" t="str">
        <f t="shared" si="384"/>
        <v>Apr</v>
      </c>
      <c r="U3098">
        <f t="shared" si="385"/>
        <v>2015</v>
      </c>
      <c r="V3098" s="10">
        <f t="shared" si="391"/>
        <v>42144.825532407413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386"/>
        <v>17.150000000000002</v>
      </c>
      <c r="P3099" s="5">
        <f t="shared" si="387"/>
        <v>40.833333333333336</v>
      </c>
      <c r="Q3099" t="str">
        <f t="shared" si="388"/>
        <v>theater</v>
      </c>
      <c r="R3099" t="str">
        <f t="shared" si="389"/>
        <v>spaces</v>
      </c>
      <c r="S3099" s="10">
        <f t="shared" si="390"/>
        <v>42629.503483796296</v>
      </c>
      <c r="T3099" t="str">
        <f t="shared" si="384"/>
        <v>Sep</v>
      </c>
      <c r="U3099">
        <f t="shared" si="385"/>
        <v>2016</v>
      </c>
      <c r="V3099" s="10">
        <f t="shared" si="391"/>
        <v>42650.583333333328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386"/>
        <v>3.6080041046690612</v>
      </c>
      <c r="P3100" s="5">
        <f t="shared" si="387"/>
        <v>65.111111111111114</v>
      </c>
      <c r="Q3100" t="str">
        <f t="shared" si="388"/>
        <v>theater</v>
      </c>
      <c r="R3100" t="str">
        <f t="shared" si="389"/>
        <v>spaces</v>
      </c>
      <c r="S3100" s="10">
        <f t="shared" si="390"/>
        <v>42359.792233796295</v>
      </c>
      <c r="T3100" t="str">
        <f t="shared" si="384"/>
        <v>Dec</v>
      </c>
      <c r="U3100">
        <f t="shared" si="385"/>
        <v>2015</v>
      </c>
      <c r="V3100" s="10">
        <f t="shared" si="391"/>
        <v>42408.01180555555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386"/>
        <v>13.900000000000002</v>
      </c>
      <c r="P3101" s="5">
        <f t="shared" si="387"/>
        <v>55.6</v>
      </c>
      <c r="Q3101" t="str">
        <f t="shared" si="388"/>
        <v>theater</v>
      </c>
      <c r="R3101" t="str">
        <f t="shared" si="389"/>
        <v>spaces</v>
      </c>
      <c r="S3101" s="10">
        <f t="shared" si="390"/>
        <v>42382.189710648148</v>
      </c>
      <c r="T3101" t="str">
        <f t="shared" si="384"/>
        <v>Jan</v>
      </c>
      <c r="U3101">
        <f t="shared" si="385"/>
        <v>2016</v>
      </c>
      <c r="V3101" s="10">
        <f t="shared" si="391"/>
        <v>42412.189710648148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386"/>
        <v>15.225</v>
      </c>
      <c r="P3102" s="5">
        <f t="shared" si="387"/>
        <v>140.53846153846155</v>
      </c>
      <c r="Q3102" t="str">
        <f t="shared" si="388"/>
        <v>theater</v>
      </c>
      <c r="R3102" t="str">
        <f t="shared" si="389"/>
        <v>spaces</v>
      </c>
      <c r="S3102" s="10">
        <f t="shared" si="390"/>
        <v>41902.622395833336</v>
      </c>
      <c r="T3102" t="str">
        <f t="shared" si="384"/>
        <v>Sep</v>
      </c>
      <c r="U3102">
        <f t="shared" si="385"/>
        <v>2014</v>
      </c>
      <c r="V3102" s="10">
        <f t="shared" si="391"/>
        <v>41932.622395833336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386"/>
        <v>12</v>
      </c>
      <c r="P3103" s="5">
        <f t="shared" si="387"/>
        <v>25</v>
      </c>
      <c r="Q3103" t="str">
        <f t="shared" si="388"/>
        <v>theater</v>
      </c>
      <c r="R3103" t="str">
        <f t="shared" si="389"/>
        <v>spaces</v>
      </c>
      <c r="S3103" s="10">
        <f t="shared" si="390"/>
        <v>42171.383530092593</v>
      </c>
      <c r="T3103" t="str">
        <f t="shared" si="384"/>
        <v>Jun</v>
      </c>
      <c r="U3103">
        <f t="shared" si="385"/>
        <v>2015</v>
      </c>
      <c r="V3103" s="10">
        <f t="shared" si="391"/>
        <v>42201.330555555556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386"/>
        <v>39.112499999999997</v>
      </c>
      <c r="P3104" s="5">
        <f t="shared" si="387"/>
        <v>69.533333333333331</v>
      </c>
      <c r="Q3104" t="str">
        <f t="shared" si="388"/>
        <v>theater</v>
      </c>
      <c r="R3104" t="str">
        <f t="shared" si="389"/>
        <v>spaces</v>
      </c>
      <c r="S3104" s="10">
        <f t="shared" si="390"/>
        <v>42555.340486111112</v>
      </c>
      <c r="T3104" t="str">
        <f t="shared" si="384"/>
        <v>Jul</v>
      </c>
      <c r="U3104">
        <f t="shared" si="385"/>
        <v>2016</v>
      </c>
      <c r="V3104" s="10">
        <f t="shared" si="391"/>
        <v>42605.340486111112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386"/>
        <v>0.26829268292682928</v>
      </c>
      <c r="P3105" s="5">
        <f t="shared" si="387"/>
        <v>5.5</v>
      </c>
      <c r="Q3105" t="str">
        <f t="shared" si="388"/>
        <v>theater</v>
      </c>
      <c r="R3105" t="str">
        <f t="shared" si="389"/>
        <v>spaces</v>
      </c>
      <c r="S3105" s="10">
        <f t="shared" si="390"/>
        <v>42107.156319444446</v>
      </c>
      <c r="T3105" t="str">
        <f t="shared" si="384"/>
        <v>Apr</v>
      </c>
      <c r="U3105">
        <f t="shared" si="385"/>
        <v>2015</v>
      </c>
      <c r="V3105" s="10">
        <f t="shared" si="391"/>
        <v>42167.156319444446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386"/>
        <v>29.625</v>
      </c>
      <c r="P3106" s="5">
        <f t="shared" si="387"/>
        <v>237</v>
      </c>
      <c r="Q3106" t="str">
        <f t="shared" si="388"/>
        <v>theater</v>
      </c>
      <c r="R3106" t="str">
        <f t="shared" si="389"/>
        <v>spaces</v>
      </c>
      <c r="S3106" s="10">
        <f t="shared" si="390"/>
        <v>42006.908692129626</v>
      </c>
      <c r="T3106" t="str">
        <f t="shared" si="384"/>
        <v>Jan</v>
      </c>
      <c r="U3106">
        <f t="shared" si="385"/>
        <v>2015</v>
      </c>
      <c r="V3106" s="10">
        <f t="shared" si="391"/>
        <v>42038.083333333328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386"/>
        <v>42.360992301112063</v>
      </c>
      <c r="P3107" s="5">
        <f t="shared" si="387"/>
        <v>79.870967741935488</v>
      </c>
      <c r="Q3107" t="str">
        <f t="shared" si="388"/>
        <v>theater</v>
      </c>
      <c r="R3107" t="str">
        <f t="shared" si="389"/>
        <v>spaces</v>
      </c>
      <c r="S3107" s="10">
        <f t="shared" si="390"/>
        <v>41876.718935185185</v>
      </c>
      <c r="T3107" t="str">
        <f t="shared" si="384"/>
        <v>Aug</v>
      </c>
      <c r="U3107">
        <f t="shared" si="385"/>
        <v>2014</v>
      </c>
      <c r="V3107" s="10">
        <f t="shared" si="391"/>
        <v>41931.208333333336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386"/>
        <v>4.1000000000000005</v>
      </c>
      <c r="P3108" s="5">
        <f t="shared" si="387"/>
        <v>10.25</v>
      </c>
      <c r="Q3108" t="str">
        <f t="shared" si="388"/>
        <v>theater</v>
      </c>
      <c r="R3108" t="str">
        <f t="shared" si="389"/>
        <v>spaces</v>
      </c>
      <c r="S3108" s="10">
        <f t="shared" si="390"/>
        <v>42241.429120370376</v>
      </c>
      <c r="T3108" t="str">
        <f t="shared" si="384"/>
        <v>Aug</v>
      </c>
      <c r="U3108">
        <f t="shared" si="385"/>
        <v>2015</v>
      </c>
      <c r="V3108" s="10">
        <f t="shared" si="391"/>
        <v>42263.916666666672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386"/>
        <v>19.762499999999999</v>
      </c>
      <c r="P3109" s="5">
        <f t="shared" si="387"/>
        <v>272.58620689655174</v>
      </c>
      <c r="Q3109" t="str">
        <f t="shared" si="388"/>
        <v>theater</v>
      </c>
      <c r="R3109" t="str">
        <f t="shared" si="389"/>
        <v>spaces</v>
      </c>
      <c r="S3109" s="10">
        <f t="shared" si="390"/>
        <v>42128.814247685179</v>
      </c>
      <c r="T3109" t="str">
        <f t="shared" si="384"/>
        <v>May</v>
      </c>
      <c r="U3109">
        <f t="shared" si="385"/>
        <v>2015</v>
      </c>
      <c r="V3109" s="10">
        <f t="shared" si="391"/>
        <v>42135.814247685179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386"/>
        <v>5.1999999999999998E-2</v>
      </c>
      <c r="P3110" s="5">
        <f t="shared" si="387"/>
        <v>13</v>
      </c>
      <c r="Q3110" t="str">
        <f t="shared" si="388"/>
        <v>theater</v>
      </c>
      <c r="R3110" t="str">
        <f t="shared" si="389"/>
        <v>spaces</v>
      </c>
      <c r="S3110" s="10">
        <f t="shared" si="390"/>
        <v>42062.680486111116</v>
      </c>
      <c r="T3110" t="str">
        <f t="shared" si="384"/>
        <v>Feb</v>
      </c>
      <c r="U3110">
        <f t="shared" si="385"/>
        <v>2015</v>
      </c>
      <c r="V3110" s="10">
        <f t="shared" si="391"/>
        <v>42122.638819444444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386"/>
        <v>25.030188679245285</v>
      </c>
      <c r="P3111" s="5">
        <f t="shared" si="387"/>
        <v>58.184210526315788</v>
      </c>
      <c r="Q3111" t="str">
        <f t="shared" si="388"/>
        <v>theater</v>
      </c>
      <c r="R3111" t="str">
        <f t="shared" si="389"/>
        <v>spaces</v>
      </c>
      <c r="S3111" s="10">
        <f t="shared" si="390"/>
        <v>41844.125115740739</v>
      </c>
      <c r="T3111" t="str">
        <f t="shared" si="384"/>
        <v>Jul</v>
      </c>
      <c r="U3111">
        <f t="shared" si="385"/>
        <v>2014</v>
      </c>
      <c r="V3111" s="10">
        <f t="shared" si="391"/>
        <v>41879.125115740739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386"/>
        <v>0.04</v>
      </c>
      <c r="P3112" s="5">
        <f t="shared" si="387"/>
        <v>10</v>
      </c>
      <c r="Q3112" t="str">
        <f t="shared" si="388"/>
        <v>theater</v>
      </c>
      <c r="R3112" t="str">
        <f t="shared" si="389"/>
        <v>spaces</v>
      </c>
      <c r="S3112" s="10">
        <f t="shared" si="390"/>
        <v>42745.031469907408</v>
      </c>
      <c r="T3112" t="str">
        <f t="shared" si="384"/>
        <v>Jan</v>
      </c>
      <c r="U3112">
        <f t="shared" si="385"/>
        <v>2017</v>
      </c>
      <c r="V3112" s="10">
        <f t="shared" si="391"/>
        <v>42785.031469907408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386"/>
        <v>26.640000000000004</v>
      </c>
      <c r="P3113" s="5">
        <f t="shared" si="387"/>
        <v>70.10526315789474</v>
      </c>
      <c r="Q3113" t="str">
        <f t="shared" si="388"/>
        <v>theater</v>
      </c>
      <c r="R3113" t="str">
        <f t="shared" si="389"/>
        <v>spaces</v>
      </c>
      <c r="S3113" s="10">
        <f t="shared" si="390"/>
        <v>41885.595138888886</v>
      </c>
      <c r="T3113" t="str">
        <f t="shared" si="384"/>
        <v>Sep</v>
      </c>
      <c r="U3113">
        <f t="shared" si="385"/>
        <v>2014</v>
      </c>
      <c r="V3113" s="10">
        <f t="shared" si="391"/>
        <v>41916.595138888886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386"/>
        <v>4.7363636363636363</v>
      </c>
      <c r="P3114" s="5">
        <f t="shared" si="387"/>
        <v>57.888888888888886</v>
      </c>
      <c r="Q3114" t="str">
        <f t="shared" si="388"/>
        <v>theater</v>
      </c>
      <c r="R3114" t="str">
        <f t="shared" si="389"/>
        <v>spaces</v>
      </c>
      <c r="S3114" s="10">
        <f t="shared" si="390"/>
        <v>42615.121921296297</v>
      </c>
      <c r="T3114" t="str">
        <f t="shared" si="384"/>
        <v>Sep</v>
      </c>
      <c r="U3114">
        <f t="shared" si="385"/>
        <v>2016</v>
      </c>
      <c r="V3114" s="10">
        <f t="shared" si="391"/>
        <v>42675.121921296297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386"/>
        <v>4.2435339894712749</v>
      </c>
      <c r="P3115" s="5">
        <f t="shared" si="387"/>
        <v>125.27027027027027</v>
      </c>
      <c r="Q3115" t="str">
        <f t="shared" si="388"/>
        <v>theater</v>
      </c>
      <c r="R3115" t="str">
        <f t="shared" si="389"/>
        <v>spaces</v>
      </c>
      <c r="S3115" s="10">
        <f t="shared" si="390"/>
        <v>42081.731273148151</v>
      </c>
      <c r="T3115" t="str">
        <f t="shared" si="384"/>
        <v>Mar</v>
      </c>
      <c r="U3115">
        <f t="shared" si="385"/>
        <v>2015</v>
      </c>
      <c r="V3115" s="10">
        <f t="shared" si="391"/>
        <v>42111.731273148151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386"/>
        <v>0</v>
      </c>
      <c r="P3116" s="5">
        <f t="shared" si="387"/>
        <v>0</v>
      </c>
      <c r="Q3116" t="str">
        <f t="shared" si="388"/>
        <v>theater</v>
      </c>
      <c r="R3116" t="str">
        <f t="shared" si="389"/>
        <v>spaces</v>
      </c>
      <c r="S3116" s="10">
        <f t="shared" si="390"/>
        <v>41843.632523148146</v>
      </c>
      <c r="T3116" t="str">
        <f t="shared" si="384"/>
        <v>Jul</v>
      </c>
      <c r="U3116">
        <f t="shared" si="385"/>
        <v>2014</v>
      </c>
      <c r="V3116" s="10">
        <f t="shared" si="391"/>
        <v>41903.632523148146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386"/>
        <v>3</v>
      </c>
      <c r="P3117" s="5">
        <f t="shared" si="387"/>
        <v>300</v>
      </c>
      <c r="Q3117" t="str">
        <f t="shared" si="388"/>
        <v>theater</v>
      </c>
      <c r="R3117" t="str">
        <f t="shared" si="389"/>
        <v>spaces</v>
      </c>
      <c r="S3117" s="10">
        <f t="shared" si="390"/>
        <v>42496.447071759263</v>
      </c>
      <c r="T3117" t="str">
        <f t="shared" si="384"/>
        <v>May</v>
      </c>
      <c r="U3117">
        <f t="shared" si="385"/>
        <v>2016</v>
      </c>
      <c r="V3117" s="10">
        <f t="shared" si="391"/>
        <v>42526.447071759263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386"/>
        <v>57.333333333333336</v>
      </c>
      <c r="P3118" s="5">
        <f t="shared" si="387"/>
        <v>43</v>
      </c>
      <c r="Q3118" t="str">
        <f t="shared" si="388"/>
        <v>theater</v>
      </c>
      <c r="R3118" t="str">
        <f t="shared" si="389"/>
        <v>spaces</v>
      </c>
      <c r="S3118" s="10">
        <f t="shared" si="390"/>
        <v>42081.515335648146</v>
      </c>
      <c r="T3118" t="str">
        <f t="shared" si="384"/>
        <v>Mar</v>
      </c>
      <c r="U3118">
        <f t="shared" si="385"/>
        <v>2015</v>
      </c>
      <c r="V3118" s="10">
        <f t="shared" si="391"/>
        <v>42095.515335648146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386"/>
        <v>0.1</v>
      </c>
      <c r="P3119" s="5">
        <f t="shared" si="387"/>
        <v>1</v>
      </c>
      <c r="Q3119" t="str">
        <f t="shared" si="388"/>
        <v>theater</v>
      </c>
      <c r="R3119" t="str">
        <f t="shared" si="389"/>
        <v>spaces</v>
      </c>
      <c r="S3119" s="10">
        <f t="shared" si="390"/>
        <v>42509.374537037031</v>
      </c>
      <c r="T3119" t="str">
        <f t="shared" si="384"/>
        <v>May</v>
      </c>
      <c r="U3119">
        <f t="shared" si="385"/>
        <v>2016</v>
      </c>
      <c r="V3119" s="10">
        <f t="shared" si="391"/>
        <v>42517.55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386"/>
        <v>0.31</v>
      </c>
      <c r="P3120" s="5">
        <f t="shared" si="387"/>
        <v>775</v>
      </c>
      <c r="Q3120" t="str">
        <f t="shared" si="388"/>
        <v>theater</v>
      </c>
      <c r="R3120" t="str">
        <f t="shared" si="389"/>
        <v>spaces</v>
      </c>
      <c r="S3120" s="10">
        <f t="shared" si="390"/>
        <v>42534.649571759262</v>
      </c>
      <c r="T3120" t="str">
        <f t="shared" si="384"/>
        <v>Jun</v>
      </c>
      <c r="U3120">
        <f t="shared" si="385"/>
        <v>2016</v>
      </c>
      <c r="V3120" s="10">
        <f t="shared" si="391"/>
        <v>42553.649571759262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386"/>
        <v>0.05</v>
      </c>
      <c r="P3121" s="5">
        <f t="shared" si="387"/>
        <v>5</v>
      </c>
      <c r="Q3121" t="str">
        <f t="shared" si="388"/>
        <v>theater</v>
      </c>
      <c r="R3121" t="str">
        <f t="shared" si="389"/>
        <v>spaces</v>
      </c>
      <c r="S3121" s="10">
        <f t="shared" si="390"/>
        <v>42060.04550925926</v>
      </c>
      <c r="T3121" t="str">
        <f t="shared" si="384"/>
        <v>Feb</v>
      </c>
      <c r="U3121">
        <f t="shared" si="385"/>
        <v>2015</v>
      </c>
      <c r="V3121" s="10">
        <f t="shared" si="391"/>
        <v>42090.003842592589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386"/>
        <v>9.8461538461538465E-3</v>
      </c>
      <c r="P3122" s="5">
        <f t="shared" si="387"/>
        <v>12.8</v>
      </c>
      <c r="Q3122" t="str">
        <f t="shared" si="388"/>
        <v>theater</v>
      </c>
      <c r="R3122" t="str">
        <f t="shared" si="389"/>
        <v>spaces</v>
      </c>
      <c r="S3122" s="10">
        <f t="shared" si="390"/>
        <v>42435.942083333335</v>
      </c>
      <c r="T3122" t="str">
        <f t="shared" si="384"/>
        <v>Mar</v>
      </c>
      <c r="U3122">
        <f t="shared" si="385"/>
        <v>2016</v>
      </c>
      <c r="V3122" s="10">
        <f t="shared" si="391"/>
        <v>42495.900416666671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386"/>
        <v>0.66666666666666674</v>
      </c>
      <c r="P3123" s="5">
        <f t="shared" si="387"/>
        <v>10</v>
      </c>
      <c r="Q3123" t="str">
        <f t="shared" si="388"/>
        <v>theater</v>
      </c>
      <c r="R3123" t="str">
        <f t="shared" si="389"/>
        <v>spaces</v>
      </c>
      <c r="S3123" s="10">
        <f t="shared" si="390"/>
        <v>41848.679803240739</v>
      </c>
      <c r="T3123" t="str">
        <f t="shared" si="384"/>
        <v>Jul</v>
      </c>
      <c r="U3123">
        <f t="shared" si="385"/>
        <v>2014</v>
      </c>
      <c r="V3123" s="10">
        <f t="shared" si="391"/>
        <v>41908.679803240739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386"/>
        <v>58.291457286432156</v>
      </c>
      <c r="P3124" s="5">
        <f t="shared" si="387"/>
        <v>58</v>
      </c>
      <c r="Q3124" t="str">
        <f t="shared" si="388"/>
        <v>theater</v>
      </c>
      <c r="R3124" t="str">
        <f t="shared" si="389"/>
        <v>spaces</v>
      </c>
      <c r="S3124" s="10">
        <f t="shared" si="390"/>
        <v>42678.932083333333</v>
      </c>
      <c r="T3124" t="str">
        <f t="shared" si="384"/>
        <v>Nov</v>
      </c>
      <c r="U3124">
        <f t="shared" si="385"/>
        <v>2016</v>
      </c>
      <c r="V3124" s="10">
        <f t="shared" si="391"/>
        <v>42683.973750000005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386"/>
        <v>68.153599999999997</v>
      </c>
      <c r="P3125" s="5">
        <f t="shared" si="387"/>
        <v>244.80459770114942</v>
      </c>
      <c r="Q3125" t="str">
        <f t="shared" si="388"/>
        <v>theater</v>
      </c>
      <c r="R3125" t="str">
        <f t="shared" si="389"/>
        <v>spaces</v>
      </c>
      <c r="S3125" s="10">
        <f t="shared" si="390"/>
        <v>42530.993032407408</v>
      </c>
      <c r="T3125" t="str">
        <f t="shared" si="384"/>
        <v>Jun</v>
      </c>
      <c r="U3125">
        <f t="shared" si="385"/>
        <v>2016</v>
      </c>
      <c r="V3125" s="10">
        <f t="shared" si="391"/>
        <v>42560.993032407408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386"/>
        <v>3.2499999999999999E-3</v>
      </c>
      <c r="P3126" s="5">
        <f t="shared" si="387"/>
        <v>6.5</v>
      </c>
      <c r="Q3126" t="str">
        <f t="shared" si="388"/>
        <v>theater</v>
      </c>
      <c r="R3126" t="str">
        <f t="shared" si="389"/>
        <v>spaces</v>
      </c>
      <c r="S3126" s="10">
        <f t="shared" si="390"/>
        <v>41977.780104166668</v>
      </c>
      <c r="T3126" t="str">
        <f t="shared" si="384"/>
        <v>Dec</v>
      </c>
      <c r="U3126">
        <f t="shared" si="385"/>
        <v>2014</v>
      </c>
      <c r="V3126" s="10">
        <f t="shared" si="391"/>
        <v>42037.780104166668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386"/>
        <v>0</v>
      </c>
      <c r="P3127" s="5">
        <f t="shared" si="387"/>
        <v>0</v>
      </c>
      <c r="Q3127" t="str">
        <f t="shared" si="388"/>
        <v>theater</v>
      </c>
      <c r="R3127" t="str">
        <f t="shared" si="389"/>
        <v>spaces</v>
      </c>
      <c r="S3127" s="10">
        <f t="shared" si="390"/>
        <v>42346.20685185185</v>
      </c>
      <c r="T3127" t="str">
        <f t="shared" si="384"/>
        <v>Dec</v>
      </c>
      <c r="U3127">
        <f t="shared" si="385"/>
        <v>2015</v>
      </c>
      <c r="V3127" s="10">
        <f t="shared" si="391"/>
        <v>42376.20685185185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386"/>
        <v>4.16</v>
      </c>
      <c r="P3128" s="5">
        <f t="shared" si="387"/>
        <v>61.176470588235297</v>
      </c>
      <c r="Q3128" t="str">
        <f t="shared" si="388"/>
        <v>theater</v>
      </c>
      <c r="R3128" t="str">
        <f t="shared" si="389"/>
        <v>spaces</v>
      </c>
      <c r="S3128" s="10">
        <f t="shared" si="390"/>
        <v>42427.01807870371</v>
      </c>
      <c r="T3128" t="str">
        <f t="shared" si="384"/>
        <v>Feb</v>
      </c>
      <c r="U3128">
        <f t="shared" si="385"/>
        <v>2016</v>
      </c>
      <c r="V3128" s="10">
        <f t="shared" si="391"/>
        <v>42456.976412037038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386"/>
        <v>0</v>
      </c>
      <c r="P3129" s="5">
        <f t="shared" si="387"/>
        <v>0</v>
      </c>
      <c r="Q3129" t="str">
        <f t="shared" si="388"/>
        <v>theater</v>
      </c>
      <c r="R3129" t="str">
        <f t="shared" si="389"/>
        <v>spaces</v>
      </c>
      <c r="S3129" s="10">
        <f t="shared" si="390"/>
        <v>42034.856817129628</v>
      </c>
      <c r="T3129" t="str">
        <f t="shared" si="384"/>
        <v>Jan</v>
      </c>
      <c r="U3129">
        <f t="shared" si="385"/>
        <v>2015</v>
      </c>
      <c r="V3129" s="10">
        <f t="shared" si="391"/>
        <v>42064.856817129628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386"/>
        <v>108.60666666666667</v>
      </c>
      <c r="P3130" s="5">
        <f t="shared" si="387"/>
        <v>139.23931623931625</v>
      </c>
      <c r="Q3130" t="str">
        <f t="shared" si="388"/>
        <v>theater</v>
      </c>
      <c r="R3130" t="str">
        <f t="shared" si="389"/>
        <v>plays</v>
      </c>
      <c r="S3130" s="10">
        <f t="shared" si="390"/>
        <v>42780.825706018513</v>
      </c>
      <c r="T3130" t="str">
        <f t="shared" si="384"/>
        <v>Feb</v>
      </c>
      <c r="U3130">
        <f t="shared" si="385"/>
        <v>2017</v>
      </c>
      <c r="V3130" s="10">
        <f t="shared" si="391"/>
        <v>42810.784039351856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386"/>
        <v>0.8</v>
      </c>
      <c r="P3131" s="5">
        <f t="shared" si="387"/>
        <v>10</v>
      </c>
      <c r="Q3131" t="str">
        <f t="shared" si="388"/>
        <v>theater</v>
      </c>
      <c r="R3131" t="str">
        <f t="shared" si="389"/>
        <v>plays</v>
      </c>
      <c r="S3131" s="10">
        <f t="shared" si="390"/>
        <v>42803.842812499999</v>
      </c>
      <c r="T3131" t="str">
        <f t="shared" si="384"/>
        <v>Mar</v>
      </c>
      <c r="U3131">
        <f t="shared" si="385"/>
        <v>2017</v>
      </c>
      <c r="V3131" s="10">
        <f t="shared" si="391"/>
        <v>42843.801145833335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386"/>
        <v>3.75</v>
      </c>
      <c r="P3132" s="5">
        <f t="shared" si="387"/>
        <v>93.75</v>
      </c>
      <c r="Q3132" t="str">
        <f t="shared" si="388"/>
        <v>theater</v>
      </c>
      <c r="R3132" t="str">
        <f t="shared" si="389"/>
        <v>plays</v>
      </c>
      <c r="S3132" s="10">
        <f t="shared" si="390"/>
        <v>42808.640231481477</v>
      </c>
      <c r="T3132" t="str">
        <f t="shared" si="384"/>
        <v>Mar</v>
      </c>
      <c r="U3132">
        <f t="shared" si="385"/>
        <v>2017</v>
      </c>
      <c r="V3132" s="10">
        <f t="shared" si="391"/>
        <v>42839.207638888889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386"/>
        <v>15.731707317073171</v>
      </c>
      <c r="P3133" s="5">
        <f t="shared" si="387"/>
        <v>53.75</v>
      </c>
      <c r="Q3133" t="str">
        <f t="shared" si="388"/>
        <v>theater</v>
      </c>
      <c r="R3133" t="str">
        <f t="shared" si="389"/>
        <v>plays</v>
      </c>
      <c r="S3133" s="10">
        <f t="shared" si="390"/>
        <v>42803.579224537039</v>
      </c>
      <c r="T3133" t="str">
        <f t="shared" si="384"/>
        <v>Mar</v>
      </c>
      <c r="U3133">
        <f t="shared" si="385"/>
        <v>2017</v>
      </c>
      <c r="V3133" s="10">
        <f t="shared" si="391"/>
        <v>42833.537557870368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386"/>
        <v>3.3333333333333333E-2</v>
      </c>
      <c r="P3134" s="5">
        <f t="shared" si="387"/>
        <v>10</v>
      </c>
      <c r="Q3134" t="str">
        <f t="shared" si="388"/>
        <v>theater</v>
      </c>
      <c r="R3134" t="str">
        <f t="shared" si="389"/>
        <v>plays</v>
      </c>
      <c r="S3134" s="10">
        <f t="shared" si="390"/>
        <v>42786.350231481483</v>
      </c>
      <c r="T3134" t="str">
        <f t="shared" si="384"/>
        <v>Feb</v>
      </c>
      <c r="U3134">
        <f t="shared" si="385"/>
        <v>2017</v>
      </c>
      <c r="V3134" s="10">
        <f t="shared" si="391"/>
        <v>42846.308564814812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386"/>
        <v>108</v>
      </c>
      <c r="P3135" s="5">
        <f t="shared" si="387"/>
        <v>33.75</v>
      </c>
      <c r="Q3135" t="str">
        <f t="shared" si="388"/>
        <v>theater</v>
      </c>
      <c r="R3135" t="str">
        <f t="shared" si="389"/>
        <v>plays</v>
      </c>
      <c r="S3135" s="10">
        <f t="shared" si="390"/>
        <v>42788.565208333333</v>
      </c>
      <c r="T3135" t="str">
        <f t="shared" si="384"/>
        <v>Feb</v>
      </c>
      <c r="U3135">
        <f t="shared" si="385"/>
        <v>2017</v>
      </c>
      <c r="V3135" s="10">
        <f t="shared" si="391"/>
        <v>42818.523541666669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386"/>
        <v>22.5</v>
      </c>
      <c r="P3136" s="5">
        <f t="shared" si="387"/>
        <v>18.75</v>
      </c>
      <c r="Q3136" t="str">
        <f t="shared" si="388"/>
        <v>theater</v>
      </c>
      <c r="R3136" t="str">
        <f t="shared" si="389"/>
        <v>plays</v>
      </c>
      <c r="S3136" s="10">
        <f t="shared" si="390"/>
        <v>42800.720127314817</v>
      </c>
      <c r="T3136" t="str">
        <f t="shared" si="384"/>
        <v>Mar</v>
      </c>
      <c r="U3136">
        <f t="shared" si="385"/>
        <v>2017</v>
      </c>
      <c r="V3136" s="10">
        <f t="shared" si="391"/>
        <v>42821.678460648152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386"/>
        <v>20.849420849420849</v>
      </c>
      <c r="P3137" s="5">
        <f t="shared" si="387"/>
        <v>23.142857142857142</v>
      </c>
      <c r="Q3137" t="str">
        <f t="shared" si="388"/>
        <v>theater</v>
      </c>
      <c r="R3137" t="str">
        <f t="shared" si="389"/>
        <v>plays</v>
      </c>
      <c r="S3137" s="10">
        <f t="shared" si="390"/>
        <v>42807.151863425926</v>
      </c>
      <c r="T3137" t="str">
        <f t="shared" si="384"/>
        <v>Mar</v>
      </c>
      <c r="U3137">
        <f t="shared" si="385"/>
        <v>2017</v>
      </c>
      <c r="V3137" s="10">
        <f t="shared" si="391"/>
        <v>42829.151863425926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386"/>
        <v>127.8</v>
      </c>
      <c r="P3138" s="5">
        <f t="shared" si="387"/>
        <v>29.045454545454547</v>
      </c>
      <c r="Q3138" t="str">
        <f t="shared" si="388"/>
        <v>theater</v>
      </c>
      <c r="R3138" t="str">
        <f t="shared" si="389"/>
        <v>plays</v>
      </c>
      <c r="S3138" s="10">
        <f t="shared" si="390"/>
        <v>42789.462430555555</v>
      </c>
      <c r="T3138" t="str">
        <f t="shared" ref="T3138:T3201" si="392">TEXT(S3138,"mmm")</f>
        <v>Feb</v>
      </c>
      <c r="U3138">
        <f t="shared" ref="U3138:U3201" si="393">YEAR(S3138)</f>
        <v>2017</v>
      </c>
      <c r="V3138" s="10">
        <f t="shared" si="391"/>
        <v>42825.957638888889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394">(E3139/D3139)*100</f>
        <v>3.3333333333333335</v>
      </c>
      <c r="P3139" s="5">
        <f t="shared" ref="P3139:P3202" si="395">IFERROR(E3139/L3139,0)</f>
        <v>50</v>
      </c>
      <c r="Q3139" t="str">
        <f t="shared" ref="Q3139:Q3202" si="396">LEFT(N3139,SEARCH("/",N3139,1)-1)</f>
        <v>theater</v>
      </c>
      <c r="R3139" t="str">
        <f t="shared" ref="R3139:R3202" si="397">RIGHT(N3139,LEN(N3139)-SEARCH("/",N3139,1))</f>
        <v>plays</v>
      </c>
      <c r="S3139" s="10">
        <f t="shared" ref="S3139:S3202" si="398">(((J3139/60)/60)/24)+DATE(1970,1,1)</f>
        <v>42807.885057870371</v>
      </c>
      <c r="T3139" t="str">
        <f t="shared" si="392"/>
        <v>Mar</v>
      </c>
      <c r="U3139">
        <f t="shared" si="393"/>
        <v>2017</v>
      </c>
      <c r="V3139" s="10">
        <f t="shared" ref="V3139:V3202" si="399">(((I3139/60)/60)/24)+DATE(1970,1,1)</f>
        <v>42858.8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394"/>
        <v>0</v>
      </c>
      <c r="P3140" s="5">
        <f t="shared" si="395"/>
        <v>0</v>
      </c>
      <c r="Q3140" t="str">
        <f t="shared" si="396"/>
        <v>theater</v>
      </c>
      <c r="R3140" t="str">
        <f t="shared" si="397"/>
        <v>plays</v>
      </c>
      <c r="S3140" s="10">
        <f t="shared" si="398"/>
        <v>42809.645914351851</v>
      </c>
      <c r="T3140" t="str">
        <f t="shared" si="392"/>
        <v>Mar</v>
      </c>
      <c r="U3140">
        <f t="shared" si="393"/>
        <v>2017</v>
      </c>
      <c r="V3140" s="10">
        <f t="shared" si="399"/>
        <v>42828.645914351851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394"/>
        <v>5.4</v>
      </c>
      <c r="P3141" s="5">
        <f t="shared" si="395"/>
        <v>450</v>
      </c>
      <c r="Q3141" t="str">
        <f t="shared" si="396"/>
        <v>theater</v>
      </c>
      <c r="R3141" t="str">
        <f t="shared" si="397"/>
        <v>plays</v>
      </c>
      <c r="S3141" s="10">
        <f t="shared" si="398"/>
        <v>42785.270370370374</v>
      </c>
      <c r="T3141" t="str">
        <f t="shared" si="392"/>
        <v>Feb</v>
      </c>
      <c r="U3141">
        <f t="shared" si="393"/>
        <v>2017</v>
      </c>
      <c r="V3141" s="10">
        <f t="shared" si="399"/>
        <v>42819.189583333333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394"/>
        <v>0.96</v>
      </c>
      <c r="P3142" s="5">
        <f t="shared" si="395"/>
        <v>24</v>
      </c>
      <c r="Q3142" t="str">
        <f t="shared" si="396"/>
        <v>theater</v>
      </c>
      <c r="R3142" t="str">
        <f t="shared" si="397"/>
        <v>plays</v>
      </c>
      <c r="S3142" s="10">
        <f t="shared" si="398"/>
        <v>42802.718784722223</v>
      </c>
      <c r="T3142" t="str">
        <f t="shared" si="392"/>
        <v>Mar</v>
      </c>
      <c r="U3142">
        <f t="shared" si="393"/>
        <v>2017</v>
      </c>
      <c r="V3142" s="10">
        <f t="shared" si="399"/>
        <v>42832.677118055552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394"/>
        <v>51.6</v>
      </c>
      <c r="P3143" s="5">
        <f t="shared" si="395"/>
        <v>32.25</v>
      </c>
      <c r="Q3143" t="str">
        <f t="shared" si="396"/>
        <v>theater</v>
      </c>
      <c r="R3143" t="str">
        <f t="shared" si="397"/>
        <v>plays</v>
      </c>
      <c r="S3143" s="10">
        <f t="shared" si="398"/>
        <v>42800.753333333334</v>
      </c>
      <c r="T3143" t="str">
        <f t="shared" si="392"/>
        <v>Mar</v>
      </c>
      <c r="U3143">
        <f t="shared" si="393"/>
        <v>2017</v>
      </c>
      <c r="V3143" s="10">
        <f t="shared" si="399"/>
        <v>42841.833333333328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394"/>
        <v>1.6363636363636365</v>
      </c>
      <c r="P3144" s="5">
        <f t="shared" si="395"/>
        <v>15</v>
      </c>
      <c r="Q3144" t="str">
        <f t="shared" si="396"/>
        <v>theater</v>
      </c>
      <c r="R3144" t="str">
        <f t="shared" si="397"/>
        <v>plays</v>
      </c>
      <c r="S3144" s="10">
        <f t="shared" si="398"/>
        <v>42783.513182870374</v>
      </c>
      <c r="T3144" t="str">
        <f t="shared" si="392"/>
        <v>Feb</v>
      </c>
      <c r="U3144">
        <f t="shared" si="393"/>
        <v>2017</v>
      </c>
      <c r="V3144" s="10">
        <f t="shared" si="399"/>
        <v>42813.471516203703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394"/>
        <v>0</v>
      </c>
      <c r="P3145" s="5">
        <f t="shared" si="395"/>
        <v>0</v>
      </c>
      <c r="Q3145" t="str">
        <f t="shared" si="396"/>
        <v>theater</v>
      </c>
      <c r="R3145" t="str">
        <f t="shared" si="397"/>
        <v>plays</v>
      </c>
      <c r="S3145" s="10">
        <f t="shared" si="398"/>
        <v>42808.358287037037</v>
      </c>
      <c r="T3145" t="str">
        <f t="shared" si="392"/>
        <v>Mar</v>
      </c>
      <c r="U3145">
        <f t="shared" si="393"/>
        <v>2017</v>
      </c>
      <c r="V3145" s="10">
        <f t="shared" si="399"/>
        <v>42834.358287037037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394"/>
        <v>75.400000000000006</v>
      </c>
      <c r="P3146" s="5">
        <f t="shared" si="395"/>
        <v>251.33333333333334</v>
      </c>
      <c r="Q3146" t="str">
        <f t="shared" si="396"/>
        <v>theater</v>
      </c>
      <c r="R3146" t="str">
        <f t="shared" si="397"/>
        <v>plays</v>
      </c>
      <c r="S3146" s="10">
        <f t="shared" si="398"/>
        <v>42796.538275462968</v>
      </c>
      <c r="T3146" t="str">
        <f t="shared" si="392"/>
        <v>Mar</v>
      </c>
      <c r="U3146">
        <f t="shared" si="393"/>
        <v>2017</v>
      </c>
      <c r="V3146" s="10">
        <f t="shared" si="399"/>
        <v>42813.25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394"/>
        <v>0</v>
      </c>
      <c r="P3147" s="5">
        <f t="shared" si="395"/>
        <v>0</v>
      </c>
      <c r="Q3147" t="str">
        <f t="shared" si="396"/>
        <v>theater</v>
      </c>
      <c r="R3147" t="str">
        <f t="shared" si="397"/>
        <v>plays</v>
      </c>
      <c r="S3147" s="10">
        <f t="shared" si="398"/>
        <v>42762.040902777779</v>
      </c>
      <c r="T3147" t="str">
        <f t="shared" si="392"/>
        <v>Jan</v>
      </c>
      <c r="U3147">
        <f t="shared" si="393"/>
        <v>2017</v>
      </c>
      <c r="V3147" s="10">
        <f t="shared" si="399"/>
        <v>42821.999236111107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394"/>
        <v>10.5</v>
      </c>
      <c r="P3148" s="5">
        <f t="shared" si="395"/>
        <v>437.5</v>
      </c>
      <c r="Q3148" t="str">
        <f t="shared" si="396"/>
        <v>theater</v>
      </c>
      <c r="R3148" t="str">
        <f t="shared" si="397"/>
        <v>plays</v>
      </c>
      <c r="S3148" s="10">
        <f t="shared" si="398"/>
        <v>42796.682476851856</v>
      </c>
      <c r="T3148" t="str">
        <f t="shared" si="392"/>
        <v>Mar</v>
      </c>
      <c r="U3148">
        <f t="shared" si="393"/>
        <v>2017</v>
      </c>
      <c r="V3148" s="10">
        <f t="shared" si="399"/>
        <v>42841.640810185185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394"/>
        <v>117.52499999999999</v>
      </c>
      <c r="P3149" s="5">
        <f t="shared" si="395"/>
        <v>110.35211267605634</v>
      </c>
      <c r="Q3149" t="str">
        <f t="shared" si="396"/>
        <v>theater</v>
      </c>
      <c r="R3149" t="str">
        <f t="shared" si="397"/>
        <v>plays</v>
      </c>
      <c r="S3149" s="10">
        <f t="shared" si="398"/>
        <v>41909.969386574077</v>
      </c>
      <c r="T3149" t="str">
        <f t="shared" si="392"/>
        <v>Sep</v>
      </c>
      <c r="U3149">
        <f t="shared" si="393"/>
        <v>2014</v>
      </c>
      <c r="V3149" s="10">
        <f t="shared" si="399"/>
        <v>41950.011053240742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394"/>
        <v>131.16666666666669</v>
      </c>
      <c r="P3150" s="5">
        <f t="shared" si="395"/>
        <v>41.421052631578945</v>
      </c>
      <c r="Q3150" t="str">
        <f t="shared" si="396"/>
        <v>theater</v>
      </c>
      <c r="R3150" t="str">
        <f t="shared" si="397"/>
        <v>plays</v>
      </c>
      <c r="S3150" s="10">
        <f t="shared" si="398"/>
        <v>41891.665324074071</v>
      </c>
      <c r="T3150" t="str">
        <f t="shared" si="392"/>
        <v>Sep</v>
      </c>
      <c r="U3150">
        <f t="shared" si="393"/>
        <v>2014</v>
      </c>
      <c r="V3150" s="10">
        <f t="shared" si="399"/>
        <v>41913.166666666664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394"/>
        <v>104</v>
      </c>
      <c r="P3151" s="5">
        <f t="shared" si="395"/>
        <v>52</v>
      </c>
      <c r="Q3151" t="str">
        <f t="shared" si="396"/>
        <v>theater</v>
      </c>
      <c r="R3151" t="str">
        <f t="shared" si="397"/>
        <v>plays</v>
      </c>
      <c r="S3151" s="10">
        <f t="shared" si="398"/>
        <v>41226.017361111109</v>
      </c>
      <c r="T3151" t="str">
        <f t="shared" si="392"/>
        <v>Nov</v>
      </c>
      <c r="U3151">
        <f t="shared" si="393"/>
        <v>2012</v>
      </c>
      <c r="V3151" s="10">
        <f t="shared" si="399"/>
        <v>41250.083333333336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394"/>
        <v>101</v>
      </c>
      <c r="P3152" s="5">
        <f t="shared" si="395"/>
        <v>33.990384615384613</v>
      </c>
      <c r="Q3152" t="str">
        <f t="shared" si="396"/>
        <v>theater</v>
      </c>
      <c r="R3152" t="str">
        <f t="shared" si="397"/>
        <v>plays</v>
      </c>
      <c r="S3152" s="10">
        <f t="shared" si="398"/>
        <v>40478.263923611114</v>
      </c>
      <c r="T3152" t="str">
        <f t="shared" si="392"/>
        <v>Oct</v>
      </c>
      <c r="U3152">
        <f t="shared" si="393"/>
        <v>2010</v>
      </c>
      <c r="V3152" s="10">
        <f t="shared" si="399"/>
        <v>40568.166666666664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394"/>
        <v>100.4</v>
      </c>
      <c r="P3153" s="5">
        <f t="shared" si="395"/>
        <v>103.35294117647059</v>
      </c>
      <c r="Q3153" t="str">
        <f t="shared" si="396"/>
        <v>theater</v>
      </c>
      <c r="R3153" t="str">
        <f t="shared" si="397"/>
        <v>plays</v>
      </c>
      <c r="S3153" s="10">
        <f t="shared" si="398"/>
        <v>41862.83997685185</v>
      </c>
      <c r="T3153" t="str">
        <f t="shared" si="392"/>
        <v>Aug</v>
      </c>
      <c r="U3153">
        <f t="shared" si="393"/>
        <v>2014</v>
      </c>
      <c r="V3153" s="10">
        <f t="shared" si="399"/>
        <v>41892.83997685185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394"/>
        <v>105.95454545454545</v>
      </c>
      <c r="P3154" s="5">
        <f t="shared" si="395"/>
        <v>34.791044776119406</v>
      </c>
      <c r="Q3154" t="str">
        <f t="shared" si="396"/>
        <v>theater</v>
      </c>
      <c r="R3154" t="str">
        <f t="shared" si="397"/>
        <v>plays</v>
      </c>
      <c r="S3154" s="10">
        <f t="shared" si="398"/>
        <v>41550.867673611108</v>
      </c>
      <c r="T3154" t="str">
        <f t="shared" si="392"/>
        <v>Oct</v>
      </c>
      <c r="U3154">
        <f t="shared" si="393"/>
        <v>2013</v>
      </c>
      <c r="V3154" s="10">
        <f t="shared" si="399"/>
        <v>41580.867673611108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394"/>
        <v>335.58333333333337</v>
      </c>
      <c r="P3155" s="5">
        <f t="shared" si="395"/>
        <v>41.773858921161825</v>
      </c>
      <c r="Q3155" t="str">
        <f t="shared" si="396"/>
        <v>theater</v>
      </c>
      <c r="R3155" t="str">
        <f t="shared" si="397"/>
        <v>plays</v>
      </c>
      <c r="S3155" s="10">
        <f t="shared" si="398"/>
        <v>40633.154363425929</v>
      </c>
      <c r="T3155" t="str">
        <f t="shared" si="392"/>
        <v>Mar</v>
      </c>
      <c r="U3155">
        <f t="shared" si="393"/>
        <v>2011</v>
      </c>
      <c r="V3155" s="10">
        <f t="shared" si="399"/>
        <v>40664.207638888889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394"/>
        <v>112.92857142857142</v>
      </c>
      <c r="P3156" s="5">
        <f t="shared" si="395"/>
        <v>64.268292682926827</v>
      </c>
      <c r="Q3156" t="str">
        <f t="shared" si="396"/>
        <v>theater</v>
      </c>
      <c r="R3156" t="str">
        <f t="shared" si="397"/>
        <v>plays</v>
      </c>
      <c r="S3156" s="10">
        <f t="shared" si="398"/>
        <v>40970.875671296293</v>
      </c>
      <c r="T3156" t="str">
        <f t="shared" si="392"/>
        <v>Mar</v>
      </c>
      <c r="U3156">
        <f t="shared" si="393"/>
        <v>2012</v>
      </c>
      <c r="V3156" s="10">
        <f t="shared" si="399"/>
        <v>41000.834004629629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394"/>
        <v>188.50460000000001</v>
      </c>
      <c r="P3157" s="5">
        <f t="shared" si="395"/>
        <v>31.209370860927152</v>
      </c>
      <c r="Q3157" t="str">
        <f t="shared" si="396"/>
        <v>theater</v>
      </c>
      <c r="R3157" t="str">
        <f t="shared" si="397"/>
        <v>plays</v>
      </c>
      <c r="S3157" s="10">
        <f t="shared" si="398"/>
        <v>41233.499131944445</v>
      </c>
      <c r="T3157" t="str">
        <f t="shared" si="392"/>
        <v>Nov</v>
      </c>
      <c r="U3157">
        <f t="shared" si="393"/>
        <v>2012</v>
      </c>
      <c r="V3157" s="10">
        <f t="shared" si="399"/>
        <v>41263.499131944445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394"/>
        <v>101.81818181818181</v>
      </c>
      <c r="P3158" s="5">
        <f t="shared" si="395"/>
        <v>62.921348314606739</v>
      </c>
      <c r="Q3158" t="str">
        <f t="shared" si="396"/>
        <v>theater</v>
      </c>
      <c r="R3158" t="str">
        <f t="shared" si="397"/>
        <v>plays</v>
      </c>
      <c r="S3158" s="10">
        <f t="shared" si="398"/>
        <v>41026.953055555554</v>
      </c>
      <c r="T3158" t="str">
        <f t="shared" si="392"/>
        <v>Apr</v>
      </c>
      <c r="U3158">
        <f t="shared" si="393"/>
        <v>2012</v>
      </c>
      <c r="V3158" s="10">
        <f t="shared" si="399"/>
        <v>41061.953055555554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394"/>
        <v>101</v>
      </c>
      <c r="P3159" s="5">
        <f t="shared" si="395"/>
        <v>98.536585365853654</v>
      </c>
      <c r="Q3159" t="str">
        <f t="shared" si="396"/>
        <v>theater</v>
      </c>
      <c r="R3159" t="str">
        <f t="shared" si="397"/>
        <v>plays</v>
      </c>
      <c r="S3159" s="10">
        <f t="shared" si="398"/>
        <v>41829.788252314815</v>
      </c>
      <c r="T3159" t="str">
        <f t="shared" si="392"/>
        <v>Jul</v>
      </c>
      <c r="U3159">
        <f t="shared" si="393"/>
        <v>2014</v>
      </c>
      <c r="V3159" s="10">
        <f t="shared" si="399"/>
        <v>41839.208333333336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394"/>
        <v>113.99999999999999</v>
      </c>
      <c r="P3160" s="5">
        <f t="shared" si="395"/>
        <v>82.608695652173907</v>
      </c>
      <c r="Q3160" t="str">
        <f t="shared" si="396"/>
        <v>theater</v>
      </c>
      <c r="R3160" t="str">
        <f t="shared" si="397"/>
        <v>plays</v>
      </c>
      <c r="S3160" s="10">
        <f t="shared" si="398"/>
        <v>41447.839722222219</v>
      </c>
      <c r="T3160" t="str">
        <f t="shared" si="392"/>
        <v>Jun</v>
      </c>
      <c r="U3160">
        <f t="shared" si="393"/>
        <v>2013</v>
      </c>
      <c r="V3160" s="10">
        <f t="shared" si="399"/>
        <v>41477.839722222219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394"/>
        <v>133.48133333333334</v>
      </c>
      <c r="P3161" s="5">
        <f t="shared" si="395"/>
        <v>38.504230769230773</v>
      </c>
      <c r="Q3161" t="str">
        <f t="shared" si="396"/>
        <v>theater</v>
      </c>
      <c r="R3161" t="str">
        <f t="shared" si="397"/>
        <v>plays</v>
      </c>
      <c r="S3161" s="10">
        <f t="shared" si="398"/>
        <v>40884.066678240742</v>
      </c>
      <c r="T3161" t="str">
        <f t="shared" si="392"/>
        <v>Dec</v>
      </c>
      <c r="U3161">
        <f t="shared" si="393"/>
        <v>2011</v>
      </c>
      <c r="V3161" s="10">
        <f t="shared" si="399"/>
        <v>40926.958333333336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394"/>
        <v>101.53333333333335</v>
      </c>
      <c r="P3162" s="5">
        <f t="shared" si="395"/>
        <v>80.15789473684211</v>
      </c>
      <c r="Q3162" t="str">
        <f t="shared" si="396"/>
        <v>theater</v>
      </c>
      <c r="R3162" t="str">
        <f t="shared" si="397"/>
        <v>plays</v>
      </c>
      <c r="S3162" s="10">
        <f t="shared" si="398"/>
        <v>41841.26489583333</v>
      </c>
      <c r="T3162" t="str">
        <f t="shared" si="392"/>
        <v>Jul</v>
      </c>
      <c r="U3162">
        <f t="shared" si="393"/>
        <v>2014</v>
      </c>
      <c r="V3162" s="10">
        <f t="shared" si="399"/>
        <v>41864.207638888889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394"/>
        <v>105.1</v>
      </c>
      <c r="P3163" s="5">
        <f t="shared" si="395"/>
        <v>28.405405405405407</v>
      </c>
      <c r="Q3163" t="str">
        <f t="shared" si="396"/>
        <v>theater</v>
      </c>
      <c r="R3163" t="str">
        <f t="shared" si="397"/>
        <v>plays</v>
      </c>
      <c r="S3163" s="10">
        <f t="shared" si="398"/>
        <v>41897.536134259259</v>
      </c>
      <c r="T3163" t="str">
        <f t="shared" si="392"/>
        <v>Sep</v>
      </c>
      <c r="U3163">
        <f t="shared" si="393"/>
        <v>2014</v>
      </c>
      <c r="V3163" s="10">
        <f t="shared" si="399"/>
        <v>41927.536134259259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394"/>
        <v>127.15</v>
      </c>
      <c r="P3164" s="5">
        <f t="shared" si="395"/>
        <v>80.730158730158735</v>
      </c>
      <c r="Q3164" t="str">
        <f t="shared" si="396"/>
        <v>theater</v>
      </c>
      <c r="R3164" t="str">
        <f t="shared" si="397"/>
        <v>plays</v>
      </c>
      <c r="S3164" s="10">
        <f t="shared" si="398"/>
        <v>41799.685902777775</v>
      </c>
      <c r="T3164" t="str">
        <f t="shared" si="392"/>
        <v>Jun</v>
      </c>
      <c r="U3164">
        <f t="shared" si="393"/>
        <v>2014</v>
      </c>
      <c r="V3164" s="10">
        <f t="shared" si="399"/>
        <v>41827.083333333336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394"/>
        <v>111.15384615384616</v>
      </c>
      <c r="P3165" s="5">
        <f t="shared" si="395"/>
        <v>200.69444444444446</v>
      </c>
      <c r="Q3165" t="str">
        <f t="shared" si="396"/>
        <v>theater</v>
      </c>
      <c r="R3165" t="str">
        <f t="shared" si="397"/>
        <v>plays</v>
      </c>
      <c r="S3165" s="10">
        <f t="shared" si="398"/>
        <v>41775.753761574073</v>
      </c>
      <c r="T3165" t="str">
        <f t="shared" si="392"/>
        <v>May</v>
      </c>
      <c r="U3165">
        <f t="shared" si="393"/>
        <v>2014</v>
      </c>
      <c r="V3165" s="10">
        <f t="shared" si="399"/>
        <v>41805.753761574073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394"/>
        <v>106.76</v>
      </c>
      <c r="P3166" s="5">
        <f t="shared" si="395"/>
        <v>37.591549295774648</v>
      </c>
      <c r="Q3166" t="str">
        <f t="shared" si="396"/>
        <v>theater</v>
      </c>
      <c r="R3166" t="str">
        <f t="shared" si="397"/>
        <v>plays</v>
      </c>
      <c r="S3166" s="10">
        <f t="shared" si="398"/>
        <v>41766.80572916667</v>
      </c>
      <c r="T3166" t="str">
        <f t="shared" si="392"/>
        <v>May</v>
      </c>
      <c r="U3166">
        <f t="shared" si="393"/>
        <v>2014</v>
      </c>
      <c r="V3166" s="10">
        <f t="shared" si="399"/>
        <v>41799.80572916667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394"/>
        <v>162.66666666666666</v>
      </c>
      <c r="P3167" s="5">
        <f t="shared" si="395"/>
        <v>58.095238095238095</v>
      </c>
      <c r="Q3167" t="str">
        <f t="shared" si="396"/>
        <v>theater</v>
      </c>
      <c r="R3167" t="str">
        <f t="shared" si="397"/>
        <v>plays</v>
      </c>
      <c r="S3167" s="10">
        <f t="shared" si="398"/>
        <v>40644.159259259257</v>
      </c>
      <c r="T3167" t="str">
        <f t="shared" si="392"/>
        <v>Apr</v>
      </c>
      <c r="U3167">
        <f t="shared" si="393"/>
        <v>2011</v>
      </c>
      <c r="V3167" s="10">
        <f t="shared" si="399"/>
        <v>40666.165972222225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394"/>
        <v>160.22808571428573</v>
      </c>
      <c r="P3168" s="5">
        <f t="shared" si="395"/>
        <v>60.300892473118282</v>
      </c>
      <c r="Q3168" t="str">
        <f t="shared" si="396"/>
        <v>theater</v>
      </c>
      <c r="R3168" t="str">
        <f t="shared" si="397"/>
        <v>plays</v>
      </c>
      <c r="S3168" s="10">
        <f t="shared" si="398"/>
        <v>41940.69158564815</v>
      </c>
      <c r="T3168" t="str">
        <f t="shared" si="392"/>
        <v>Oct</v>
      </c>
      <c r="U3168">
        <f t="shared" si="393"/>
        <v>2014</v>
      </c>
      <c r="V3168" s="10">
        <f t="shared" si="399"/>
        <v>41969.332638888889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394"/>
        <v>116.16666666666666</v>
      </c>
      <c r="P3169" s="5">
        <f t="shared" si="395"/>
        <v>63.363636363636367</v>
      </c>
      <c r="Q3169" t="str">
        <f t="shared" si="396"/>
        <v>theater</v>
      </c>
      <c r="R3169" t="str">
        <f t="shared" si="397"/>
        <v>plays</v>
      </c>
      <c r="S3169" s="10">
        <f t="shared" si="398"/>
        <v>41839.175706018519</v>
      </c>
      <c r="T3169" t="str">
        <f t="shared" si="392"/>
        <v>Jul</v>
      </c>
      <c r="U3169">
        <f t="shared" si="393"/>
        <v>2014</v>
      </c>
      <c r="V3169" s="10">
        <f t="shared" si="399"/>
        <v>41853.175706018519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394"/>
        <v>124.2</v>
      </c>
      <c r="P3170" s="5">
        <f t="shared" si="395"/>
        <v>50.901639344262293</v>
      </c>
      <c r="Q3170" t="str">
        <f t="shared" si="396"/>
        <v>theater</v>
      </c>
      <c r="R3170" t="str">
        <f t="shared" si="397"/>
        <v>plays</v>
      </c>
      <c r="S3170" s="10">
        <f t="shared" si="398"/>
        <v>41772.105937500004</v>
      </c>
      <c r="T3170" t="str">
        <f t="shared" si="392"/>
        <v>May</v>
      </c>
      <c r="U3170">
        <f t="shared" si="393"/>
        <v>2014</v>
      </c>
      <c r="V3170" s="10">
        <f t="shared" si="399"/>
        <v>41803.916666666664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394"/>
        <v>103.01249999999999</v>
      </c>
      <c r="P3171" s="5">
        <f t="shared" si="395"/>
        <v>100.5</v>
      </c>
      <c r="Q3171" t="str">
        <f t="shared" si="396"/>
        <v>theater</v>
      </c>
      <c r="R3171" t="str">
        <f t="shared" si="397"/>
        <v>plays</v>
      </c>
      <c r="S3171" s="10">
        <f t="shared" si="398"/>
        <v>41591.737974537034</v>
      </c>
      <c r="T3171" t="str">
        <f t="shared" si="392"/>
        <v>Nov</v>
      </c>
      <c r="U3171">
        <f t="shared" si="393"/>
        <v>2013</v>
      </c>
      <c r="V3171" s="10">
        <f t="shared" si="399"/>
        <v>41621.207638888889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394"/>
        <v>112.25</v>
      </c>
      <c r="P3172" s="5">
        <f t="shared" si="395"/>
        <v>31.619718309859156</v>
      </c>
      <c r="Q3172" t="str">
        <f t="shared" si="396"/>
        <v>theater</v>
      </c>
      <c r="R3172" t="str">
        <f t="shared" si="397"/>
        <v>plays</v>
      </c>
      <c r="S3172" s="10">
        <f t="shared" si="398"/>
        <v>41789.080370370371</v>
      </c>
      <c r="T3172" t="str">
        <f t="shared" si="392"/>
        <v>May</v>
      </c>
      <c r="U3172">
        <f t="shared" si="393"/>
        <v>2014</v>
      </c>
      <c r="V3172" s="10">
        <f t="shared" si="399"/>
        <v>41822.166666666664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394"/>
        <v>108.8142857142857</v>
      </c>
      <c r="P3173" s="5">
        <f t="shared" si="395"/>
        <v>65.102564102564102</v>
      </c>
      <c r="Q3173" t="str">
        <f t="shared" si="396"/>
        <v>theater</v>
      </c>
      <c r="R3173" t="str">
        <f t="shared" si="397"/>
        <v>plays</v>
      </c>
      <c r="S3173" s="10">
        <f t="shared" si="398"/>
        <v>42466.608310185184</v>
      </c>
      <c r="T3173" t="str">
        <f t="shared" si="392"/>
        <v>Apr</v>
      </c>
      <c r="U3173">
        <f t="shared" si="393"/>
        <v>2016</v>
      </c>
      <c r="V3173" s="10">
        <f t="shared" si="399"/>
        <v>42496.608310185184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394"/>
        <v>114.99999999999999</v>
      </c>
      <c r="P3174" s="5">
        <f t="shared" si="395"/>
        <v>79.310344827586206</v>
      </c>
      <c r="Q3174" t="str">
        <f t="shared" si="396"/>
        <v>theater</v>
      </c>
      <c r="R3174" t="str">
        <f t="shared" si="397"/>
        <v>plays</v>
      </c>
      <c r="S3174" s="10">
        <f t="shared" si="398"/>
        <v>40923.729953703703</v>
      </c>
      <c r="T3174" t="str">
        <f t="shared" si="392"/>
        <v>Jan</v>
      </c>
      <c r="U3174">
        <f t="shared" si="393"/>
        <v>2012</v>
      </c>
      <c r="V3174" s="10">
        <f t="shared" si="399"/>
        <v>40953.729953703703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394"/>
        <v>103</v>
      </c>
      <c r="P3175" s="5">
        <f t="shared" si="395"/>
        <v>139.18918918918919</v>
      </c>
      <c r="Q3175" t="str">
        <f t="shared" si="396"/>
        <v>theater</v>
      </c>
      <c r="R3175" t="str">
        <f t="shared" si="397"/>
        <v>plays</v>
      </c>
      <c r="S3175" s="10">
        <f t="shared" si="398"/>
        <v>41878.878379629627</v>
      </c>
      <c r="T3175" t="str">
        <f t="shared" si="392"/>
        <v>Aug</v>
      </c>
      <c r="U3175">
        <f t="shared" si="393"/>
        <v>2014</v>
      </c>
      <c r="V3175" s="10">
        <f t="shared" si="399"/>
        <v>41908.878379629627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394"/>
        <v>101.13333333333334</v>
      </c>
      <c r="P3176" s="5">
        <f t="shared" si="395"/>
        <v>131.91304347826087</v>
      </c>
      <c r="Q3176" t="str">
        <f t="shared" si="396"/>
        <v>theater</v>
      </c>
      <c r="R3176" t="str">
        <f t="shared" si="397"/>
        <v>plays</v>
      </c>
      <c r="S3176" s="10">
        <f t="shared" si="398"/>
        <v>41862.864675925928</v>
      </c>
      <c r="T3176" t="str">
        <f t="shared" si="392"/>
        <v>Aug</v>
      </c>
      <c r="U3176">
        <f t="shared" si="393"/>
        <v>2014</v>
      </c>
      <c r="V3176" s="10">
        <f t="shared" si="399"/>
        <v>41876.864675925928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394"/>
        <v>109.55999999999999</v>
      </c>
      <c r="P3177" s="5">
        <f t="shared" si="395"/>
        <v>91.3</v>
      </c>
      <c r="Q3177" t="str">
        <f t="shared" si="396"/>
        <v>theater</v>
      </c>
      <c r="R3177" t="str">
        <f t="shared" si="397"/>
        <v>plays</v>
      </c>
      <c r="S3177" s="10">
        <f t="shared" si="398"/>
        <v>40531.886886574073</v>
      </c>
      <c r="T3177" t="str">
        <f t="shared" si="392"/>
        <v>Dec</v>
      </c>
      <c r="U3177">
        <f t="shared" si="393"/>
        <v>2010</v>
      </c>
      <c r="V3177" s="10">
        <f t="shared" si="399"/>
        <v>40591.886886574073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394"/>
        <v>114.8421052631579</v>
      </c>
      <c r="P3178" s="5">
        <f t="shared" si="395"/>
        <v>39.672727272727272</v>
      </c>
      <c r="Q3178" t="str">
        <f t="shared" si="396"/>
        <v>theater</v>
      </c>
      <c r="R3178" t="str">
        <f t="shared" si="397"/>
        <v>plays</v>
      </c>
      <c r="S3178" s="10">
        <f t="shared" si="398"/>
        <v>41477.930914351848</v>
      </c>
      <c r="T3178" t="str">
        <f t="shared" si="392"/>
        <v>Jul</v>
      </c>
      <c r="U3178">
        <f t="shared" si="393"/>
        <v>2013</v>
      </c>
      <c r="V3178" s="10">
        <f t="shared" si="399"/>
        <v>41504.625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394"/>
        <v>117.39999999999999</v>
      </c>
      <c r="P3179" s="5">
        <f t="shared" si="395"/>
        <v>57.549019607843135</v>
      </c>
      <c r="Q3179" t="str">
        <f t="shared" si="396"/>
        <v>theater</v>
      </c>
      <c r="R3179" t="str">
        <f t="shared" si="397"/>
        <v>plays</v>
      </c>
      <c r="S3179" s="10">
        <f t="shared" si="398"/>
        <v>41781.666770833333</v>
      </c>
      <c r="T3179" t="str">
        <f t="shared" si="392"/>
        <v>May</v>
      </c>
      <c r="U3179">
        <f t="shared" si="393"/>
        <v>2014</v>
      </c>
      <c r="V3179" s="10">
        <f t="shared" si="399"/>
        <v>41811.666770833333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394"/>
        <v>171.73333333333335</v>
      </c>
      <c r="P3180" s="5">
        <f t="shared" si="395"/>
        <v>33.025641025641029</v>
      </c>
      <c r="Q3180" t="str">
        <f t="shared" si="396"/>
        <v>theater</v>
      </c>
      <c r="R3180" t="str">
        <f t="shared" si="397"/>
        <v>plays</v>
      </c>
      <c r="S3180" s="10">
        <f t="shared" si="398"/>
        <v>41806.605034722219</v>
      </c>
      <c r="T3180" t="str">
        <f t="shared" si="392"/>
        <v>Jun</v>
      </c>
      <c r="U3180">
        <f t="shared" si="393"/>
        <v>2014</v>
      </c>
      <c r="V3180" s="10">
        <f t="shared" si="399"/>
        <v>41836.605034722219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394"/>
        <v>114.16238095238094</v>
      </c>
      <c r="P3181" s="5">
        <f t="shared" si="395"/>
        <v>77.335806451612896</v>
      </c>
      <c r="Q3181" t="str">
        <f t="shared" si="396"/>
        <v>theater</v>
      </c>
      <c r="R3181" t="str">
        <f t="shared" si="397"/>
        <v>plays</v>
      </c>
      <c r="S3181" s="10">
        <f t="shared" si="398"/>
        <v>41375.702210648145</v>
      </c>
      <c r="T3181" t="str">
        <f t="shared" si="392"/>
        <v>Apr</v>
      </c>
      <c r="U3181">
        <f t="shared" si="393"/>
        <v>2013</v>
      </c>
      <c r="V3181" s="10">
        <f t="shared" si="399"/>
        <v>41400.702210648145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394"/>
        <v>119.75</v>
      </c>
      <c r="P3182" s="5">
        <f t="shared" si="395"/>
        <v>31.933333333333334</v>
      </c>
      <c r="Q3182" t="str">
        <f t="shared" si="396"/>
        <v>theater</v>
      </c>
      <c r="R3182" t="str">
        <f t="shared" si="397"/>
        <v>plays</v>
      </c>
      <c r="S3182" s="10">
        <f t="shared" si="398"/>
        <v>41780.412604166668</v>
      </c>
      <c r="T3182" t="str">
        <f t="shared" si="392"/>
        <v>May</v>
      </c>
      <c r="U3182">
        <f t="shared" si="393"/>
        <v>2014</v>
      </c>
      <c r="V3182" s="10">
        <f t="shared" si="399"/>
        <v>41810.412604166668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394"/>
        <v>109.00000000000001</v>
      </c>
      <c r="P3183" s="5">
        <f t="shared" si="395"/>
        <v>36.333333333333336</v>
      </c>
      <c r="Q3183" t="str">
        <f t="shared" si="396"/>
        <v>theater</v>
      </c>
      <c r="R3183" t="str">
        <f t="shared" si="397"/>
        <v>plays</v>
      </c>
      <c r="S3183" s="10">
        <f t="shared" si="398"/>
        <v>41779.310034722221</v>
      </c>
      <c r="T3183" t="str">
        <f t="shared" si="392"/>
        <v>May</v>
      </c>
      <c r="U3183">
        <f t="shared" si="393"/>
        <v>2014</v>
      </c>
      <c r="V3183" s="10">
        <f t="shared" si="399"/>
        <v>41805.666666666664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394"/>
        <v>100.88571428571429</v>
      </c>
      <c r="P3184" s="5">
        <f t="shared" si="395"/>
        <v>46.768211920529801</v>
      </c>
      <c r="Q3184" t="str">
        <f t="shared" si="396"/>
        <v>theater</v>
      </c>
      <c r="R3184" t="str">
        <f t="shared" si="397"/>
        <v>plays</v>
      </c>
      <c r="S3184" s="10">
        <f t="shared" si="398"/>
        <v>40883.949317129627</v>
      </c>
      <c r="T3184" t="str">
        <f t="shared" si="392"/>
        <v>Dec</v>
      </c>
      <c r="U3184">
        <f t="shared" si="393"/>
        <v>2011</v>
      </c>
      <c r="V3184" s="10">
        <f t="shared" si="399"/>
        <v>40939.708333333336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394"/>
        <v>109.00000000000001</v>
      </c>
      <c r="P3185" s="5">
        <f t="shared" si="395"/>
        <v>40.073529411764703</v>
      </c>
      <c r="Q3185" t="str">
        <f t="shared" si="396"/>
        <v>theater</v>
      </c>
      <c r="R3185" t="str">
        <f t="shared" si="397"/>
        <v>plays</v>
      </c>
      <c r="S3185" s="10">
        <f t="shared" si="398"/>
        <v>41491.79478009259</v>
      </c>
      <c r="T3185" t="str">
        <f t="shared" si="392"/>
        <v>Aug</v>
      </c>
      <c r="U3185">
        <f t="shared" si="393"/>
        <v>2013</v>
      </c>
      <c r="V3185" s="10">
        <f t="shared" si="399"/>
        <v>41509.79478009259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394"/>
        <v>107.20930232558139</v>
      </c>
      <c r="P3186" s="5">
        <f t="shared" si="395"/>
        <v>100.21739130434783</v>
      </c>
      <c r="Q3186" t="str">
        <f t="shared" si="396"/>
        <v>theater</v>
      </c>
      <c r="R3186" t="str">
        <f t="shared" si="397"/>
        <v>plays</v>
      </c>
      <c r="S3186" s="10">
        <f t="shared" si="398"/>
        <v>41791.993414351848</v>
      </c>
      <c r="T3186" t="str">
        <f t="shared" si="392"/>
        <v>Jun</v>
      </c>
      <c r="U3186">
        <f t="shared" si="393"/>
        <v>2014</v>
      </c>
      <c r="V3186" s="10">
        <f t="shared" si="399"/>
        <v>41821.993414351848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394"/>
        <v>100</v>
      </c>
      <c r="P3187" s="5">
        <f t="shared" si="395"/>
        <v>41.666666666666664</v>
      </c>
      <c r="Q3187" t="str">
        <f t="shared" si="396"/>
        <v>theater</v>
      </c>
      <c r="R3187" t="str">
        <f t="shared" si="397"/>
        <v>plays</v>
      </c>
      <c r="S3187" s="10">
        <f t="shared" si="398"/>
        <v>41829.977326388893</v>
      </c>
      <c r="T3187" t="str">
        <f t="shared" si="392"/>
        <v>Jul</v>
      </c>
      <c r="U3187">
        <f t="shared" si="393"/>
        <v>2014</v>
      </c>
      <c r="V3187" s="10">
        <f t="shared" si="399"/>
        <v>41836.977326388893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394"/>
        <v>102.18750000000001</v>
      </c>
      <c r="P3188" s="5">
        <f t="shared" si="395"/>
        <v>46.714285714285715</v>
      </c>
      <c r="Q3188" t="str">
        <f t="shared" si="396"/>
        <v>theater</v>
      </c>
      <c r="R3188" t="str">
        <f t="shared" si="397"/>
        <v>plays</v>
      </c>
      <c r="S3188" s="10">
        <f t="shared" si="398"/>
        <v>41868.924050925925</v>
      </c>
      <c r="T3188" t="str">
        <f t="shared" si="392"/>
        <v>Aug</v>
      </c>
      <c r="U3188">
        <f t="shared" si="393"/>
        <v>2014</v>
      </c>
      <c r="V3188" s="10">
        <f t="shared" si="399"/>
        <v>41898.875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394"/>
        <v>116.29333333333334</v>
      </c>
      <c r="P3189" s="5">
        <f t="shared" si="395"/>
        <v>71.491803278688522</v>
      </c>
      <c r="Q3189" t="str">
        <f t="shared" si="396"/>
        <v>theater</v>
      </c>
      <c r="R3189" t="str">
        <f t="shared" si="397"/>
        <v>plays</v>
      </c>
      <c r="S3189" s="10">
        <f t="shared" si="398"/>
        <v>41835.666354166664</v>
      </c>
      <c r="T3189" t="str">
        <f t="shared" si="392"/>
        <v>Jul</v>
      </c>
      <c r="U3189">
        <f t="shared" si="393"/>
        <v>2014</v>
      </c>
      <c r="V3189" s="10">
        <f t="shared" si="399"/>
        <v>41855.666354166664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394"/>
        <v>65</v>
      </c>
      <c r="P3190" s="5">
        <f t="shared" si="395"/>
        <v>14.444444444444445</v>
      </c>
      <c r="Q3190" t="str">
        <f t="shared" si="396"/>
        <v>theater</v>
      </c>
      <c r="R3190" t="str">
        <f t="shared" si="397"/>
        <v>musical</v>
      </c>
      <c r="S3190" s="10">
        <f t="shared" si="398"/>
        <v>42144.415532407409</v>
      </c>
      <c r="T3190" t="str">
        <f t="shared" si="392"/>
        <v>May</v>
      </c>
      <c r="U3190">
        <f t="shared" si="393"/>
        <v>2015</v>
      </c>
      <c r="V3190" s="10">
        <f t="shared" si="399"/>
        <v>42165.415532407409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394"/>
        <v>12.327272727272726</v>
      </c>
      <c r="P3191" s="5">
        <f t="shared" si="395"/>
        <v>356.84210526315792</v>
      </c>
      <c r="Q3191" t="str">
        <f t="shared" si="396"/>
        <v>theater</v>
      </c>
      <c r="R3191" t="str">
        <f t="shared" si="397"/>
        <v>musical</v>
      </c>
      <c r="S3191" s="10">
        <f t="shared" si="398"/>
        <v>42118.346435185187</v>
      </c>
      <c r="T3191" t="str">
        <f t="shared" si="392"/>
        <v>Apr</v>
      </c>
      <c r="U3191">
        <f t="shared" si="393"/>
        <v>2015</v>
      </c>
      <c r="V3191" s="10">
        <f t="shared" si="399"/>
        <v>42148.346435185187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394"/>
        <v>0</v>
      </c>
      <c r="P3192" s="5">
        <f t="shared" si="395"/>
        <v>0</v>
      </c>
      <c r="Q3192" t="str">
        <f t="shared" si="396"/>
        <v>theater</v>
      </c>
      <c r="R3192" t="str">
        <f t="shared" si="397"/>
        <v>musical</v>
      </c>
      <c r="S3192" s="10">
        <f t="shared" si="398"/>
        <v>42683.151331018518</v>
      </c>
      <c r="T3192" t="str">
        <f t="shared" si="392"/>
        <v>Nov</v>
      </c>
      <c r="U3192">
        <f t="shared" si="393"/>
        <v>2016</v>
      </c>
      <c r="V3192" s="10">
        <f t="shared" si="399"/>
        <v>42713.192997685182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394"/>
        <v>4.0266666666666664</v>
      </c>
      <c r="P3193" s="5">
        <f t="shared" si="395"/>
        <v>37.75</v>
      </c>
      <c r="Q3193" t="str">
        <f t="shared" si="396"/>
        <v>theater</v>
      </c>
      <c r="R3193" t="str">
        <f t="shared" si="397"/>
        <v>musical</v>
      </c>
      <c r="S3193" s="10">
        <f t="shared" si="398"/>
        <v>42538.755428240736</v>
      </c>
      <c r="T3193" t="str">
        <f t="shared" si="392"/>
        <v>Jun</v>
      </c>
      <c r="U3193">
        <f t="shared" si="393"/>
        <v>2016</v>
      </c>
      <c r="V3193" s="10">
        <f t="shared" si="399"/>
        <v>42598.755428240736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394"/>
        <v>1.02</v>
      </c>
      <c r="P3194" s="5">
        <f t="shared" si="395"/>
        <v>12.75</v>
      </c>
      <c r="Q3194" t="str">
        <f t="shared" si="396"/>
        <v>theater</v>
      </c>
      <c r="R3194" t="str">
        <f t="shared" si="397"/>
        <v>musical</v>
      </c>
      <c r="S3194" s="10">
        <f t="shared" si="398"/>
        <v>42018.94049768518</v>
      </c>
      <c r="T3194" t="str">
        <f t="shared" si="392"/>
        <v>Jan</v>
      </c>
      <c r="U3194">
        <f t="shared" si="393"/>
        <v>2015</v>
      </c>
      <c r="V3194" s="10">
        <f t="shared" si="399"/>
        <v>42063.916666666672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394"/>
        <v>11.74</v>
      </c>
      <c r="P3195" s="5">
        <f t="shared" si="395"/>
        <v>24.458333333333332</v>
      </c>
      <c r="Q3195" t="str">
        <f t="shared" si="396"/>
        <v>theater</v>
      </c>
      <c r="R3195" t="str">
        <f t="shared" si="397"/>
        <v>musical</v>
      </c>
      <c r="S3195" s="10">
        <f t="shared" si="398"/>
        <v>42010.968240740738</v>
      </c>
      <c r="T3195" t="str">
        <f t="shared" si="392"/>
        <v>Jan</v>
      </c>
      <c r="U3195">
        <f t="shared" si="393"/>
        <v>2015</v>
      </c>
      <c r="V3195" s="10">
        <f t="shared" si="399"/>
        <v>42055.968240740738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394"/>
        <v>0</v>
      </c>
      <c r="P3196" s="5">
        <f t="shared" si="395"/>
        <v>0</v>
      </c>
      <c r="Q3196" t="str">
        <f t="shared" si="396"/>
        <v>theater</v>
      </c>
      <c r="R3196" t="str">
        <f t="shared" si="397"/>
        <v>musical</v>
      </c>
      <c r="S3196" s="10">
        <f t="shared" si="398"/>
        <v>42182.062476851846</v>
      </c>
      <c r="T3196" t="str">
        <f t="shared" si="392"/>
        <v>Jun</v>
      </c>
      <c r="U3196">
        <f t="shared" si="393"/>
        <v>2015</v>
      </c>
      <c r="V3196" s="10">
        <f t="shared" si="399"/>
        <v>42212.062476851846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394"/>
        <v>59.142857142857139</v>
      </c>
      <c r="P3197" s="5">
        <f t="shared" si="395"/>
        <v>53.07692307692308</v>
      </c>
      <c r="Q3197" t="str">
        <f t="shared" si="396"/>
        <v>theater</v>
      </c>
      <c r="R3197" t="str">
        <f t="shared" si="397"/>
        <v>musical</v>
      </c>
      <c r="S3197" s="10">
        <f t="shared" si="398"/>
        <v>42017.594236111108</v>
      </c>
      <c r="T3197" t="str">
        <f t="shared" si="392"/>
        <v>Jan</v>
      </c>
      <c r="U3197">
        <f t="shared" si="393"/>
        <v>2015</v>
      </c>
      <c r="V3197" s="10">
        <f t="shared" si="399"/>
        <v>42047.594236111108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394"/>
        <v>0.06</v>
      </c>
      <c r="P3198" s="5">
        <f t="shared" si="395"/>
        <v>300</v>
      </c>
      <c r="Q3198" t="str">
        <f t="shared" si="396"/>
        <v>theater</v>
      </c>
      <c r="R3198" t="str">
        <f t="shared" si="397"/>
        <v>musical</v>
      </c>
      <c r="S3198" s="10">
        <f t="shared" si="398"/>
        <v>42157.598090277781</v>
      </c>
      <c r="T3198" t="str">
        <f t="shared" si="392"/>
        <v>Jun</v>
      </c>
      <c r="U3198">
        <f t="shared" si="393"/>
        <v>2015</v>
      </c>
      <c r="V3198" s="10">
        <f t="shared" si="399"/>
        <v>42217.583333333328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394"/>
        <v>11.450000000000001</v>
      </c>
      <c r="P3199" s="5">
        <f t="shared" si="395"/>
        <v>286.25</v>
      </c>
      <c r="Q3199" t="str">
        <f t="shared" si="396"/>
        <v>theater</v>
      </c>
      <c r="R3199" t="str">
        <f t="shared" si="397"/>
        <v>musical</v>
      </c>
      <c r="S3199" s="10">
        <f t="shared" si="398"/>
        <v>42009.493263888886</v>
      </c>
      <c r="T3199" t="str">
        <f t="shared" si="392"/>
        <v>Jan</v>
      </c>
      <c r="U3199">
        <f t="shared" si="393"/>
        <v>2015</v>
      </c>
      <c r="V3199" s="10">
        <f t="shared" si="399"/>
        <v>42039.493263888886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394"/>
        <v>0.36666666666666664</v>
      </c>
      <c r="P3200" s="5">
        <f t="shared" si="395"/>
        <v>36.666666666666664</v>
      </c>
      <c r="Q3200" t="str">
        <f t="shared" si="396"/>
        <v>theater</v>
      </c>
      <c r="R3200" t="str">
        <f t="shared" si="397"/>
        <v>musical</v>
      </c>
      <c r="S3200" s="10">
        <f t="shared" si="398"/>
        <v>42013.424502314811</v>
      </c>
      <c r="T3200" t="str">
        <f t="shared" si="392"/>
        <v>Jan</v>
      </c>
      <c r="U3200">
        <f t="shared" si="393"/>
        <v>2015</v>
      </c>
      <c r="V3200" s="10">
        <f t="shared" si="399"/>
        <v>42051.424502314811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394"/>
        <v>52.16</v>
      </c>
      <c r="P3201" s="5">
        <f t="shared" si="395"/>
        <v>49.20754716981132</v>
      </c>
      <c r="Q3201" t="str">
        <f t="shared" si="396"/>
        <v>theater</v>
      </c>
      <c r="R3201" t="str">
        <f t="shared" si="397"/>
        <v>musical</v>
      </c>
      <c r="S3201" s="10">
        <f t="shared" si="398"/>
        <v>41858.761782407404</v>
      </c>
      <c r="T3201" t="str">
        <f t="shared" si="392"/>
        <v>Aug</v>
      </c>
      <c r="U3201">
        <f t="shared" si="393"/>
        <v>2014</v>
      </c>
      <c r="V3201" s="10">
        <f t="shared" si="399"/>
        <v>41888.875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394"/>
        <v>2E-3</v>
      </c>
      <c r="P3202" s="5">
        <f t="shared" si="395"/>
        <v>1</v>
      </c>
      <c r="Q3202" t="str">
        <f t="shared" si="396"/>
        <v>theater</v>
      </c>
      <c r="R3202" t="str">
        <f t="shared" si="397"/>
        <v>musical</v>
      </c>
      <c r="S3202" s="10">
        <f t="shared" si="398"/>
        <v>42460.320613425924</v>
      </c>
      <c r="T3202" t="str">
        <f t="shared" ref="T3202:T3265" si="400">TEXT(S3202,"mmm")</f>
        <v>Mar</v>
      </c>
      <c r="U3202">
        <f t="shared" ref="U3202:U3265" si="401">YEAR(S3202)</f>
        <v>2016</v>
      </c>
      <c r="V3202" s="10">
        <f t="shared" si="399"/>
        <v>42490.231944444444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402">(E3203/D3203)*100</f>
        <v>1.25</v>
      </c>
      <c r="P3203" s="5">
        <f t="shared" ref="P3203:P3266" si="403">IFERROR(E3203/L3203,0)</f>
        <v>12.5</v>
      </c>
      <c r="Q3203" t="str">
        <f t="shared" ref="Q3203:Q3266" si="404">LEFT(N3203,SEARCH("/",N3203,1)-1)</f>
        <v>theater</v>
      </c>
      <c r="R3203" t="str">
        <f t="shared" ref="R3203:R3266" si="405">RIGHT(N3203,LEN(N3203)-SEARCH("/",N3203,1))</f>
        <v>musical</v>
      </c>
      <c r="S3203" s="10">
        <f t="shared" ref="S3203:S3266" si="406">(((J3203/60)/60)/24)+DATE(1970,1,1)</f>
        <v>41861.767094907409</v>
      </c>
      <c r="T3203" t="str">
        <f t="shared" si="400"/>
        <v>Aug</v>
      </c>
      <c r="U3203">
        <f t="shared" si="401"/>
        <v>2014</v>
      </c>
      <c r="V3203" s="10">
        <f t="shared" ref="V3203:V3266" si="407">(((I3203/60)/60)/24)+DATE(1970,1,1)</f>
        <v>41882.767094907409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402"/>
        <v>54.52</v>
      </c>
      <c r="P3204" s="5">
        <f t="shared" si="403"/>
        <v>109.04</v>
      </c>
      <c r="Q3204" t="str">
        <f t="shared" si="404"/>
        <v>theater</v>
      </c>
      <c r="R3204" t="str">
        <f t="shared" si="405"/>
        <v>musical</v>
      </c>
      <c r="S3204" s="10">
        <f t="shared" si="406"/>
        <v>42293.853541666671</v>
      </c>
      <c r="T3204" t="str">
        <f t="shared" si="400"/>
        <v>Oct</v>
      </c>
      <c r="U3204">
        <f t="shared" si="401"/>
        <v>2015</v>
      </c>
      <c r="V3204" s="10">
        <f t="shared" si="407"/>
        <v>42352.249305555553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402"/>
        <v>25</v>
      </c>
      <c r="P3205" s="5">
        <f t="shared" si="403"/>
        <v>41.666666666666664</v>
      </c>
      <c r="Q3205" t="str">
        <f t="shared" si="404"/>
        <v>theater</v>
      </c>
      <c r="R3205" t="str">
        <f t="shared" si="405"/>
        <v>musical</v>
      </c>
      <c r="S3205" s="10">
        <f t="shared" si="406"/>
        <v>42242.988680555558</v>
      </c>
      <c r="T3205" t="str">
        <f t="shared" si="400"/>
        <v>Aug</v>
      </c>
      <c r="U3205">
        <f t="shared" si="401"/>
        <v>2015</v>
      </c>
      <c r="V3205" s="10">
        <f t="shared" si="407"/>
        <v>42272.988680555558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402"/>
        <v>0</v>
      </c>
      <c r="P3206" s="5">
        <f t="shared" si="403"/>
        <v>0</v>
      </c>
      <c r="Q3206" t="str">
        <f t="shared" si="404"/>
        <v>theater</v>
      </c>
      <c r="R3206" t="str">
        <f t="shared" si="405"/>
        <v>musical</v>
      </c>
      <c r="S3206" s="10">
        <f t="shared" si="406"/>
        <v>42172.686099537037</v>
      </c>
      <c r="T3206" t="str">
        <f t="shared" si="400"/>
        <v>Jun</v>
      </c>
      <c r="U3206">
        <f t="shared" si="401"/>
        <v>2015</v>
      </c>
      <c r="V3206" s="10">
        <f t="shared" si="407"/>
        <v>42202.676388888889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402"/>
        <v>3.4125000000000001</v>
      </c>
      <c r="P3207" s="5">
        <f t="shared" si="403"/>
        <v>22.75</v>
      </c>
      <c r="Q3207" t="str">
        <f t="shared" si="404"/>
        <v>theater</v>
      </c>
      <c r="R3207" t="str">
        <f t="shared" si="405"/>
        <v>musical</v>
      </c>
      <c r="S3207" s="10">
        <f t="shared" si="406"/>
        <v>42095.374675925923</v>
      </c>
      <c r="T3207" t="str">
        <f t="shared" si="400"/>
        <v>Apr</v>
      </c>
      <c r="U3207">
        <f t="shared" si="401"/>
        <v>2015</v>
      </c>
      <c r="V3207" s="10">
        <f t="shared" si="407"/>
        <v>42125.374675925923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402"/>
        <v>0</v>
      </c>
      <c r="P3208" s="5">
        <f t="shared" si="403"/>
        <v>0</v>
      </c>
      <c r="Q3208" t="str">
        <f t="shared" si="404"/>
        <v>theater</v>
      </c>
      <c r="R3208" t="str">
        <f t="shared" si="405"/>
        <v>musical</v>
      </c>
      <c r="S3208" s="10">
        <f t="shared" si="406"/>
        <v>42236.276053240741</v>
      </c>
      <c r="T3208" t="str">
        <f t="shared" si="400"/>
        <v>Aug</v>
      </c>
      <c r="U3208">
        <f t="shared" si="401"/>
        <v>2015</v>
      </c>
      <c r="V3208" s="10">
        <f t="shared" si="407"/>
        <v>42266.276053240741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402"/>
        <v>46.36363636363636</v>
      </c>
      <c r="P3209" s="5">
        <f t="shared" si="403"/>
        <v>70.833333333333329</v>
      </c>
      <c r="Q3209" t="str">
        <f t="shared" si="404"/>
        <v>theater</v>
      </c>
      <c r="R3209" t="str">
        <f t="shared" si="405"/>
        <v>musical</v>
      </c>
      <c r="S3209" s="10">
        <f t="shared" si="406"/>
        <v>42057.277858796297</v>
      </c>
      <c r="T3209" t="str">
        <f t="shared" si="400"/>
        <v>Feb</v>
      </c>
      <c r="U3209">
        <f t="shared" si="401"/>
        <v>2015</v>
      </c>
      <c r="V3209" s="10">
        <f t="shared" si="407"/>
        <v>42117.236192129625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402"/>
        <v>103.49999999999999</v>
      </c>
      <c r="P3210" s="5">
        <f t="shared" si="403"/>
        <v>63.109756097560975</v>
      </c>
      <c r="Q3210" t="str">
        <f t="shared" si="404"/>
        <v>theater</v>
      </c>
      <c r="R3210" t="str">
        <f t="shared" si="405"/>
        <v>plays</v>
      </c>
      <c r="S3210" s="10">
        <f t="shared" si="406"/>
        <v>41827.605057870373</v>
      </c>
      <c r="T3210" t="str">
        <f t="shared" si="400"/>
        <v>Jul</v>
      </c>
      <c r="U3210">
        <f t="shared" si="401"/>
        <v>2014</v>
      </c>
      <c r="V3210" s="10">
        <f t="shared" si="407"/>
        <v>41848.605057870373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402"/>
        <v>119.32315789473684</v>
      </c>
      <c r="P3211" s="5">
        <f t="shared" si="403"/>
        <v>50.157964601769912</v>
      </c>
      <c r="Q3211" t="str">
        <f t="shared" si="404"/>
        <v>theater</v>
      </c>
      <c r="R3211" t="str">
        <f t="shared" si="405"/>
        <v>plays</v>
      </c>
      <c r="S3211" s="10">
        <f t="shared" si="406"/>
        <v>41778.637245370373</v>
      </c>
      <c r="T3211" t="str">
        <f t="shared" si="400"/>
        <v>May</v>
      </c>
      <c r="U3211">
        <f t="shared" si="401"/>
        <v>2014</v>
      </c>
      <c r="V3211" s="10">
        <f t="shared" si="407"/>
        <v>41810.958333333336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402"/>
        <v>125.76666666666667</v>
      </c>
      <c r="P3212" s="5">
        <f t="shared" si="403"/>
        <v>62.883333333333333</v>
      </c>
      <c r="Q3212" t="str">
        <f t="shared" si="404"/>
        <v>theater</v>
      </c>
      <c r="R3212" t="str">
        <f t="shared" si="405"/>
        <v>plays</v>
      </c>
      <c r="S3212" s="10">
        <f t="shared" si="406"/>
        <v>41013.936562499999</v>
      </c>
      <c r="T3212" t="str">
        <f t="shared" si="400"/>
        <v>Apr</v>
      </c>
      <c r="U3212">
        <f t="shared" si="401"/>
        <v>2012</v>
      </c>
      <c r="V3212" s="10">
        <f t="shared" si="407"/>
        <v>41061.165972222225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402"/>
        <v>119.74347826086958</v>
      </c>
      <c r="P3213" s="5">
        <f t="shared" si="403"/>
        <v>85.531055900621112</v>
      </c>
      <c r="Q3213" t="str">
        <f t="shared" si="404"/>
        <v>theater</v>
      </c>
      <c r="R3213" t="str">
        <f t="shared" si="405"/>
        <v>plays</v>
      </c>
      <c r="S3213" s="10">
        <f t="shared" si="406"/>
        <v>41834.586574074077</v>
      </c>
      <c r="T3213" t="str">
        <f t="shared" si="400"/>
        <v>Jul</v>
      </c>
      <c r="U3213">
        <f t="shared" si="401"/>
        <v>2014</v>
      </c>
      <c r="V3213" s="10">
        <f t="shared" si="407"/>
        <v>41866.083333333336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402"/>
        <v>126.25</v>
      </c>
      <c r="P3214" s="5">
        <f t="shared" si="403"/>
        <v>53.723404255319146</v>
      </c>
      <c r="Q3214" t="str">
        <f t="shared" si="404"/>
        <v>theater</v>
      </c>
      <c r="R3214" t="str">
        <f t="shared" si="405"/>
        <v>plays</v>
      </c>
      <c r="S3214" s="10">
        <f t="shared" si="406"/>
        <v>41829.795729166668</v>
      </c>
      <c r="T3214" t="str">
        <f t="shared" si="400"/>
        <v>Jul</v>
      </c>
      <c r="U3214">
        <f t="shared" si="401"/>
        <v>2014</v>
      </c>
      <c r="V3214" s="10">
        <f t="shared" si="407"/>
        <v>41859.795729166668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402"/>
        <v>100.11666666666667</v>
      </c>
      <c r="P3215" s="5">
        <f t="shared" si="403"/>
        <v>127.80851063829788</v>
      </c>
      <c r="Q3215" t="str">
        <f t="shared" si="404"/>
        <v>theater</v>
      </c>
      <c r="R3215" t="str">
        <f t="shared" si="405"/>
        <v>plays</v>
      </c>
      <c r="S3215" s="10">
        <f t="shared" si="406"/>
        <v>42171.763414351852</v>
      </c>
      <c r="T3215" t="str">
        <f t="shared" si="400"/>
        <v>Jun</v>
      </c>
      <c r="U3215">
        <f t="shared" si="401"/>
        <v>2015</v>
      </c>
      <c r="V3215" s="10">
        <f t="shared" si="407"/>
        <v>42211.763414351852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402"/>
        <v>102.13333333333334</v>
      </c>
      <c r="P3216" s="5">
        <f t="shared" si="403"/>
        <v>106.57391304347826</v>
      </c>
      <c r="Q3216" t="str">
        <f t="shared" si="404"/>
        <v>theater</v>
      </c>
      <c r="R3216" t="str">
        <f t="shared" si="405"/>
        <v>plays</v>
      </c>
      <c r="S3216" s="10">
        <f t="shared" si="406"/>
        <v>42337.792511574073</v>
      </c>
      <c r="T3216" t="str">
        <f t="shared" si="400"/>
        <v>Nov</v>
      </c>
      <c r="U3216">
        <f t="shared" si="401"/>
        <v>2015</v>
      </c>
      <c r="V3216" s="10">
        <f t="shared" si="407"/>
        <v>42374.996527777781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402"/>
        <v>100.35142857142858</v>
      </c>
      <c r="P3217" s="5">
        <f t="shared" si="403"/>
        <v>262.11194029850748</v>
      </c>
      <c r="Q3217" t="str">
        <f t="shared" si="404"/>
        <v>theater</v>
      </c>
      <c r="R3217" t="str">
        <f t="shared" si="405"/>
        <v>plays</v>
      </c>
      <c r="S3217" s="10">
        <f t="shared" si="406"/>
        <v>42219.665173611109</v>
      </c>
      <c r="T3217" t="str">
        <f t="shared" si="400"/>
        <v>Aug</v>
      </c>
      <c r="U3217">
        <f t="shared" si="401"/>
        <v>2015</v>
      </c>
      <c r="V3217" s="10">
        <f t="shared" si="407"/>
        <v>42257.165972222225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402"/>
        <v>100.05</v>
      </c>
      <c r="P3218" s="5">
        <f t="shared" si="403"/>
        <v>57.171428571428571</v>
      </c>
      <c r="Q3218" t="str">
        <f t="shared" si="404"/>
        <v>theater</v>
      </c>
      <c r="R3218" t="str">
        <f t="shared" si="405"/>
        <v>plays</v>
      </c>
      <c r="S3218" s="10">
        <f t="shared" si="406"/>
        <v>42165.462627314817</v>
      </c>
      <c r="T3218" t="str">
        <f t="shared" si="400"/>
        <v>Jun</v>
      </c>
      <c r="U3218">
        <f t="shared" si="401"/>
        <v>2015</v>
      </c>
      <c r="V3218" s="10">
        <f t="shared" si="407"/>
        <v>42196.604166666672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402"/>
        <v>116.02222222222223</v>
      </c>
      <c r="P3219" s="5">
        <f t="shared" si="403"/>
        <v>50.20192307692308</v>
      </c>
      <c r="Q3219" t="str">
        <f t="shared" si="404"/>
        <v>theater</v>
      </c>
      <c r="R3219" t="str">
        <f t="shared" si="405"/>
        <v>plays</v>
      </c>
      <c r="S3219" s="10">
        <f t="shared" si="406"/>
        <v>42648.546111111107</v>
      </c>
      <c r="T3219" t="str">
        <f t="shared" si="400"/>
        <v>Oct</v>
      </c>
      <c r="U3219">
        <f t="shared" si="401"/>
        <v>2016</v>
      </c>
      <c r="V3219" s="10">
        <f t="shared" si="407"/>
        <v>42678.546111111107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402"/>
        <v>102.1</v>
      </c>
      <c r="P3220" s="5">
        <f t="shared" si="403"/>
        <v>66.586956521739125</v>
      </c>
      <c r="Q3220" t="str">
        <f t="shared" si="404"/>
        <v>theater</v>
      </c>
      <c r="R3220" t="str">
        <f t="shared" si="405"/>
        <v>plays</v>
      </c>
      <c r="S3220" s="10">
        <f t="shared" si="406"/>
        <v>41971.002152777779</v>
      </c>
      <c r="T3220" t="str">
        <f t="shared" si="400"/>
        <v>Nov</v>
      </c>
      <c r="U3220">
        <f t="shared" si="401"/>
        <v>2014</v>
      </c>
      <c r="V3220" s="10">
        <f t="shared" si="407"/>
        <v>42004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402"/>
        <v>100.11000000000001</v>
      </c>
      <c r="P3221" s="5">
        <f t="shared" si="403"/>
        <v>168.25210084033614</v>
      </c>
      <c r="Q3221" t="str">
        <f t="shared" si="404"/>
        <v>theater</v>
      </c>
      <c r="R3221" t="str">
        <f t="shared" si="405"/>
        <v>plays</v>
      </c>
      <c r="S3221" s="10">
        <f t="shared" si="406"/>
        <v>42050.983182870375</v>
      </c>
      <c r="T3221" t="str">
        <f t="shared" si="400"/>
        <v>Feb</v>
      </c>
      <c r="U3221">
        <f t="shared" si="401"/>
        <v>2015</v>
      </c>
      <c r="V3221" s="10">
        <f t="shared" si="407"/>
        <v>42085.941516203704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402"/>
        <v>100.84</v>
      </c>
      <c r="P3222" s="5">
        <f t="shared" si="403"/>
        <v>256.37288135593218</v>
      </c>
      <c r="Q3222" t="str">
        <f t="shared" si="404"/>
        <v>theater</v>
      </c>
      <c r="R3222" t="str">
        <f t="shared" si="405"/>
        <v>plays</v>
      </c>
      <c r="S3222" s="10">
        <f t="shared" si="406"/>
        <v>42772.833379629628</v>
      </c>
      <c r="T3222" t="str">
        <f t="shared" si="400"/>
        <v>Feb</v>
      </c>
      <c r="U3222">
        <f t="shared" si="401"/>
        <v>2017</v>
      </c>
      <c r="V3222" s="10">
        <f t="shared" si="407"/>
        <v>42806.875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402"/>
        <v>103.42499999999998</v>
      </c>
      <c r="P3223" s="5">
        <f t="shared" si="403"/>
        <v>36.610619469026545</v>
      </c>
      <c r="Q3223" t="str">
        <f t="shared" si="404"/>
        <v>theater</v>
      </c>
      <c r="R3223" t="str">
        <f t="shared" si="405"/>
        <v>plays</v>
      </c>
      <c r="S3223" s="10">
        <f t="shared" si="406"/>
        <v>42155.696793981479</v>
      </c>
      <c r="T3223" t="str">
        <f t="shared" si="400"/>
        <v>May</v>
      </c>
      <c r="U3223">
        <f t="shared" si="401"/>
        <v>2015</v>
      </c>
      <c r="V3223" s="10">
        <f t="shared" si="407"/>
        <v>42190.696793981479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402"/>
        <v>124.8</v>
      </c>
      <c r="P3224" s="5">
        <f t="shared" si="403"/>
        <v>37.142857142857146</v>
      </c>
      <c r="Q3224" t="str">
        <f t="shared" si="404"/>
        <v>theater</v>
      </c>
      <c r="R3224" t="str">
        <f t="shared" si="405"/>
        <v>plays</v>
      </c>
      <c r="S3224" s="10">
        <f t="shared" si="406"/>
        <v>42270.582141203704</v>
      </c>
      <c r="T3224" t="str">
        <f t="shared" si="400"/>
        <v>Sep</v>
      </c>
      <c r="U3224">
        <f t="shared" si="401"/>
        <v>2015</v>
      </c>
      <c r="V3224" s="10">
        <f t="shared" si="407"/>
        <v>42301.895138888889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402"/>
        <v>109.51612903225806</v>
      </c>
      <c r="P3225" s="5">
        <f t="shared" si="403"/>
        <v>45.878378378378379</v>
      </c>
      <c r="Q3225" t="str">
        <f t="shared" si="404"/>
        <v>theater</v>
      </c>
      <c r="R3225" t="str">
        <f t="shared" si="405"/>
        <v>plays</v>
      </c>
      <c r="S3225" s="10">
        <f t="shared" si="406"/>
        <v>42206.835370370376</v>
      </c>
      <c r="T3225" t="str">
        <f t="shared" si="400"/>
        <v>Jul</v>
      </c>
      <c r="U3225">
        <f t="shared" si="401"/>
        <v>2015</v>
      </c>
      <c r="V3225" s="10">
        <f t="shared" si="407"/>
        <v>42236.835370370376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402"/>
        <v>102.03333333333333</v>
      </c>
      <c r="P3226" s="5">
        <f t="shared" si="403"/>
        <v>141.71296296296296</v>
      </c>
      <c r="Q3226" t="str">
        <f t="shared" si="404"/>
        <v>theater</v>
      </c>
      <c r="R3226" t="str">
        <f t="shared" si="405"/>
        <v>plays</v>
      </c>
      <c r="S3226" s="10">
        <f t="shared" si="406"/>
        <v>42697.850844907407</v>
      </c>
      <c r="T3226" t="str">
        <f t="shared" si="400"/>
        <v>Nov</v>
      </c>
      <c r="U3226">
        <f t="shared" si="401"/>
        <v>2016</v>
      </c>
      <c r="V3226" s="10">
        <f t="shared" si="407"/>
        <v>42745.208333333328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402"/>
        <v>102.35000000000001</v>
      </c>
      <c r="P3227" s="5">
        <f t="shared" si="403"/>
        <v>52.487179487179489</v>
      </c>
      <c r="Q3227" t="str">
        <f t="shared" si="404"/>
        <v>theater</v>
      </c>
      <c r="R3227" t="str">
        <f t="shared" si="405"/>
        <v>plays</v>
      </c>
      <c r="S3227" s="10">
        <f t="shared" si="406"/>
        <v>42503.559467592597</v>
      </c>
      <c r="T3227" t="str">
        <f t="shared" si="400"/>
        <v>May</v>
      </c>
      <c r="U3227">
        <f t="shared" si="401"/>
        <v>2016</v>
      </c>
      <c r="V3227" s="10">
        <f t="shared" si="407"/>
        <v>42524.875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402"/>
        <v>104.16666666666667</v>
      </c>
      <c r="P3228" s="5">
        <f t="shared" si="403"/>
        <v>59.523809523809526</v>
      </c>
      <c r="Q3228" t="str">
        <f t="shared" si="404"/>
        <v>theater</v>
      </c>
      <c r="R3228" t="str">
        <f t="shared" si="405"/>
        <v>plays</v>
      </c>
      <c r="S3228" s="10">
        <f t="shared" si="406"/>
        <v>42277.583472222221</v>
      </c>
      <c r="T3228" t="str">
        <f t="shared" si="400"/>
        <v>Sep</v>
      </c>
      <c r="U3228">
        <f t="shared" si="401"/>
        <v>2015</v>
      </c>
      <c r="V3228" s="10">
        <f t="shared" si="407"/>
        <v>42307.583472222221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402"/>
        <v>125</v>
      </c>
      <c r="P3229" s="5">
        <f t="shared" si="403"/>
        <v>50</v>
      </c>
      <c r="Q3229" t="str">
        <f t="shared" si="404"/>
        <v>theater</v>
      </c>
      <c r="R3229" t="str">
        <f t="shared" si="405"/>
        <v>plays</v>
      </c>
      <c r="S3229" s="10">
        <f t="shared" si="406"/>
        <v>42722.882361111115</v>
      </c>
      <c r="T3229" t="str">
        <f t="shared" si="400"/>
        <v>Dec</v>
      </c>
      <c r="U3229">
        <f t="shared" si="401"/>
        <v>2016</v>
      </c>
      <c r="V3229" s="10">
        <f t="shared" si="407"/>
        <v>42752.882361111115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402"/>
        <v>102.34285714285714</v>
      </c>
      <c r="P3230" s="5">
        <f t="shared" si="403"/>
        <v>193.62162162162161</v>
      </c>
      <c r="Q3230" t="str">
        <f t="shared" si="404"/>
        <v>theater</v>
      </c>
      <c r="R3230" t="str">
        <f t="shared" si="405"/>
        <v>plays</v>
      </c>
      <c r="S3230" s="10">
        <f t="shared" si="406"/>
        <v>42323.70930555556</v>
      </c>
      <c r="T3230" t="str">
        <f t="shared" si="400"/>
        <v>Nov</v>
      </c>
      <c r="U3230">
        <f t="shared" si="401"/>
        <v>2015</v>
      </c>
      <c r="V3230" s="10">
        <f t="shared" si="407"/>
        <v>42355.207638888889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402"/>
        <v>107.86500000000001</v>
      </c>
      <c r="P3231" s="5">
        <f t="shared" si="403"/>
        <v>106.79702970297029</v>
      </c>
      <c r="Q3231" t="str">
        <f t="shared" si="404"/>
        <v>theater</v>
      </c>
      <c r="R3231" t="str">
        <f t="shared" si="405"/>
        <v>plays</v>
      </c>
      <c r="S3231" s="10">
        <f t="shared" si="406"/>
        <v>41933.291643518518</v>
      </c>
      <c r="T3231" t="str">
        <f t="shared" si="400"/>
        <v>Oct</v>
      </c>
      <c r="U3231">
        <f t="shared" si="401"/>
        <v>2014</v>
      </c>
      <c r="V3231" s="10">
        <f t="shared" si="407"/>
        <v>41963.333310185189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402"/>
        <v>109.88461538461539</v>
      </c>
      <c r="P3232" s="5">
        <f t="shared" si="403"/>
        <v>77.21621621621621</v>
      </c>
      <c r="Q3232" t="str">
        <f t="shared" si="404"/>
        <v>theater</v>
      </c>
      <c r="R3232" t="str">
        <f t="shared" si="405"/>
        <v>plays</v>
      </c>
      <c r="S3232" s="10">
        <f t="shared" si="406"/>
        <v>41898.168125000004</v>
      </c>
      <c r="T3232" t="str">
        <f t="shared" si="400"/>
        <v>Sep</v>
      </c>
      <c r="U3232">
        <f t="shared" si="401"/>
        <v>2014</v>
      </c>
      <c r="V3232" s="10">
        <f t="shared" si="407"/>
        <v>41913.165972222225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402"/>
        <v>161</v>
      </c>
      <c r="P3233" s="5">
        <f t="shared" si="403"/>
        <v>57.5</v>
      </c>
      <c r="Q3233" t="str">
        <f t="shared" si="404"/>
        <v>theater</v>
      </c>
      <c r="R3233" t="str">
        <f t="shared" si="405"/>
        <v>plays</v>
      </c>
      <c r="S3233" s="10">
        <f t="shared" si="406"/>
        <v>42446.943831018521</v>
      </c>
      <c r="T3233" t="str">
        <f t="shared" si="400"/>
        <v>Mar</v>
      </c>
      <c r="U3233">
        <f t="shared" si="401"/>
        <v>2016</v>
      </c>
      <c r="V3233" s="10">
        <f t="shared" si="407"/>
        <v>42476.943831018521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402"/>
        <v>131.20000000000002</v>
      </c>
      <c r="P3234" s="5">
        <f t="shared" si="403"/>
        <v>50.46153846153846</v>
      </c>
      <c r="Q3234" t="str">
        <f t="shared" si="404"/>
        <v>theater</v>
      </c>
      <c r="R3234" t="str">
        <f t="shared" si="405"/>
        <v>plays</v>
      </c>
      <c r="S3234" s="10">
        <f t="shared" si="406"/>
        <v>42463.81385416667</v>
      </c>
      <c r="T3234" t="str">
        <f t="shared" si="400"/>
        <v>Apr</v>
      </c>
      <c r="U3234">
        <f t="shared" si="401"/>
        <v>2016</v>
      </c>
      <c r="V3234" s="10">
        <f t="shared" si="407"/>
        <v>42494.165972222225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402"/>
        <v>118.8</v>
      </c>
      <c r="P3235" s="5">
        <f t="shared" si="403"/>
        <v>97.377049180327873</v>
      </c>
      <c r="Q3235" t="str">
        <f t="shared" si="404"/>
        <v>theater</v>
      </c>
      <c r="R3235" t="str">
        <f t="shared" si="405"/>
        <v>plays</v>
      </c>
      <c r="S3235" s="10">
        <f t="shared" si="406"/>
        <v>42766.805034722223</v>
      </c>
      <c r="T3235" t="str">
        <f t="shared" si="400"/>
        <v>Jan</v>
      </c>
      <c r="U3235">
        <f t="shared" si="401"/>
        <v>2017</v>
      </c>
      <c r="V3235" s="10">
        <f t="shared" si="407"/>
        <v>42796.805034722223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402"/>
        <v>100.39275000000001</v>
      </c>
      <c r="P3236" s="5">
        <f t="shared" si="403"/>
        <v>34.91921739130435</v>
      </c>
      <c r="Q3236" t="str">
        <f t="shared" si="404"/>
        <v>theater</v>
      </c>
      <c r="R3236" t="str">
        <f t="shared" si="405"/>
        <v>plays</v>
      </c>
      <c r="S3236" s="10">
        <f t="shared" si="406"/>
        <v>42734.789444444439</v>
      </c>
      <c r="T3236" t="str">
        <f t="shared" si="400"/>
        <v>Dec</v>
      </c>
      <c r="U3236">
        <f t="shared" si="401"/>
        <v>2016</v>
      </c>
      <c r="V3236" s="10">
        <f t="shared" si="407"/>
        <v>42767.979861111111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402"/>
        <v>103.20666666666666</v>
      </c>
      <c r="P3237" s="5">
        <f t="shared" si="403"/>
        <v>85.530386740331494</v>
      </c>
      <c r="Q3237" t="str">
        <f t="shared" si="404"/>
        <v>theater</v>
      </c>
      <c r="R3237" t="str">
        <f t="shared" si="405"/>
        <v>plays</v>
      </c>
      <c r="S3237" s="10">
        <f t="shared" si="406"/>
        <v>42522.347812499997</v>
      </c>
      <c r="T3237" t="str">
        <f t="shared" si="400"/>
        <v>Jun</v>
      </c>
      <c r="U3237">
        <f t="shared" si="401"/>
        <v>2016</v>
      </c>
      <c r="V3237" s="10">
        <f t="shared" si="407"/>
        <v>42552.347812499997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402"/>
        <v>100.6</v>
      </c>
      <c r="P3238" s="5">
        <f t="shared" si="403"/>
        <v>182.90909090909091</v>
      </c>
      <c r="Q3238" t="str">
        <f t="shared" si="404"/>
        <v>theater</v>
      </c>
      <c r="R3238" t="str">
        <f t="shared" si="405"/>
        <v>plays</v>
      </c>
      <c r="S3238" s="10">
        <f t="shared" si="406"/>
        <v>42702.917048611111</v>
      </c>
      <c r="T3238" t="str">
        <f t="shared" si="400"/>
        <v>Nov</v>
      </c>
      <c r="U3238">
        <f t="shared" si="401"/>
        <v>2016</v>
      </c>
      <c r="V3238" s="10">
        <f t="shared" si="407"/>
        <v>42732.917048611111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402"/>
        <v>100.78754285714287</v>
      </c>
      <c r="P3239" s="5">
        <f t="shared" si="403"/>
        <v>131.13620817843866</v>
      </c>
      <c r="Q3239" t="str">
        <f t="shared" si="404"/>
        <v>theater</v>
      </c>
      <c r="R3239" t="str">
        <f t="shared" si="405"/>
        <v>plays</v>
      </c>
      <c r="S3239" s="10">
        <f t="shared" si="406"/>
        <v>42252.474351851852</v>
      </c>
      <c r="T3239" t="str">
        <f t="shared" si="400"/>
        <v>Sep</v>
      </c>
      <c r="U3239">
        <f t="shared" si="401"/>
        <v>2015</v>
      </c>
      <c r="V3239" s="10">
        <f t="shared" si="407"/>
        <v>42276.165972222225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402"/>
        <v>112.32142857142857</v>
      </c>
      <c r="P3240" s="5">
        <f t="shared" si="403"/>
        <v>39.810126582278478</v>
      </c>
      <c r="Q3240" t="str">
        <f t="shared" si="404"/>
        <v>theater</v>
      </c>
      <c r="R3240" t="str">
        <f t="shared" si="405"/>
        <v>plays</v>
      </c>
      <c r="S3240" s="10">
        <f t="shared" si="406"/>
        <v>42156.510393518518</v>
      </c>
      <c r="T3240" t="str">
        <f t="shared" si="400"/>
        <v>Jun</v>
      </c>
      <c r="U3240">
        <f t="shared" si="401"/>
        <v>2015</v>
      </c>
      <c r="V3240" s="10">
        <f t="shared" si="407"/>
        <v>42186.510393518518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402"/>
        <v>105.91914022517912</v>
      </c>
      <c r="P3241" s="5">
        <f t="shared" si="403"/>
        <v>59.701730769230764</v>
      </c>
      <c r="Q3241" t="str">
        <f t="shared" si="404"/>
        <v>theater</v>
      </c>
      <c r="R3241" t="str">
        <f t="shared" si="405"/>
        <v>plays</v>
      </c>
      <c r="S3241" s="10">
        <f t="shared" si="406"/>
        <v>42278.089039351849</v>
      </c>
      <c r="T3241" t="str">
        <f t="shared" si="400"/>
        <v>Oct</v>
      </c>
      <c r="U3241">
        <f t="shared" si="401"/>
        <v>2015</v>
      </c>
      <c r="V3241" s="10">
        <f t="shared" si="407"/>
        <v>42302.999305555553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402"/>
        <v>100.56666666666668</v>
      </c>
      <c r="P3242" s="5">
        <f t="shared" si="403"/>
        <v>88.735294117647058</v>
      </c>
      <c r="Q3242" t="str">
        <f t="shared" si="404"/>
        <v>theater</v>
      </c>
      <c r="R3242" t="str">
        <f t="shared" si="405"/>
        <v>plays</v>
      </c>
      <c r="S3242" s="10">
        <f t="shared" si="406"/>
        <v>42754.693842592591</v>
      </c>
      <c r="T3242" t="str">
        <f t="shared" si="400"/>
        <v>Jan</v>
      </c>
      <c r="U3242">
        <f t="shared" si="401"/>
        <v>2017</v>
      </c>
      <c r="V3242" s="10">
        <f t="shared" si="407"/>
        <v>42782.958333333328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402"/>
        <v>115.30588235294117</v>
      </c>
      <c r="P3243" s="5">
        <f t="shared" si="403"/>
        <v>58.688622754491021</v>
      </c>
      <c r="Q3243" t="str">
        <f t="shared" si="404"/>
        <v>theater</v>
      </c>
      <c r="R3243" t="str">
        <f t="shared" si="405"/>
        <v>plays</v>
      </c>
      <c r="S3243" s="10">
        <f t="shared" si="406"/>
        <v>41893.324884259258</v>
      </c>
      <c r="T3243" t="str">
        <f t="shared" si="400"/>
        <v>Sep</v>
      </c>
      <c r="U3243">
        <f t="shared" si="401"/>
        <v>2014</v>
      </c>
      <c r="V3243" s="10">
        <f t="shared" si="407"/>
        <v>41926.290972222225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402"/>
        <v>127.30419999999999</v>
      </c>
      <c r="P3244" s="5">
        <f t="shared" si="403"/>
        <v>69.56513661202186</v>
      </c>
      <c r="Q3244" t="str">
        <f t="shared" si="404"/>
        <v>theater</v>
      </c>
      <c r="R3244" t="str">
        <f t="shared" si="405"/>
        <v>plays</v>
      </c>
      <c r="S3244" s="10">
        <f t="shared" si="406"/>
        <v>41871.755694444444</v>
      </c>
      <c r="T3244" t="str">
        <f t="shared" si="400"/>
        <v>Aug</v>
      </c>
      <c r="U3244">
        <f t="shared" si="401"/>
        <v>2014</v>
      </c>
      <c r="V3244" s="10">
        <f t="shared" si="407"/>
        <v>41901.755694444444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402"/>
        <v>102.83750000000001</v>
      </c>
      <c r="P3245" s="5">
        <f t="shared" si="403"/>
        <v>115.87323943661971</v>
      </c>
      <c r="Q3245" t="str">
        <f t="shared" si="404"/>
        <v>theater</v>
      </c>
      <c r="R3245" t="str">
        <f t="shared" si="405"/>
        <v>plays</v>
      </c>
      <c r="S3245" s="10">
        <f t="shared" si="406"/>
        <v>42262.096782407403</v>
      </c>
      <c r="T3245" t="str">
        <f t="shared" si="400"/>
        <v>Sep</v>
      </c>
      <c r="U3245">
        <f t="shared" si="401"/>
        <v>2015</v>
      </c>
      <c r="V3245" s="10">
        <f t="shared" si="407"/>
        <v>42286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402"/>
        <v>102.9375</v>
      </c>
      <c r="P3246" s="5">
        <f t="shared" si="403"/>
        <v>23.869565217391305</v>
      </c>
      <c r="Q3246" t="str">
        <f t="shared" si="404"/>
        <v>theater</v>
      </c>
      <c r="R3246" t="str">
        <f t="shared" si="405"/>
        <v>plays</v>
      </c>
      <c r="S3246" s="10">
        <f t="shared" si="406"/>
        <v>42675.694236111114</v>
      </c>
      <c r="T3246" t="str">
        <f t="shared" si="400"/>
        <v>Nov</v>
      </c>
      <c r="U3246">
        <f t="shared" si="401"/>
        <v>2016</v>
      </c>
      <c r="V3246" s="10">
        <f t="shared" si="407"/>
        <v>42705.735902777778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402"/>
        <v>104.3047619047619</v>
      </c>
      <c r="P3247" s="5">
        <f t="shared" si="403"/>
        <v>81.125925925925927</v>
      </c>
      <c r="Q3247" t="str">
        <f t="shared" si="404"/>
        <v>theater</v>
      </c>
      <c r="R3247" t="str">
        <f t="shared" si="405"/>
        <v>plays</v>
      </c>
      <c r="S3247" s="10">
        <f t="shared" si="406"/>
        <v>42135.60020833333</v>
      </c>
      <c r="T3247" t="str">
        <f t="shared" si="400"/>
        <v>May</v>
      </c>
      <c r="U3247">
        <f t="shared" si="401"/>
        <v>2015</v>
      </c>
      <c r="V3247" s="10">
        <f t="shared" si="407"/>
        <v>42167.083333333328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402"/>
        <v>111.22000000000001</v>
      </c>
      <c r="P3248" s="5">
        <f t="shared" si="403"/>
        <v>57.626943005181346</v>
      </c>
      <c r="Q3248" t="str">
        <f t="shared" si="404"/>
        <v>theater</v>
      </c>
      <c r="R3248" t="str">
        <f t="shared" si="405"/>
        <v>plays</v>
      </c>
      <c r="S3248" s="10">
        <f t="shared" si="406"/>
        <v>42230.472222222219</v>
      </c>
      <c r="T3248" t="str">
        <f t="shared" si="400"/>
        <v>Aug</v>
      </c>
      <c r="U3248">
        <f t="shared" si="401"/>
        <v>2015</v>
      </c>
      <c r="V3248" s="10">
        <f t="shared" si="407"/>
        <v>42259.165972222225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402"/>
        <v>105.86</v>
      </c>
      <c r="P3249" s="5">
        <f t="shared" si="403"/>
        <v>46.429824561403507</v>
      </c>
      <c r="Q3249" t="str">
        <f t="shared" si="404"/>
        <v>theater</v>
      </c>
      <c r="R3249" t="str">
        <f t="shared" si="405"/>
        <v>plays</v>
      </c>
      <c r="S3249" s="10">
        <f t="shared" si="406"/>
        <v>42167.434166666666</v>
      </c>
      <c r="T3249" t="str">
        <f t="shared" si="400"/>
        <v>Jun</v>
      </c>
      <c r="U3249">
        <f t="shared" si="401"/>
        <v>2015</v>
      </c>
      <c r="V3249" s="10">
        <f t="shared" si="407"/>
        <v>42197.434166666666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402"/>
        <v>100.79166666666666</v>
      </c>
      <c r="P3250" s="5">
        <f t="shared" si="403"/>
        <v>60.475000000000001</v>
      </c>
      <c r="Q3250" t="str">
        <f t="shared" si="404"/>
        <v>theater</v>
      </c>
      <c r="R3250" t="str">
        <f t="shared" si="405"/>
        <v>plays</v>
      </c>
      <c r="S3250" s="10">
        <f t="shared" si="406"/>
        <v>42068.888391203705</v>
      </c>
      <c r="T3250" t="str">
        <f t="shared" si="400"/>
        <v>Mar</v>
      </c>
      <c r="U3250">
        <f t="shared" si="401"/>
        <v>2015</v>
      </c>
      <c r="V3250" s="10">
        <f t="shared" si="407"/>
        <v>42098.846724537041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402"/>
        <v>104.92727272727274</v>
      </c>
      <c r="P3251" s="5">
        <f t="shared" si="403"/>
        <v>65.579545454545453</v>
      </c>
      <c r="Q3251" t="str">
        <f t="shared" si="404"/>
        <v>theater</v>
      </c>
      <c r="R3251" t="str">
        <f t="shared" si="405"/>
        <v>plays</v>
      </c>
      <c r="S3251" s="10">
        <f t="shared" si="406"/>
        <v>42145.746689814812</v>
      </c>
      <c r="T3251" t="str">
        <f t="shared" si="400"/>
        <v>May</v>
      </c>
      <c r="U3251">
        <f t="shared" si="401"/>
        <v>2015</v>
      </c>
      <c r="V3251" s="10">
        <f t="shared" si="407"/>
        <v>42175.746689814812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402"/>
        <v>101.55199999999999</v>
      </c>
      <c r="P3252" s="5">
        <f t="shared" si="403"/>
        <v>119.1924882629108</v>
      </c>
      <c r="Q3252" t="str">
        <f t="shared" si="404"/>
        <v>theater</v>
      </c>
      <c r="R3252" t="str">
        <f t="shared" si="405"/>
        <v>plays</v>
      </c>
      <c r="S3252" s="10">
        <f t="shared" si="406"/>
        <v>41918.742175925923</v>
      </c>
      <c r="T3252" t="str">
        <f t="shared" si="400"/>
        <v>Oct</v>
      </c>
      <c r="U3252">
        <f t="shared" si="401"/>
        <v>2014</v>
      </c>
      <c r="V3252" s="10">
        <f t="shared" si="407"/>
        <v>41948.783842592595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402"/>
        <v>110.73333333333333</v>
      </c>
      <c r="P3253" s="5">
        <f t="shared" si="403"/>
        <v>83.05</v>
      </c>
      <c r="Q3253" t="str">
        <f t="shared" si="404"/>
        <v>theater</v>
      </c>
      <c r="R3253" t="str">
        <f t="shared" si="405"/>
        <v>plays</v>
      </c>
      <c r="S3253" s="10">
        <f t="shared" si="406"/>
        <v>42146.731087962966</v>
      </c>
      <c r="T3253" t="str">
        <f t="shared" si="400"/>
        <v>May</v>
      </c>
      <c r="U3253">
        <f t="shared" si="401"/>
        <v>2015</v>
      </c>
      <c r="V3253" s="10">
        <f t="shared" si="407"/>
        <v>42176.731087962966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402"/>
        <v>127.82222222222221</v>
      </c>
      <c r="P3254" s="5">
        <f t="shared" si="403"/>
        <v>57.52</v>
      </c>
      <c r="Q3254" t="str">
        <f t="shared" si="404"/>
        <v>theater</v>
      </c>
      <c r="R3254" t="str">
        <f t="shared" si="405"/>
        <v>plays</v>
      </c>
      <c r="S3254" s="10">
        <f t="shared" si="406"/>
        <v>42590.472685185188</v>
      </c>
      <c r="T3254" t="str">
        <f t="shared" si="400"/>
        <v>Aug</v>
      </c>
      <c r="U3254">
        <f t="shared" si="401"/>
        <v>2016</v>
      </c>
      <c r="V3254" s="10">
        <f t="shared" si="407"/>
        <v>42620.472685185188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402"/>
        <v>101.82500000000002</v>
      </c>
      <c r="P3255" s="5">
        <f t="shared" si="403"/>
        <v>177.08695652173913</v>
      </c>
      <c r="Q3255" t="str">
        <f t="shared" si="404"/>
        <v>theater</v>
      </c>
      <c r="R3255" t="str">
        <f t="shared" si="405"/>
        <v>plays</v>
      </c>
      <c r="S3255" s="10">
        <f t="shared" si="406"/>
        <v>42602.576712962968</v>
      </c>
      <c r="T3255" t="str">
        <f t="shared" si="400"/>
        <v>Aug</v>
      </c>
      <c r="U3255">
        <f t="shared" si="401"/>
        <v>2016</v>
      </c>
      <c r="V3255" s="10">
        <f t="shared" si="407"/>
        <v>42621.15625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402"/>
        <v>101.25769230769231</v>
      </c>
      <c r="P3256" s="5">
        <f t="shared" si="403"/>
        <v>70.771505376344081</v>
      </c>
      <c r="Q3256" t="str">
        <f t="shared" si="404"/>
        <v>theater</v>
      </c>
      <c r="R3256" t="str">
        <f t="shared" si="405"/>
        <v>plays</v>
      </c>
      <c r="S3256" s="10">
        <f t="shared" si="406"/>
        <v>42059.085752314815</v>
      </c>
      <c r="T3256" t="str">
        <f t="shared" si="400"/>
        <v>Feb</v>
      </c>
      <c r="U3256">
        <f t="shared" si="401"/>
        <v>2015</v>
      </c>
      <c r="V3256" s="10">
        <f t="shared" si="407"/>
        <v>42089.044085648144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402"/>
        <v>175</v>
      </c>
      <c r="P3257" s="5">
        <f t="shared" si="403"/>
        <v>29.166666666666668</v>
      </c>
      <c r="Q3257" t="str">
        <f t="shared" si="404"/>
        <v>theater</v>
      </c>
      <c r="R3257" t="str">
        <f t="shared" si="405"/>
        <v>plays</v>
      </c>
      <c r="S3257" s="10">
        <f t="shared" si="406"/>
        <v>41889.768229166664</v>
      </c>
      <c r="T3257" t="str">
        <f t="shared" si="400"/>
        <v>Sep</v>
      </c>
      <c r="U3257">
        <f t="shared" si="401"/>
        <v>2014</v>
      </c>
      <c r="V3257" s="10">
        <f t="shared" si="407"/>
        <v>41919.768229166664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402"/>
        <v>128.06</v>
      </c>
      <c r="P3258" s="5">
        <f t="shared" si="403"/>
        <v>72.76136363636364</v>
      </c>
      <c r="Q3258" t="str">
        <f t="shared" si="404"/>
        <v>theater</v>
      </c>
      <c r="R3258" t="str">
        <f t="shared" si="405"/>
        <v>plays</v>
      </c>
      <c r="S3258" s="10">
        <f t="shared" si="406"/>
        <v>42144.573807870373</v>
      </c>
      <c r="T3258" t="str">
        <f t="shared" si="400"/>
        <v>May</v>
      </c>
      <c r="U3258">
        <f t="shared" si="401"/>
        <v>2015</v>
      </c>
      <c r="V3258" s="10">
        <f t="shared" si="407"/>
        <v>42166.165972222225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402"/>
        <v>106.29949999999999</v>
      </c>
      <c r="P3259" s="5">
        <f t="shared" si="403"/>
        <v>51.853414634146333</v>
      </c>
      <c r="Q3259" t="str">
        <f t="shared" si="404"/>
        <v>theater</v>
      </c>
      <c r="R3259" t="str">
        <f t="shared" si="405"/>
        <v>plays</v>
      </c>
      <c r="S3259" s="10">
        <f t="shared" si="406"/>
        <v>42758.559629629628</v>
      </c>
      <c r="T3259" t="str">
        <f t="shared" si="400"/>
        <v>Jan</v>
      </c>
      <c r="U3259">
        <f t="shared" si="401"/>
        <v>2017</v>
      </c>
      <c r="V3259" s="10">
        <f t="shared" si="407"/>
        <v>42788.559629629628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402"/>
        <v>105.21428571428571</v>
      </c>
      <c r="P3260" s="5">
        <f t="shared" si="403"/>
        <v>98.2</v>
      </c>
      <c r="Q3260" t="str">
        <f t="shared" si="404"/>
        <v>theater</v>
      </c>
      <c r="R3260" t="str">
        <f t="shared" si="405"/>
        <v>plays</v>
      </c>
      <c r="S3260" s="10">
        <f t="shared" si="406"/>
        <v>41982.887280092589</v>
      </c>
      <c r="T3260" t="str">
        <f t="shared" si="400"/>
        <v>Dec</v>
      </c>
      <c r="U3260">
        <f t="shared" si="401"/>
        <v>2014</v>
      </c>
      <c r="V3260" s="10">
        <f t="shared" si="407"/>
        <v>42012.887280092589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402"/>
        <v>106.16782608695652</v>
      </c>
      <c r="P3261" s="5">
        <f t="shared" si="403"/>
        <v>251.7381443298969</v>
      </c>
      <c r="Q3261" t="str">
        <f t="shared" si="404"/>
        <v>theater</v>
      </c>
      <c r="R3261" t="str">
        <f t="shared" si="405"/>
        <v>plays</v>
      </c>
      <c r="S3261" s="10">
        <f t="shared" si="406"/>
        <v>42614.760937500003</v>
      </c>
      <c r="T3261" t="str">
        <f t="shared" si="400"/>
        <v>Sep</v>
      </c>
      <c r="U3261">
        <f t="shared" si="401"/>
        <v>2016</v>
      </c>
      <c r="V3261" s="10">
        <f t="shared" si="407"/>
        <v>42644.165972222225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402"/>
        <v>109.24000000000001</v>
      </c>
      <c r="P3262" s="5">
        <f t="shared" si="403"/>
        <v>74.821917808219183</v>
      </c>
      <c r="Q3262" t="str">
        <f t="shared" si="404"/>
        <v>theater</v>
      </c>
      <c r="R3262" t="str">
        <f t="shared" si="405"/>
        <v>plays</v>
      </c>
      <c r="S3262" s="10">
        <f t="shared" si="406"/>
        <v>42303.672662037032</v>
      </c>
      <c r="T3262" t="str">
        <f t="shared" si="400"/>
        <v>Oct</v>
      </c>
      <c r="U3262">
        <f t="shared" si="401"/>
        <v>2015</v>
      </c>
      <c r="V3262" s="10">
        <f t="shared" si="407"/>
        <v>42338.714328703703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402"/>
        <v>100.45454545454547</v>
      </c>
      <c r="P3263" s="5">
        <f t="shared" si="403"/>
        <v>67.65306122448979</v>
      </c>
      <c r="Q3263" t="str">
        <f t="shared" si="404"/>
        <v>theater</v>
      </c>
      <c r="R3263" t="str">
        <f t="shared" si="405"/>
        <v>plays</v>
      </c>
      <c r="S3263" s="10">
        <f t="shared" si="406"/>
        <v>42171.725416666668</v>
      </c>
      <c r="T3263" t="str">
        <f t="shared" si="400"/>
        <v>Jun</v>
      </c>
      <c r="U3263">
        <f t="shared" si="401"/>
        <v>2015</v>
      </c>
      <c r="V3263" s="10">
        <f t="shared" si="407"/>
        <v>42201.725416666668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402"/>
        <v>103.04098360655738</v>
      </c>
      <c r="P3264" s="5">
        <f t="shared" si="403"/>
        <v>93.81343283582089</v>
      </c>
      <c r="Q3264" t="str">
        <f t="shared" si="404"/>
        <v>theater</v>
      </c>
      <c r="R3264" t="str">
        <f t="shared" si="405"/>
        <v>plays</v>
      </c>
      <c r="S3264" s="10">
        <f t="shared" si="406"/>
        <v>41964.315532407403</v>
      </c>
      <c r="T3264" t="str">
        <f t="shared" si="400"/>
        <v>Nov</v>
      </c>
      <c r="U3264">
        <f t="shared" si="401"/>
        <v>2014</v>
      </c>
      <c r="V3264" s="10">
        <f t="shared" si="407"/>
        <v>41995.166666666672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402"/>
        <v>112.1664</v>
      </c>
      <c r="P3265" s="5">
        <f t="shared" si="403"/>
        <v>41.237647058823526</v>
      </c>
      <c r="Q3265" t="str">
        <f t="shared" si="404"/>
        <v>theater</v>
      </c>
      <c r="R3265" t="str">
        <f t="shared" si="405"/>
        <v>plays</v>
      </c>
      <c r="S3265" s="10">
        <f t="shared" si="406"/>
        <v>42284.516064814816</v>
      </c>
      <c r="T3265" t="str">
        <f t="shared" si="400"/>
        <v>Oct</v>
      </c>
      <c r="U3265">
        <f t="shared" si="401"/>
        <v>2015</v>
      </c>
      <c r="V3265" s="10">
        <f t="shared" si="407"/>
        <v>42307.875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402"/>
        <v>103</v>
      </c>
      <c r="P3266" s="5">
        <f t="shared" si="403"/>
        <v>52.551020408163268</v>
      </c>
      <c r="Q3266" t="str">
        <f t="shared" si="404"/>
        <v>theater</v>
      </c>
      <c r="R3266" t="str">
        <f t="shared" si="405"/>
        <v>plays</v>
      </c>
      <c r="S3266" s="10">
        <f t="shared" si="406"/>
        <v>42016.800208333334</v>
      </c>
      <c r="T3266" t="str">
        <f t="shared" ref="T3266:T3329" si="408">TEXT(S3266,"mmm")</f>
        <v>Jan</v>
      </c>
      <c r="U3266">
        <f t="shared" ref="U3266:U3329" si="409">YEAR(S3266)</f>
        <v>2015</v>
      </c>
      <c r="V3266" s="10">
        <f t="shared" si="407"/>
        <v>42032.916666666672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410">(E3267/D3267)*100</f>
        <v>164</v>
      </c>
      <c r="P3267" s="5">
        <f t="shared" ref="P3267:P3330" si="411">IFERROR(E3267/L3267,0)</f>
        <v>70.285714285714292</v>
      </c>
      <c r="Q3267" t="str">
        <f t="shared" ref="Q3267:Q3330" si="412">LEFT(N3267,SEARCH("/",N3267,1)-1)</f>
        <v>theater</v>
      </c>
      <c r="R3267" t="str">
        <f t="shared" ref="R3267:R3330" si="413">RIGHT(N3267,LEN(N3267)-SEARCH("/",N3267,1))</f>
        <v>plays</v>
      </c>
      <c r="S3267" s="10">
        <f t="shared" ref="S3267:S3330" si="414">(((J3267/60)/60)/24)+DATE(1970,1,1)</f>
        <v>42311.711979166663</v>
      </c>
      <c r="T3267" t="str">
        <f t="shared" si="408"/>
        <v>Nov</v>
      </c>
      <c r="U3267">
        <f t="shared" si="409"/>
        <v>2015</v>
      </c>
      <c r="V3267" s="10">
        <f t="shared" ref="V3267:V3330" si="415">(((I3267/60)/60)/24)+DATE(1970,1,1)</f>
        <v>42341.708333333328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410"/>
        <v>131.28333333333333</v>
      </c>
      <c r="P3268" s="5">
        <f t="shared" si="411"/>
        <v>48.325153374233132</v>
      </c>
      <c r="Q3268" t="str">
        <f t="shared" si="412"/>
        <v>theater</v>
      </c>
      <c r="R3268" t="str">
        <f t="shared" si="413"/>
        <v>plays</v>
      </c>
      <c r="S3268" s="10">
        <f t="shared" si="414"/>
        <v>42136.536134259266</v>
      </c>
      <c r="T3268" t="str">
        <f t="shared" si="408"/>
        <v>May</v>
      </c>
      <c r="U3268">
        <f t="shared" si="409"/>
        <v>2015</v>
      </c>
      <c r="V3268" s="10">
        <f t="shared" si="415"/>
        <v>42167.875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410"/>
        <v>102.1</v>
      </c>
      <c r="P3269" s="5">
        <f t="shared" si="411"/>
        <v>53.177083333333336</v>
      </c>
      <c r="Q3269" t="str">
        <f t="shared" si="412"/>
        <v>theater</v>
      </c>
      <c r="R3269" t="str">
        <f t="shared" si="413"/>
        <v>plays</v>
      </c>
      <c r="S3269" s="10">
        <f t="shared" si="414"/>
        <v>42172.757638888885</v>
      </c>
      <c r="T3269" t="str">
        <f t="shared" si="408"/>
        <v>Jun</v>
      </c>
      <c r="U3269">
        <f t="shared" si="409"/>
        <v>2015</v>
      </c>
      <c r="V3269" s="10">
        <f t="shared" si="415"/>
        <v>42202.757638888885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410"/>
        <v>128</v>
      </c>
      <c r="P3270" s="5">
        <f t="shared" si="411"/>
        <v>60.952380952380949</v>
      </c>
      <c r="Q3270" t="str">
        <f t="shared" si="412"/>
        <v>theater</v>
      </c>
      <c r="R3270" t="str">
        <f t="shared" si="413"/>
        <v>plays</v>
      </c>
      <c r="S3270" s="10">
        <f t="shared" si="414"/>
        <v>42590.90425925926</v>
      </c>
      <c r="T3270" t="str">
        <f t="shared" si="408"/>
        <v>Aug</v>
      </c>
      <c r="U3270">
        <f t="shared" si="409"/>
        <v>2016</v>
      </c>
      <c r="V3270" s="10">
        <f t="shared" si="415"/>
        <v>42606.90425925926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410"/>
        <v>101.49999999999999</v>
      </c>
      <c r="P3271" s="5">
        <f t="shared" si="411"/>
        <v>116</v>
      </c>
      <c r="Q3271" t="str">
        <f t="shared" si="412"/>
        <v>theater</v>
      </c>
      <c r="R3271" t="str">
        <f t="shared" si="413"/>
        <v>plays</v>
      </c>
      <c r="S3271" s="10">
        <f t="shared" si="414"/>
        <v>42137.395798611105</v>
      </c>
      <c r="T3271" t="str">
        <f t="shared" si="408"/>
        <v>May</v>
      </c>
      <c r="U3271">
        <f t="shared" si="409"/>
        <v>2015</v>
      </c>
      <c r="V3271" s="10">
        <f t="shared" si="415"/>
        <v>42171.458333333328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410"/>
        <v>101.66666666666666</v>
      </c>
      <c r="P3272" s="5">
        <f t="shared" si="411"/>
        <v>61</v>
      </c>
      <c r="Q3272" t="str">
        <f t="shared" si="412"/>
        <v>theater</v>
      </c>
      <c r="R3272" t="str">
        <f t="shared" si="413"/>
        <v>plays</v>
      </c>
      <c r="S3272" s="10">
        <f t="shared" si="414"/>
        <v>42167.533159722225</v>
      </c>
      <c r="T3272" t="str">
        <f t="shared" si="408"/>
        <v>Jun</v>
      </c>
      <c r="U3272">
        <f t="shared" si="409"/>
        <v>2015</v>
      </c>
      <c r="V3272" s="10">
        <f t="shared" si="415"/>
        <v>42197.533159722225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410"/>
        <v>130</v>
      </c>
      <c r="P3273" s="5">
        <f t="shared" si="411"/>
        <v>38.235294117647058</v>
      </c>
      <c r="Q3273" t="str">
        <f t="shared" si="412"/>
        <v>theater</v>
      </c>
      <c r="R3273" t="str">
        <f t="shared" si="413"/>
        <v>plays</v>
      </c>
      <c r="S3273" s="10">
        <f t="shared" si="414"/>
        <v>41915.437210648146</v>
      </c>
      <c r="T3273" t="str">
        <f t="shared" si="408"/>
        <v>Oct</v>
      </c>
      <c r="U3273">
        <f t="shared" si="409"/>
        <v>2014</v>
      </c>
      <c r="V3273" s="10">
        <f t="shared" si="415"/>
        <v>41945.478877314818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410"/>
        <v>154.43</v>
      </c>
      <c r="P3274" s="5">
        <f t="shared" si="411"/>
        <v>106.50344827586207</v>
      </c>
      <c r="Q3274" t="str">
        <f t="shared" si="412"/>
        <v>theater</v>
      </c>
      <c r="R3274" t="str">
        <f t="shared" si="413"/>
        <v>plays</v>
      </c>
      <c r="S3274" s="10">
        <f t="shared" si="414"/>
        <v>42284.500104166669</v>
      </c>
      <c r="T3274" t="str">
        <f t="shared" si="408"/>
        <v>Oct</v>
      </c>
      <c r="U3274">
        <f t="shared" si="409"/>
        <v>2015</v>
      </c>
      <c r="V3274" s="10">
        <f t="shared" si="415"/>
        <v>42314.541770833333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410"/>
        <v>107.4</v>
      </c>
      <c r="P3275" s="5">
        <f t="shared" si="411"/>
        <v>204.57142857142858</v>
      </c>
      <c r="Q3275" t="str">
        <f t="shared" si="412"/>
        <v>theater</v>
      </c>
      <c r="R3275" t="str">
        <f t="shared" si="413"/>
        <v>plays</v>
      </c>
      <c r="S3275" s="10">
        <f t="shared" si="414"/>
        <v>42611.801412037035</v>
      </c>
      <c r="T3275" t="str">
        <f t="shared" si="408"/>
        <v>Aug</v>
      </c>
      <c r="U3275">
        <f t="shared" si="409"/>
        <v>2016</v>
      </c>
      <c r="V3275" s="10">
        <f t="shared" si="415"/>
        <v>42627.791666666672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410"/>
        <v>101.32258064516128</v>
      </c>
      <c r="P3276" s="5">
        <f t="shared" si="411"/>
        <v>54.912587412587413</v>
      </c>
      <c r="Q3276" t="str">
        <f t="shared" si="412"/>
        <v>theater</v>
      </c>
      <c r="R3276" t="str">
        <f t="shared" si="413"/>
        <v>plays</v>
      </c>
      <c r="S3276" s="10">
        <f t="shared" si="414"/>
        <v>42400.704537037032</v>
      </c>
      <c r="T3276" t="str">
        <f t="shared" si="408"/>
        <v>Jan</v>
      </c>
      <c r="U3276">
        <f t="shared" si="409"/>
        <v>2016</v>
      </c>
      <c r="V3276" s="10">
        <f t="shared" si="415"/>
        <v>42444.875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410"/>
        <v>100.27777777777777</v>
      </c>
      <c r="P3277" s="5">
        <f t="shared" si="411"/>
        <v>150.41666666666666</v>
      </c>
      <c r="Q3277" t="str">
        <f t="shared" si="412"/>
        <v>theater</v>
      </c>
      <c r="R3277" t="str">
        <f t="shared" si="413"/>
        <v>plays</v>
      </c>
      <c r="S3277" s="10">
        <f t="shared" si="414"/>
        <v>42017.88045138889</v>
      </c>
      <c r="T3277" t="str">
        <f t="shared" si="408"/>
        <v>Jan</v>
      </c>
      <c r="U3277">
        <f t="shared" si="409"/>
        <v>2015</v>
      </c>
      <c r="V3277" s="10">
        <f t="shared" si="415"/>
        <v>42044.1875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410"/>
        <v>116.84444444444443</v>
      </c>
      <c r="P3278" s="5">
        <f t="shared" si="411"/>
        <v>52.58</v>
      </c>
      <c r="Q3278" t="str">
        <f t="shared" si="412"/>
        <v>theater</v>
      </c>
      <c r="R3278" t="str">
        <f t="shared" si="413"/>
        <v>plays</v>
      </c>
      <c r="S3278" s="10">
        <f t="shared" si="414"/>
        <v>42426.949988425928</v>
      </c>
      <c r="T3278" t="str">
        <f t="shared" si="408"/>
        <v>Feb</v>
      </c>
      <c r="U3278">
        <f t="shared" si="409"/>
        <v>2016</v>
      </c>
      <c r="V3278" s="10">
        <f t="shared" si="415"/>
        <v>42461.165972222225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410"/>
        <v>108.60000000000001</v>
      </c>
      <c r="P3279" s="5">
        <f t="shared" si="411"/>
        <v>54.3</v>
      </c>
      <c r="Q3279" t="str">
        <f t="shared" si="412"/>
        <v>theater</v>
      </c>
      <c r="R3279" t="str">
        <f t="shared" si="413"/>
        <v>plays</v>
      </c>
      <c r="S3279" s="10">
        <f t="shared" si="414"/>
        <v>41931.682939814818</v>
      </c>
      <c r="T3279" t="str">
        <f t="shared" si="408"/>
        <v>Oct</v>
      </c>
      <c r="U3279">
        <f t="shared" si="409"/>
        <v>2014</v>
      </c>
      <c r="V3279" s="10">
        <f t="shared" si="415"/>
        <v>41961.724606481483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410"/>
        <v>103.4</v>
      </c>
      <c r="P3280" s="5">
        <f t="shared" si="411"/>
        <v>76.029411764705884</v>
      </c>
      <c r="Q3280" t="str">
        <f t="shared" si="412"/>
        <v>theater</v>
      </c>
      <c r="R3280" t="str">
        <f t="shared" si="413"/>
        <v>plays</v>
      </c>
      <c r="S3280" s="10">
        <f t="shared" si="414"/>
        <v>42124.848414351851</v>
      </c>
      <c r="T3280" t="str">
        <f t="shared" si="408"/>
        <v>Apr</v>
      </c>
      <c r="U3280">
        <f t="shared" si="409"/>
        <v>2015</v>
      </c>
      <c r="V3280" s="10">
        <f t="shared" si="415"/>
        <v>42154.848414351851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410"/>
        <v>114.27586206896552</v>
      </c>
      <c r="P3281" s="5">
        <f t="shared" si="411"/>
        <v>105.2063492063492</v>
      </c>
      <c r="Q3281" t="str">
        <f t="shared" si="412"/>
        <v>theater</v>
      </c>
      <c r="R3281" t="str">
        <f t="shared" si="413"/>
        <v>plays</v>
      </c>
      <c r="S3281" s="10">
        <f t="shared" si="414"/>
        <v>42431.102534722217</v>
      </c>
      <c r="T3281" t="str">
        <f t="shared" si="408"/>
        <v>Mar</v>
      </c>
      <c r="U3281">
        <f t="shared" si="409"/>
        <v>2016</v>
      </c>
      <c r="V3281" s="10">
        <f t="shared" si="415"/>
        <v>42461.06086805556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410"/>
        <v>103</v>
      </c>
      <c r="P3282" s="5">
        <f t="shared" si="411"/>
        <v>68.666666666666671</v>
      </c>
      <c r="Q3282" t="str">
        <f t="shared" si="412"/>
        <v>theater</v>
      </c>
      <c r="R3282" t="str">
        <f t="shared" si="413"/>
        <v>plays</v>
      </c>
      <c r="S3282" s="10">
        <f t="shared" si="414"/>
        <v>42121.756921296299</v>
      </c>
      <c r="T3282" t="str">
        <f t="shared" si="408"/>
        <v>Apr</v>
      </c>
      <c r="U3282">
        <f t="shared" si="409"/>
        <v>2015</v>
      </c>
      <c r="V3282" s="10">
        <f t="shared" si="415"/>
        <v>42156.208333333328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410"/>
        <v>121.6</v>
      </c>
      <c r="P3283" s="5">
        <f t="shared" si="411"/>
        <v>129.36170212765958</v>
      </c>
      <c r="Q3283" t="str">
        <f t="shared" si="412"/>
        <v>theater</v>
      </c>
      <c r="R3283" t="str">
        <f t="shared" si="413"/>
        <v>plays</v>
      </c>
      <c r="S3283" s="10">
        <f t="shared" si="414"/>
        <v>42219.019733796296</v>
      </c>
      <c r="T3283" t="str">
        <f t="shared" si="408"/>
        <v>Aug</v>
      </c>
      <c r="U3283">
        <f t="shared" si="409"/>
        <v>2015</v>
      </c>
      <c r="V3283" s="10">
        <f t="shared" si="415"/>
        <v>42249.019733796296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410"/>
        <v>102.6467741935484</v>
      </c>
      <c r="P3284" s="5">
        <f t="shared" si="411"/>
        <v>134.26371308016877</v>
      </c>
      <c r="Q3284" t="str">
        <f t="shared" si="412"/>
        <v>theater</v>
      </c>
      <c r="R3284" t="str">
        <f t="shared" si="413"/>
        <v>plays</v>
      </c>
      <c r="S3284" s="10">
        <f t="shared" si="414"/>
        <v>42445.19430555556</v>
      </c>
      <c r="T3284" t="str">
        <f t="shared" si="408"/>
        <v>Mar</v>
      </c>
      <c r="U3284">
        <f t="shared" si="409"/>
        <v>2016</v>
      </c>
      <c r="V3284" s="10">
        <f t="shared" si="415"/>
        <v>42489.19430555556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410"/>
        <v>104.75000000000001</v>
      </c>
      <c r="P3285" s="5">
        <f t="shared" si="411"/>
        <v>17.829787234042552</v>
      </c>
      <c r="Q3285" t="str">
        <f t="shared" si="412"/>
        <v>theater</v>
      </c>
      <c r="R3285" t="str">
        <f t="shared" si="413"/>
        <v>plays</v>
      </c>
      <c r="S3285" s="10">
        <f t="shared" si="414"/>
        <v>42379.74418981481</v>
      </c>
      <c r="T3285" t="str">
        <f t="shared" si="408"/>
        <v>Jan</v>
      </c>
      <c r="U3285">
        <f t="shared" si="409"/>
        <v>2016</v>
      </c>
      <c r="V3285" s="10">
        <f t="shared" si="415"/>
        <v>42410.875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410"/>
        <v>101.6</v>
      </c>
      <c r="P3286" s="5">
        <f t="shared" si="411"/>
        <v>203.2</v>
      </c>
      <c r="Q3286" t="str">
        <f t="shared" si="412"/>
        <v>theater</v>
      </c>
      <c r="R3286" t="str">
        <f t="shared" si="413"/>
        <v>plays</v>
      </c>
      <c r="S3286" s="10">
        <f t="shared" si="414"/>
        <v>42380.884872685187</v>
      </c>
      <c r="T3286" t="str">
        <f t="shared" si="408"/>
        <v>Jan</v>
      </c>
      <c r="U3286">
        <f t="shared" si="409"/>
        <v>2016</v>
      </c>
      <c r="V3286" s="10">
        <f t="shared" si="415"/>
        <v>42398.249305555553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410"/>
        <v>112.10242048409683</v>
      </c>
      <c r="P3287" s="5">
        <f t="shared" si="411"/>
        <v>69.18518518518519</v>
      </c>
      <c r="Q3287" t="str">
        <f t="shared" si="412"/>
        <v>theater</v>
      </c>
      <c r="R3287" t="str">
        <f t="shared" si="413"/>
        <v>plays</v>
      </c>
      <c r="S3287" s="10">
        <f t="shared" si="414"/>
        <v>42762.942430555559</v>
      </c>
      <c r="T3287" t="str">
        <f t="shared" si="408"/>
        <v>Jan</v>
      </c>
      <c r="U3287">
        <f t="shared" si="409"/>
        <v>2017</v>
      </c>
      <c r="V3287" s="10">
        <f t="shared" si="415"/>
        <v>42794.208333333328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410"/>
        <v>101.76666666666667</v>
      </c>
      <c r="P3288" s="5">
        <f t="shared" si="411"/>
        <v>125.12295081967213</v>
      </c>
      <c r="Q3288" t="str">
        <f t="shared" si="412"/>
        <v>theater</v>
      </c>
      <c r="R3288" t="str">
        <f t="shared" si="413"/>
        <v>plays</v>
      </c>
      <c r="S3288" s="10">
        <f t="shared" si="414"/>
        <v>42567.840069444443</v>
      </c>
      <c r="T3288" t="str">
        <f t="shared" si="408"/>
        <v>Jul</v>
      </c>
      <c r="U3288">
        <f t="shared" si="409"/>
        <v>2016</v>
      </c>
      <c r="V3288" s="10">
        <f t="shared" si="415"/>
        <v>42597.840069444443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410"/>
        <v>100</v>
      </c>
      <c r="P3289" s="5">
        <f t="shared" si="411"/>
        <v>73.529411764705884</v>
      </c>
      <c r="Q3289" t="str">
        <f t="shared" si="412"/>
        <v>theater</v>
      </c>
      <c r="R3289" t="str">
        <f t="shared" si="413"/>
        <v>plays</v>
      </c>
      <c r="S3289" s="10">
        <f t="shared" si="414"/>
        <v>42311.750324074077</v>
      </c>
      <c r="T3289" t="str">
        <f t="shared" si="408"/>
        <v>Nov</v>
      </c>
      <c r="U3289">
        <f t="shared" si="409"/>
        <v>2015</v>
      </c>
      <c r="V3289" s="10">
        <f t="shared" si="415"/>
        <v>42336.750324074077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410"/>
        <v>100.26489999999998</v>
      </c>
      <c r="P3290" s="5">
        <f t="shared" si="411"/>
        <v>48.437149758454105</v>
      </c>
      <c r="Q3290" t="str">
        <f t="shared" si="412"/>
        <v>theater</v>
      </c>
      <c r="R3290" t="str">
        <f t="shared" si="413"/>
        <v>plays</v>
      </c>
      <c r="S3290" s="10">
        <f t="shared" si="414"/>
        <v>42505.774479166663</v>
      </c>
      <c r="T3290" t="str">
        <f t="shared" si="408"/>
        <v>May</v>
      </c>
      <c r="U3290">
        <f t="shared" si="409"/>
        <v>2016</v>
      </c>
      <c r="V3290" s="10">
        <f t="shared" si="415"/>
        <v>42541.958333333328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410"/>
        <v>133.04200000000003</v>
      </c>
      <c r="P3291" s="5">
        <f t="shared" si="411"/>
        <v>26.608400000000003</v>
      </c>
      <c r="Q3291" t="str">
        <f t="shared" si="412"/>
        <v>theater</v>
      </c>
      <c r="R3291" t="str">
        <f t="shared" si="413"/>
        <v>plays</v>
      </c>
      <c r="S3291" s="10">
        <f t="shared" si="414"/>
        <v>42758.368078703701</v>
      </c>
      <c r="T3291" t="str">
        <f t="shared" si="408"/>
        <v>Jan</v>
      </c>
      <c r="U3291">
        <f t="shared" si="409"/>
        <v>2017</v>
      </c>
      <c r="V3291" s="10">
        <f t="shared" si="415"/>
        <v>42786.368078703701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410"/>
        <v>121.2</v>
      </c>
      <c r="P3292" s="5">
        <f t="shared" si="411"/>
        <v>33.666666666666664</v>
      </c>
      <c r="Q3292" t="str">
        <f t="shared" si="412"/>
        <v>theater</v>
      </c>
      <c r="R3292" t="str">
        <f t="shared" si="413"/>
        <v>plays</v>
      </c>
      <c r="S3292" s="10">
        <f t="shared" si="414"/>
        <v>42775.51494212963</v>
      </c>
      <c r="T3292" t="str">
        <f t="shared" si="408"/>
        <v>Feb</v>
      </c>
      <c r="U3292">
        <f t="shared" si="409"/>
        <v>2017</v>
      </c>
      <c r="V3292" s="10">
        <f t="shared" si="415"/>
        <v>42805.51494212963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410"/>
        <v>113.99999999999999</v>
      </c>
      <c r="P3293" s="5">
        <f t="shared" si="411"/>
        <v>40.714285714285715</v>
      </c>
      <c r="Q3293" t="str">
        <f t="shared" si="412"/>
        <v>theater</v>
      </c>
      <c r="R3293" t="str">
        <f t="shared" si="413"/>
        <v>plays</v>
      </c>
      <c r="S3293" s="10">
        <f t="shared" si="414"/>
        <v>42232.702546296292</v>
      </c>
      <c r="T3293" t="str">
        <f t="shared" si="408"/>
        <v>Aug</v>
      </c>
      <c r="U3293">
        <f t="shared" si="409"/>
        <v>2015</v>
      </c>
      <c r="V3293" s="10">
        <f t="shared" si="415"/>
        <v>42264.165972222225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410"/>
        <v>286.13861386138615</v>
      </c>
      <c r="P3294" s="5">
        <f t="shared" si="411"/>
        <v>19.266666666666666</v>
      </c>
      <c r="Q3294" t="str">
        <f t="shared" si="412"/>
        <v>theater</v>
      </c>
      <c r="R3294" t="str">
        <f t="shared" si="413"/>
        <v>plays</v>
      </c>
      <c r="S3294" s="10">
        <f t="shared" si="414"/>
        <v>42282.770231481481</v>
      </c>
      <c r="T3294" t="str">
        <f t="shared" si="408"/>
        <v>Oct</v>
      </c>
      <c r="U3294">
        <f t="shared" si="409"/>
        <v>2015</v>
      </c>
      <c r="V3294" s="10">
        <f t="shared" si="415"/>
        <v>42342.811898148153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410"/>
        <v>170.44444444444446</v>
      </c>
      <c r="P3295" s="5">
        <f t="shared" si="411"/>
        <v>84.285714285714292</v>
      </c>
      <c r="Q3295" t="str">
        <f t="shared" si="412"/>
        <v>theater</v>
      </c>
      <c r="R3295" t="str">
        <f t="shared" si="413"/>
        <v>plays</v>
      </c>
      <c r="S3295" s="10">
        <f t="shared" si="414"/>
        <v>42768.425370370373</v>
      </c>
      <c r="T3295" t="str">
        <f t="shared" si="408"/>
        <v>Feb</v>
      </c>
      <c r="U3295">
        <f t="shared" si="409"/>
        <v>2017</v>
      </c>
      <c r="V3295" s="10">
        <f t="shared" si="415"/>
        <v>42798.425370370373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410"/>
        <v>118.33333333333333</v>
      </c>
      <c r="P3296" s="5">
        <f t="shared" si="411"/>
        <v>29.583333333333332</v>
      </c>
      <c r="Q3296" t="str">
        <f t="shared" si="412"/>
        <v>theater</v>
      </c>
      <c r="R3296" t="str">
        <f t="shared" si="413"/>
        <v>plays</v>
      </c>
      <c r="S3296" s="10">
        <f t="shared" si="414"/>
        <v>42141.541134259256</v>
      </c>
      <c r="T3296" t="str">
        <f t="shared" si="408"/>
        <v>May</v>
      </c>
      <c r="U3296">
        <f t="shared" si="409"/>
        <v>2015</v>
      </c>
      <c r="V3296" s="10">
        <f t="shared" si="415"/>
        <v>42171.541134259256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410"/>
        <v>102.85857142857142</v>
      </c>
      <c r="P3297" s="5">
        <f t="shared" si="411"/>
        <v>26.667037037037037</v>
      </c>
      <c r="Q3297" t="str">
        <f t="shared" si="412"/>
        <v>theater</v>
      </c>
      <c r="R3297" t="str">
        <f t="shared" si="413"/>
        <v>plays</v>
      </c>
      <c r="S3297" s="10">
        <f t="shared" si="414"/>
        <v>42609.442465277782</v>
      </c>
      <c r="T3297" t="str">
        <f t="shared" si="408"/>
        <v>Aug</v>
      </c>
      <c r="U3297">
        <f t="shared" si="409"/>
        <v>2016</v>
      </c>
      <c r="V3297" s="10">
        <f t="shared" si="415"/>
        <v>42639.442465277782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410"/>
        <v>144.06666666666666</v>
      </c>
      <c r="P3298" s="5">
        <f t="shared" si="411"/>
        <v>45.978723404255319</v>
      </c>
      <c r="Q3298" t="str">
        <f t="shared" si="412"/>
        <v>theater</v>
      </c>
      <c r="R3298" t="str">
        <f t="shared" si="413"/>
        <v>plays</v>
      </c>
      <c r="S3298" s="10">
        <f t="shared" si="414"/>
        <v>42309.756620370375</v>
      </c>
      <c r="T3298" t="str">
        <f t="shared" si="408"/>
        <v>Nov</v>
      </c>
      <c r="U3298">
        <f t="shared" si="409"/>
        <v>2015</v>
      </c>
      <c r="V3298" s="10">
        <f t="shared" si="415"/>
        <v>42330.916666666672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410"/>
        <v>100.07272727272726</v>
      </c>
      <c r="P3299" s="5">
        <f t="shared" si="411"/>
        <v>125.09090909090909</v>
      </c>
      <c r="Q3299" t="str">
        <f t="shared" si="412"/>
        <v>theater</v>
      </c>
      <c r="R3299" t="str">
        <f t="shared" si="413"/>
        <v>plays</v>
      </c>
      <c r="S3299" s="10">
        <f t="shared" si="414"/>
        <v>42193.771481481483</v>
      </c>
      <c r="T3299" t="str">
        <f t="shared" si="408"/>
        <v>Jul</v>
      </c>
      <c r="U3299">
        <f t="shared" si="409"/>
        <v>2015</v>
      </c>
      <c r="V3299" s="10">
        <f t="shared" si="415"/>
        <v>42212.957638888889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410"/>
        <v>101.73</v>
      </c>
      <c r="P3300" s="5">
        <f t="shared" si="411"/>
        <v>141.29166666666666</v>
      </c>
      <c r="Q3300" t="str">
        <f t="shared" si="412"/>
        <v>theater</v>
      </c>
      <c r="R3300" t="str">
        <f t="shared" si="413"/>
        <v>plays</v>
      </c>
      <c r="S3300" s="10">
        <f t="shared" si="414"/>
        <v>42239.957962962959</v>
      </c>
      <c r="T3300" t="str">
        <f t="shared" si="408"/>
        <v>Aug</v>
      </c>
      <c r="U3300">
        <f t="shared" si="409"/>
        <v>2015</v>
      </c>
      <c r="V3300" s="10">
        <f t="shared" si="415"/>
        <v>42260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410"/>
        <v>116.19999999999999</v>
      </c>
      <c r="P3301" s="5">
        <f t="shared" si="411"/>
        <v>55.333333333333336</v>
      </c>
      <c r="Q3301" t="str">
        <f t="shared" si="412"/>
        <v>theater</v>
      </c>
      <c r="R3301" t="str">
        <f t="shared" si="413"/>
        <v>plays</v>
      </c>
      <c r="S3301" s="10">
        <f t="shared" si="414"/>
        <v>42261.917395833334</v>
      </c>
      <c r="T3301" t="str">
        <f t="shared" si="408"/>
        <v>Sep</v>
      </c>
      <c r="U3301">
        <f t="shared" si="409"/>
        <v>2015</v>
      </c>
      <c r="V3301" s="10">
        <f t="shared" si="415"/>
        <v>42291.917395833334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410"/>
        <v>136.16666666666666</v>
      </c>
      <c r="P3302" s="5">
        <f t="shared" si="411"/>
        <v>46.420454545454547</v>
      </c>
      <c r="Q3302" t="str">
        <f t="shared" si="412"/>
        <v>theater</v>
      </c>
      <c r="R3302" t="str">
        <f t="shared" si="413"/>
        <v>plays</v>
      </c>
      <c r="S3302" s="10">
        <f t="shared" si="414"/>
        <v>42102.743773148148</v>
      </c>
      <c r="T3302" t="str">
        <f t="shared" si="408"/>
        <v>Apr</v>
      </c>
      <c r="U3302">
        <f t="shared" si="409"/>
        <v>2015</v>
      </c>
      <c r="V3302" s="10">
        <f t="shared" si="415"/>
        <v>42123.743773148148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410"/>
        <v>133.46666666666667</v>
      </c>
      <c r="P3303" s="5">
        <f t="shared" si="411"/>
        <v>57.2</v>
      </c>
      <c r="Q3303" t="str">
        <f t="shared" si="412"/>
        <v>theater</v>
      </c>
      <c r="R3303" t="str">
        <f t="shared" si="413"/>
        <v>plays</v>
      </c>
      <c r="S3303" s="10">
        <f t="shared" si="414"/>
        <v>42538.73583333334</v>
      </c>
      <c r="T3303" t="str">
        <f t="shared" si="408"/>
        <v>Jun</v>
      </c>
      <c r="U3303">
        <f t="shared" si="409"/>
        <v>2016</v>
      </c>
      <c r="V3303" s="10">
        <f t="shared" si="415"/>
        <v>42583.290972222225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410"/>
        <v>103.39285714285715</v>
      </c>
      <c r="P3304" s="5">
        <f t="shared" si="411"/>
        <v>173.7</v>
      </c>
      <c r="Q3304" t="str">
        <f t="shared" si="412"/>
        <v>theater</v>
      </c>
      <c r="R3304" t="str">
        <f t="shared" si="413"/>
        <v>plays</v>
      </c>
      <c r="S3304" s="10">
        <f t="shared" si="414"/>
        <v>42681.35157407407</v>
      </c>
      <c r="T3304" t="str">
        <f t="shared" si="408"/>
        <v>Nov</v>
      </c>
      <c r="U3304">
        <f t="shared" si="409"/>
        <v>2016</v>
      </c>
      <c r="V3304" s="10">
        <f t="shared" si="415"/>
        <v>42711.35157407407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410"/>
        <v>115.88888888888889</v>
      </c>
      <c r="P3305" s="5">
        <f t="shared" si="411"/>
        <v>59.6</v>
      </c>
      <c r="Q3305" t="str">
        <f t="shared" si="412"/>
        <v>theater</v>
      </c>
      <c r="R3305" t="str">
        <f t="shared" si="413"/>
        <v>plays</v>
      </c>
      <c r="S3305" s="10">
        <f t="shared" si="414"/>
        <v>42056.65143518518</v>
      </c>
      <c r="T3305" t="str">
        <f t="shared" si="408"/>
        <v>Feb</v>
      </c>
      <c r="U3305">
        <f t="shared" si="409"/>
        <v>2015</v>
      </c>
      <c r="V3305" s="10">
        <f t="shared" si="415"/>
        <v>42091.609768518523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410"/>
        <v>104.51666666666665</v>
      </c>
      <c r="P3306" s="5">
        <f t="shared" si="411"/>
        <v>89.585714285714289</v>
      </c>
      <c r="Q3306" t="str">
        <f t="shared" si="412"/>
        <v>theater</v>
      </c>
      <c r="R3306" t="str">
        <f t="shared" si="413"/>
        <v>plays</v>
      </c>
      <c r="S3306" s="10">
        <f t="shared" si="414"/>
        <v>42696.624444444446</v>
      </c>
      <c r="T3306" t="str">
        <f t="shared" si="408"/>
        <v>Nov</v>
      </c>
      <c r="U3306">
        <f t="shared" si="409"/>
        <v>2016</v>
      </c>
      <c r="V3306" s="10">
        <f t="shared" si="415"/>
        <v>42726.624444444446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410"/>
        <v>102.02500000000001</v>
      </c>
      <c r="P3307" s="5">
        <f t="shared" si="411"/>
        <v>204.05</v>
      </c>
      <c r="Q3307" t="str">
        <f t="shared" si="412"/>
        <v>theater</v>
      </c>
      <c r="R3307" t="str">
        <f t="shared" si="413"/>
        <v>plays</v>
      </c>
      <c r="S3307" s="10">
        <f t="shared" si="414"/>
        <v>42186.855879629627</v>
      </c>
      <c r="T3307" t="str">
        <f t="shared" si="408"/>
        <v>Jul</v>
      </c>
      <c r="U3307">
        <f t="shared" si="409"/>
        <v>2015</v>
      </c>
      <c r="V3307" s="10">
        <f t="shared" si="415"/>
        <v>42216.855879629627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410"/>
        <v>175.33333333333334</v>
      </c>
      <c r="P3308" s="5">
        <f t="shared" si="411"/>
        <v>48.703703703703702</v>
      </c>
      <c r="Q3308" t="str">
        <f t="shared" si="412"/>
        <v>theater</v>
      </c>
      <c r="R3308" t="str">
        <f t="shared" si="413"/>
        <v>plays</v>
      </c>
      <c r="S3308" s="10">
        <f t="shared" si="414"/>
        <v>42493.219236111108</v>
      </c>
      <c r="T3308" t="str">
        <f t="shared" si="408"/>
        <v>May</v>
      </c>
      <c r="U3308">
        <f t="shared" si="409"/>
        <v>2016</v>
      </c>
      <c r="V3308" s="10">
        <f t="shared" si="415"/>
        <v>42531.125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410"/>
        <v>106.67999999999999</v>
      </c>
      <c r="P3309" s="5">
        <f t="shared" si="411"/>
        <v>53.339999999999996</v>
      </c>
      <c r="Q3309" t="str">
        <f t="shared" si="412"/>
        <v>theater</v>
      </c>
      <c r="R3309" t="str">
        <f t="shared" si="413"/>
        <v>plays</v>
      </c>
      <c r="S3309" s="10">
        <f t="shared" si="414"/>
        <v>42475.057164351849</v>
      </c>
      <c r="T3309" t="str">
        <f t="shared" si="408"/>
        <v>Apr</v>
      </c>
      <c r="U3309">
        <f t="shared" si="409"/>
        <v>2016</v>
      </c>
      <c r="V3309" s="10">
        <f t="shared" si="415"/>
        <v>42505.057164351849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410"/>
        <v>122.28571428571429</v>
      </c>
      <c r="P3310" s="5">
        <f t="shared" si="411"/>
        <v>75.087719298245617</v>
      </c>
      <c r="Q3310" t="str">
        <f t="shared" si="412"/>
        <v>theater</v>
      </c>
      <c r="R3310" t="str">
        <f t="shared" si="413"/>
        <v>plays</v>
      </c>
      <c r="S3310" s="10">
        <f t="shared" si="414"/>
        <v>42452.876909722225</v>
      </c>
      <c r="T3310" t="str">
        <f t="shared" si="408"/>
        <v>Mar</v>
      </c>
      <c r="U3310">
        <f t="shared" si="409"/>
        <v>2016</v>
      </c>
      <c r="V3310" s="10">
        <f t="shared" si="415"/>
        <v>42473.876909722225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410"/>
        <v>159.42857142857144</v>
      </c>
      <c r="P3311" s="5">
        <f t="shared" si="411"/>
        <v>18</v>
      </c>
      <c r="Q3311" t="str">
        <f t="shared" si="412"/>
        <v>theater</v>
      </c>
      <c r="R3311" t="str">
        <f t="shared" si="413"/>
        <v>plays</v>
      </c>
      <c r="S3311" s="10">
        <f t="shared" si="414"/>
        <v>42628.650208333333</v>
      </c>
      <c r="T3311" t="str">
        <f t="shared" si="408"/>
        <v>Sep</v>
      </c>
      <c r="U3311">
        <f t="shared" si="409"/>
        <v>2016</v>
      </c>
      <c r="V3311" s="10">
        <f t="shared" si="415"/>
        <v>42659.650208333333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410"/>
        <v>100.07692307692308</v>
      </c>
      <c r="P3312" s="5">
        <f t="shared" si="411"/>
        <v>209.83870967741936</v>
      </c>
      <c r="Q3312" t="str">
        <f t="shared" si="412"/>
        <v>theater</v>
      </c>
      <c r="R3312" t="str">
        <f t="shared" si="413"/>
        <v>plays</v>
      </c>
      <c r="S3312" s="10">
        <f t="shared" si="414"/>
        <v>42253.928530092591</v>
      </c>
      <c r="T3312" t="str">
        <f t="shared" si="408"/>
        <v>Sep</v>
      </c>
      <c r="U3312">
        <f t="shared" si="409"/>
        <v>2015</v>
      </c>
      <c r="V3312" s="10">
        <f t="shared" si="415"/>
        <v>42283.928530092591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410"/>
        <v>109.84</v>
      </c>
      <c r="P3313" s="5">
        <f t="shared" si="411"/>
        <v>61.022222222222226</v>
      </c>
      <c r="Q3313" t="str">
        <f t="shared" si="412"/>
        <v>theater</v>
      </c>
      <c r="R3313" t="str">
        <f t="shared" si="413"/>
        <v>plays</v>
      </c>
      <c r="S3313" s="10">
        <f t="shared" si="414"/>
        <v>42264.29178240741</v>
      </c>
      <c r="T3313" t="str">
        <f t="shared" si="408"/>
        <v>Sep</v>
      </c>
      <c r="U3313">
        <f t="shared" si="409"/>
        <v>2015</v>
      </c>
      <c r="V3313" s="10">
        <f t="shared" si="415"/>
        <v>42294.29178240741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410"/>
        <v>100.03999999999999</v>
      </c>
      <c r="P3314" s="5">
        <f t="shared" si="411"/>
        <v>61</v>
      </c>
      <c r="Q3314" t="str">
        <f t="shared" si="412"/>
        <v>theater</v>
      </c>
      <c r="R3314" t="str">
        <f t="shared" si="413"/>
        <v>plays</v>
      </c>
      <c r="S3314" s="10">
        <f t="shared" si="414"/>
        <v>42664.809560185182</v>
      </c>
      <c r="T3314" t="str">
        <f t="shared" si="408"/>
        <v>Oct</v>
      </c>
      <c r="U3314">
        <f t="shared" si="409"/>
        <v>2016</v>
      </c>
      <c r="V3314" s="10">
        <f t="shared" si="415"/>
        <v>42685.916666666672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410"/>
        <v>116.05000000000001</v>
      </c>
      <c r="P3315" s="5">
        <f t="shared" si="411"/>
        <v>80.034482758620683</v>
      </c>
      <c r="Q3315" t="str">
        <f t="shared" si="412"/>
        <v>theater</v>
      </c>
      <c r="R3315" t="str">
        <f t="shared" si="413"/>
        <v>plays</v>
      </c>
      <c r="S3315" s="10">
        <f t="shared" si="414"/>
        <v>42382.244409722218</v>
      </c>
      <c r="T3315" t="str">
        <f t="shared" si="408"/>
        <v>Jan</v>
      </c>
      <c r="U3315">
        <f t="shared" si="409"/>
        <v>2016</v>
      </c>
      <c r="V3315" s="10">
        <f t="shared" si="415"/>
        <v>42396.041666666672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410"/>
        <v>210.75</v>
      </c>
      <c r="P3316" s="5">
        <f t="shared" si="411"/>
        <v>29.068965517241381</v>
      </c>
      <c r="Q3316" t="str">
        <f t="shared" si="412"/>
        <v>theater</v>
      </c>
      <c r="R3316" t="str">
        <f t="shared" si="413"/>
        <v>plays</v>
      </c>
      <c r="S3316" s="10">
        <f t="shared" si="414"/>
        <v>42105.267488425925</v>
      </c>
      <c r="T3316" t="str">
        <f t="shared" si="408"/>
        <v>Apr</v>
      </c>
      <c r="U3316">
        <f t="shared" si="409"/>
        <v>2015</v>
      </c>
      <c r="V3316" s="10">
        <f t="shared" si="415"/>
        <v>42132.836805555555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410"/>
        <v>110.00000000000001</v>
      </c>
      <c r="P3317" s="5">
        <f t="shared" si="411"/>
        <v>49.438202247191015</v>
      </c>
      <c r="Q3317" t="str">
        <f t="shared" si="412"/>
        <v>theater</v>
      </c>
      <c r="R3317" t="str">
        <f t="shared" si="413"/>
        <v>plays</v>
      </c>
      <c r="S3317" s="10">
        <f t="shared" si="414"/>
        <v>42466.303715277783</v>
      </c>
      <c r="T3317" t="str">
        <f t="shared" si="408"/>
        <v>Apr</v>
      </c>
      <c r="U3317">
        <f t="shared" si="409"/>
        <v>2016</v>
      </c>
      <c r="V3317" s="10">
        <f t="shared" si="415"/>
        <v>42496.303715277783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410"/>
        <v>100.08673425918037</v>
      </c>
      <c r="P3318" s="5">
        <f t="shared" si="411"/>
        <v>93.977440000000001</v>
      </c>
      <c r="Q3318" t="str">
        <f t="shared" si="412"/>
        <v>theater</v>
      </c>
      <c r="R3318" t="str">
        <f t="shared" si="413"/>
        <v>plays</v>
      </c>
      <c r="S3318" s="10">
        <f t="shared" si="414"/>
        <v>41826.871238425927</v>
      </c>
      <c r="T3318" t="str">
        <f t="shared" si="408"/>
        <v>Jul</v>
      </c>
      <c r="U3318">
        <f t="shared" si="409"/>
        <v>2014</v>
      </c>
      <c r="V3318" s="10">
        <f t="shared" si="415"/>
        <v>41859.57916666667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410"/>
        <v>106.19047619047619</v>
      </c>
      <c r="P3319" s="5">
        <f t="shared" si="411"/>
        <v>61.944444444444443</v>
      </c>
      <c r="Q3319" t="str">
        <f t="shared" si="412"/>
        <v>theater</v>
      </c>
      <c r="R3319" t="str">
        <f t="shared" si="413"/>
        <v>plays</v>
      </c>
      <c r="S3319" s="10">
        <f t="shared" si="414"/>
        <v>42499.039629629624</v>
      </c>
      <c r="T3319" t="str">
        <f t="shared" si="408"/>
        <v>May</v>
      </c>
      <c r="U3319">
        <f t="shared" si="409"/>
        <v>2016</v>
      </c>
      <c r="V3319" s="10">
        <f t="shared" si="415"/>
        <v>42529.039629629624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410"/>
        <v>125.6</v>
      </c>
      <c r="P3320" s="5">
        <f t="shared" si="411"/>
        <v>78.5</v>
      </c>
      <c r="Q3320" t="str">
        <f t="shared" si="412"/>
        <v>theater</v>
      </c>
      <c r="R3320" t="str">
        <f t="shared" si="413"/>
        <v>plays</v>
      </c>
      <c r="S3320" s="10">
        <f t="shared" si="414"/>
        <v>42431.302002314813</v>
      </c>
      <c r="T3320" t="str">
        <f t="shared" si="408"/>
        <v>Mar</v>
      </c>
      <c r="U3320">
        <f t="shared" si="409"/>
        <v>2016</v>
      </c>
      <c r="V3320" s="10">
        <f t="shared" si="415"/>
        <v>42471.104166666672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410"/>
        <v>108</v>
      </c>
      <c r="P3321" s="5">
        <f t="shared" si="411"/>
        <v>33.75</v>
      </c>
      <c r="Q3321" t="str">
        <f t="shared" si="412"/>
        <v>theater</v>
      </c>
      <c r="R3321" t="str">
        <f t="shared" si="413"/>
        <v>plays</v>
      </c>
      <c r="S3321" s="10">
        <f t="shared" si="414"/>
        <v>41990.585486111115</v>
      </c>
      <c r="T3321" t="str">
        <f t="shared" si="408"/>
        <v>Dec</v>
      </c>
      <c r="U3321">
        <f t="shared" si="409"/>
        <v>2014</v>
      </c>
      <c r="V3321" s="10">
        <f t="shared" si="415"/>
        <v>42035.585486111115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410"/>
        <v>101</v>
      </c>
      <c r="P3322" s="5">
        <f t="shared" si="411"/>
        <v>66.44736842105263</v>
      </c>
      <c r="Q3322" t="str">
        <f t="shared" si="412"/>
        <v>theater</v>
      </c>
      <c r="R3322" t="str">
        <f t="shared" si="413"/>
        <v>plays</v>
      </c>
      <c r="S3322" s="10">
        <f t="shared" si="414"/>
        <v>42513.045798611114</v>
      </c>
      <c r="T3322" t="str">
        <f t="shared" si="408"/>
        <v>May</v>
      </c>
      <c r="U3322">
        <f t="shared" si="409"/>
        <v>2016</v>
      </c>
      <c r="V3322" s="10">
        <f t="shared" si="415"/>
        <v>42543.045798611114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410"/>
        <v>107.4</v>
      </c>
      <c r="P3323" s="5">
        <f t="shared" si="411"/>
        <v>35.799999999999997</v>
      </c>
      <c r="Q3323" t="str">
        <f t="shared" si="412"/>
        <v>theater</v>
      </c>
      <c r="R3323" t="str">
        <f t="shared" si="413"/>
        <v>plays</v>
      </c>
      <c r="S3323" s="10">
        <f t="shared" si="414"/>
        <v>41914.100289351853</v>
      </c>
      <c r="T3323" t="str">
        <f t="shared" si="408"/>
        <v>Oct</v>
      </c>
      <c r="U3323">
        <f t="shared" si="409"/>
        <v>2014</v>
      </c>
      <c r="V3323" s="10">
        <f t="shared" si="415"/>
        <v>41928.165972222225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410"/>
        <v>101.51515151515152</v>
      </c>
      <c r="P3324" s="5">
        <f t="shared" si="411"/>
        <v>145.65217391304347</v>
      </c>
      <c r="Q3324" t="str">
        <f t="shared" si="412"/>
        <v>theater</v>
      </c>
      <c r="R3324" t="str">
        <f t="shared" si="413"/>
        <v>plays</v>
      </c>
      <c r="S3324" s="10">
        <f t="shared" si="414"/>
        <v>42521.010370370372</v>
      </c>
      <c r="T3324" t="str">
        <f t="shared" si="408"/>
        <v>May</v>
      </c>
      <c r="U3324">
        <f t="shared" si="409"/>
        <v>2016</v>
      </c>
      <c r="V3324" s="10">
        <f t="shared" si="415"/>
        <v>42543.163194444445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410"/>
        <v>125.89999999999999</v>
      </c>
      <c r="P3325" s="5">
        <f t="shared" si="411"/>
        <v>25.693877551020407</v>
      </c>
      <c r="Q3325" t="str">
        <f t="shared" si="412"/>
        <v>theater</v>
      </c>
      <c r="R3325" t="str">
        <f t="shared" si="413"/>
        <v>plays</v>
      </c>
      <c r="S3325" s="10">
        <f t="shared" si="414"/>
        <v>42608.36583333333</v>
      </c>
      <c r="T3325" t="str">
        <f t="shared" si="408"/>
        <v>Aug</v>
      </c>
      <c r="U3325">
        <f t="shared" si="409"/>
        <v>2016</v>
      </c>
      <c r="V3325" s="10">
        <f t="shared" si="415"/>
        <v>42638.36583333333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410"/>
        <v>101.66666666666666</v>
      </c>
      <c r="P3326" s="5">
        <f t="shared" si="411"/>
        <v>152.5</v>
      </c>
      <c r="Q3326" t="str">
        <f t="shared" si="412"/>
        <v>theater</v>
      </c>
      <c r="R3326" t="str">
        <f t="shared" si="413"/>
        <v>plays</v>
      </c>
      <c r="S3326" s="10">
        <f t="shared" si="414"/>
        <v>42512.58321759259</v>
      </c>
      <c r="T3326" t="str">
        <f t="shared" si="408"/>
        <v>May</v>
      </c>
      <c r="U3326">
        <f t="shared" si="409"/>
        <v>2016</v>
      </c>
      <c r="V3326" s="10">
        <f t="shared" si="415"/>
        <v>42526.58321759259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410"/>
        <v>112.5</v>
      </c>
      <c r="P3327" s="5">
        <f t="shared" si="411"/>
        <v>30</v>
      </c>
      <c r="Q3327" t="str">
        <f t="shared" si="412"/>
        <v>theater</v>
      </c>
      <c r="R3327" t="str">
        <f t="shared" si="413"/>
        <v>plays</v>
      </c>
      <c r="S3327" s="10">
        <f t="shared" si="414"/>
        <v>42064.785613425927</v>
      </c>
      <c r="T3327" t="str">
        <f t="shared" si="408"/>
        <v>Mar</v>
      </c>
      <c r="U3327">
        <f t="shared" si="409"/>
        <v>2015</v>
      </c>
      <c r="V3327" s="10">
        <f t="shared" si="415"/>
        <v>42099.743946759263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410"/>
        <v>101.375</v>
      </c>
      <c r="P3328" s="5">
        <f t="shared" si="411"/>
        <v>142.28070175438597</v>
      </c>
      <c r="Q3328" t="str">
        <f t="shared" si="412"/>
        <v>theater</v>
      </c>
      <c r="R3328" t="str">
        <f t="shared" si="413"/>
        <v>plays</v>
      </c>
      <c r="S3328" s="10">
        <f t="shared" si="414"/>
        <v>42041.714178240742</v>
      </c>
      <c r="T3328" t="str">
        <f t="shared" si="408"/>
        <v>Feb</v>
      </c>
      <c r="U3328">
        <f t="shared" si="409"/>
        <v>2015</v>
      </c>
      <c r="V3328" s="10">
        <f t="shared" si="415"/>
        <v>42071.67251157407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410"/>
        <v>101.25</v>
      </c>
      <c r="P3329" s="5">
        <f t="shared" si="411"/>
        <v>24.545454545454547</v>
      </c>
      <c r="Q3329" t="str">
        <f t="shared" si="412"/>
        <v>theater</v>
      </c>
      <c r="R3329" t="str">
        <f t="shared" si="413"/>
        <v>plays</v>
      </c>
      <c r="S3329" s="10">
        <f t="shared" si="414"/>
        <v>42468.374606481477</v>
      </c>
      <c r="T3329" t="str">
        <f t="shared" si="408"/>
        <v>Apr</v>
      </c>
      <c r="U3329">
        <f t="shared" si="409"/>
        <v>2016</v>
      </c>
      <c r="V3329" s="10">
        <f t="shared" si="415"/>
        <v>42498.374606481477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410"/>
        <v>146.38888888888889</v>
      </c>
      <c r="P3330" s="5">
        <f t="shared" si="411"/>
        <v>292.77777777777777</v>
      </c>
      <c r="Q3330" t="str">
        <f t="shared" si="412"/>
        <v>theater</v>
      </c>
      <c r="R3330" t="str">
        <f t="shared" si="413"/>
        <v>plays</v>
      </c>
      <c r="S3330" s="10">
        <f t="shared" si="414"/>
        <v>41822.57503472222</v>
      </c>
      <c r="T3330" t="str">
        <f t="shared" ref="T3330:T3393" si="416">TEXT(S3330,"mmm")</f>
        <v>Jul</v>
      </c>
      <c r="U3330">
        <f t="shared" ref="U3330:U3393" si="417">YEAR(S3330)</f>
        <v>2014</v>
      </c>
      <c r="V3330" s="10">
        <f t="shared" si="415"/>
        <v>41825.041666666664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418">(E3331/D3331)*100</f>
        <v>116.8</v>
      </c>
      <c r="P3331" s="5">
        <f t="shared" ref="P3331:P3394" si="419">IFERROR(E3331/L3331,0)</f>
        <v>44.92307692307692</v>
      </c>
      <c r="Q3331" t="str">
        <f t="shared" ref="Q3331:Q3394" si="420">LEFT(N3331,SEARCH("/",N3331,1)-1)</f>
        <v>theater</v>
      </c>
      <c r="R3331" t="str">
        <f t="shared" ref="R3331:R3394" si="421">RIGHT(N3331,LEN(N3331)-SEARCH("/",N3331,1))</f>
        <v>plays</v>
      </c>
      <c r="S3331" s="10">
        <f t="shared" ref="S3331:S3394" si="422">(((J3331/60)/60)/24)+DATE(1970,1,1)</f>
        <v>41837.323009259257</v>
      </c>
      <c r="T3331" t="str">
        <f t="shared" si="416"/>
        <v>Jul</v>
      </c>
      <c r="U3331">
        <f t="shared" si="417"/>
        <v>2014</v>
      </c>
      <c r="V3331" s="10">
        <f t="shared" ref="V3331:V3394" si="423">(((I3331/60)/60)/24)+DATE(1970,1,1)</f>
        <v>41847.958333333336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418"/>
        <v>106.26666666666667</v>
      </c>
      <c r="P3332" s="5">
        <f t="shared" si="419"/>
        <v>23.10144927536232</v>
      </c>
      <c r="Q3332" t="str">
        <f t="shared" si="420"/>
        <v>theater</v>
      </c>
      <c r="R3332" t="str">
        <f t="shared" si="421"/>
        <v>plays</v>
      </c>
      <c r="S3332" s="10">
        <f t="shared" si="422"/>
        <v>42065.887361111112</v>
      </c>
      <c r="T3332" t="str">
        <f t="shared" si="416"/>
        <v>Mar</v>
      </c>
      <c r="U3332">
        <f t="shared" si="417"/>
        <v>2015</v>
      </c>
      <c r="V3332" s="10">
        <f t="shared" si="423"/>
        <v>42095.845694444448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418"/>
        <v>104.52</v>
      </c>
      <c r="P3333" s="5">
        <f t="shared" si="419"/>
        <v>80.400000000000006</v>
      </c>
      <c r="Q3333" t="str">
        <f t="shared" si="420"/>
        <v>theater</v>
      </c>
      <c r="R3333" t="str">
        <f t="shared" si="421"/>
        <v>plays</v>
      </c>
      <c r="S3333" s="10">
        <f t="shared" si="422"/>
        <v>42248.697754629626</v>
      </c>
      <c r="T3333" t="str">
        <f t="shared" si="416"/>
        <v>Sep</v>
      </c>
      <c r="U3333">
        <f t="shared" si="417"/>
        <v>2015</v>
      </c>
      <c r="V3333" s="10">
        <f t="shared" si="423"/>
        <v>42283.697754629626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418"/>
        <v>100</v>
      </c>
      <c r="P3334" s="5">
        <f t="shared" si="419"/>
        <v>72.289156626506028</v>
      </c>
      <c r="Q3334" t="str">
        <f t="shared" si="420"/>
        <v>theater</v>
      </c>
      <c r="R3334" t="str">
        <f t="shared" si="421"/>
        <v>plays</v>
      </c>
      <c r="S3334" s="10">
        <f t="shared" si="422"/>
        <v>41809.860300925924</v>
      </c>
      <c r="T3334" t="str">
        <f t="shared" si="416"/>
        <v>Jun</v>
      </c>
      <c r="U3334">
        <f t="shared" si="417"/>
        <v>2014</v>
      </c>
      <c r="V3334" s="10">
        <f t="shared" si="423"/>
        <v>41839.860300925924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418"/>
        <v>104.57142857142858</v>
      </c>
      <c r="P3335" s="5">
        <f t="shared" si="419"/>
        <v>32.972972972972975</v>
      </c>
      <c r="Q3335" t="str">
        <f t="shared" si="420"/>
        <v>theater</v>
      </c>
      <c r="R3335" t="str">
        <f t="shared" si="421"/>
        <v>plays</v>
      </c>
      <c r="S3335" s="10">
        <f t="shared" si="422"/>
        <v>42148.676851851851</v>
      </c>
      <c r="T3335" t="str">
        <f t="shared" si="416"/>
        <v>May</v>
      </c>
      <c r="U3335">
        <f t="shared" si="417"/>
        <v>2015</v>
      </c>
      <c r="V3335" s="10">
        <f t="shared" si="423"/>
        <v>42170.676851851851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418"/>
        <v>138.62051149573753</v>
      </c>
      <c r="P3336" s="5">
        <f t="shared" si="419"/>
        <v>116.65217391304348</v>
      </c>
      <c r="Q3336" t="str">
        <f t="shared" si="420"/>
        <v>theater</v>
      </c>
      <c r="R3336" t="str">
        <f t="shared" si="421"/>
        <v>plays</v>
      </c>
      <c r="S3336" s="10">
        <f t="shared" si="422"/>
        <v>42185.521087962959</v>
      </c>
      <c r="T3336" t="str">
        <f t="shared" si="416"/>
        <v>Jun</v>
      </c>
      <c r="U3336">
        <f t="shared" si="417"/>
        <v>2015</v>
      </c>
      <c r="V3336" s="10">
        <f t="shared" si="423"/>
        <v>42215.521087962959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418"/>
        <v>100.32000000000001</v>
      </c>
      <c r="P3337" s="5">
        <f t="shared" si="419"/>
        <v>79.61904761904762</v>
      </c>
      <c r="Q3337" t="str">
        <f t="shared" si="420"/>
        <v>theater</v>
      </c>
      <c r="R3337" t="str">
        <f t="shared" si="421"/>
        <v>plays</v>
      </c>
      <c r="S3337" s="10">
        <f t="shared" si="422"/>
        <v>41827.674143518518</v>
      </c>
      <c r="T3337" t="str">
        <f t="shared" si="416"/>
        <v>Jul</v>
      </c>
      <c r="U3337">
        <f t="shared" si="417"/>
        <v>2014</v>
      </c>
      <c r="V3337" s="10">
        <f t="shared" si="423"/>
        <v>41854.958333333336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418"/>
        <v>100</v>
      </c>
      <c r="P3338" s="5">
        <f t="shared" si="419"/>
        <v>27.777777777777779</v>
      </c>
      <c r="Q3338" t="str">
        <f t="shared" si="420"/>
        <v>theater</v>
      </c>
      <c r="R3338" t="str">
        <f t="shared" si="421"/>
        <v>plays</v>
      </c>
      <c r="S3338" s="10">
        <f t="shared" si="422"/>
        <v>42437.398680555561</v>
      </c>
      <c r="T3338" t="str">
        <f t="shared" si="416"/>
        <v>Mar</v>
      </c>
      <c r="U3338">
        <f t="shared" si="417"/>
        <v>2016</v>
      </c>
      <c r="V3338" s="10">
        <f t="shared" si="423"/>
        <v>42465.35701388889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418"/>
        <v>110.2</v>
      </c>
      <c r="P3339" s="5">
        <f t="shared" si="419"/>
        <v>81.029411764705884</v>
      </c>
      <c r="Q3339" t="str">
        <f t="shared" si="420"/>
        <v>theater</v>
      </c>
      <c r="R3339" t="str">
        <f t="shared" si="421"/>
        <v>plays</v>
      </c>
      <c r="S3339" s="10">
        <f t="shared" si="422"/>
        <v>41901.282025462962</v>
      </c>
      <c r="T3339" t="str">
        <f t="shared" si="416"/>
        <v>Sep</v>
      </c>
      <c r="U3339">
        <f t="shared" si="417"/>
        <v>2014</v>
      </c>
      <c r="V3339" s="10">
        <f t="shared" si="423"/>
        <v>41922.875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418"/>
        <v>102.18</v>
      </c>
      <c r="P3340" s="5">
        <f t="shared" si="419"/>
        <v>136.84821428571428</v>
      </c>
      <c r="Q3340" t="str">
        <f t="shared" si="420"/>
        <v>theater</v>
      </c>
      <c r="R3340" t="str">
        <f t="shared" si="421"/>
        <v>plays</v>
      </c>
      <c r="S3340" s="10">
        <f t="shared" si="422"/>
        <v>42769.574999999997</v>
      </c>
      <c r="T3340" t="str">
        <f t="shared" si="416"/>
        <v>Feb</v>
      </c>
      <c r="U3340">
        <f t="shared" si="417"/>
        <v>2017</v>
      </c>
      <c r="V3340" s="10">
        <f t="shared" si="423"/>
        <v>42790.574999999997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418"/>
        <v>104.35000000000001</v>
      </c>
      <c r="P3341" s="5">
        <f t="shared" si="419"/>
        <v>177.61702127659575</v>
      </c>
      <c r="Q3341" t="str">
        <f t="shared" si="420"/>
        <v>theater</v>
      </c>
      <c r="R3341" t="str">
        <f t="shared" si="421"/>
        <v>plays</v>
      </c>
      <c r="S3341" s="10">
        <f t="shared" si="422"/>
        <v>42549.665717592594</v>
      </c>
      <c r="T3341" t="str">
        <f t="shared" si="416"/>
        <v>Jun</v>
      </c>
      <c r="U3341">
        <f t="shared" si="417"/>
        <v>2016</v>
      </c>
      <c r="V3341" s="10">
        <f t="shared" si="423"/>
        <v>42579.665717592594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418"/>
        <v>138.16666666666666</v>
      </c>
      <c r="P3342" s="5">
        <f t="shared" si="419"/>
        <v>109.07894736842105</v>
      </c>
      <c r="Q3342" t="str">
        <f t="shared" si="420"/>
        <v>theater</v>
      </c>
      <c r="R3342" t="str">
        <f t="shared" si="421"/>
        <v>plays</v>
      </c>
      <c r="S3342" s="10">
        <f t="shared" si="422"/>
        <v>42685.974004629628</v>
      </c>
      <c r="T3342" t="str">
        <f t="shared" si="416"/>
        <v>Nov</v>
      </c>
      <c r="U3342">
        <f t="shared" si="417"/>
        <v>2016</v>
      </c>
      <c r="V3342" s="10">
        <f t="shared" si="423"/>
        <v>42710.974004629628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418"/>
        <v>100</v>
      </c>
      <c r="P3343" s="5">
        <f t="shared" si="419"/>
        <v>119.64285714285714</v>
      </c>
      <c r="Q3343" t="str">
        <f t="shared" si="420"/>
        <v>theater</v>
      </c>
      <c r="R3343" t="str">
        <f t="shared" si="421"/>
        <v>plays</v>
      </c>
      <c r="S3343" s="10">
        <f t="shared" si="422"/>
        <v>42510.798854166671</v>
      </c>
      <c r="T3343" t="str">
        <f t="shared" si="416"/>
        <v>May</v>
      </c>
      <c r="U3343">
        <f t="shared" si="417"/>
        <v>2016</v>
      </c>
      <c r="V3343" s="10">
        <f t="shared" si="423"/>
        <v>42533.708333333328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418"/>
        <v>101.66666666666666</v>
      </c>
      <c r="P3344" s="5">
        <f t="shared" si="419"/>
        <v>78.205128205128204</v>
      </c>
      <c r="Q3344" t="str">
        <f t="shared" si="420"/>
        <v>theater</v>
      </c>
      <c r="R3344" t="str">
        <f t="shared" si="421"/>
        <v>plays</v>
      </c>
      <c r="S3344" s="10">
        <f t="shared" si="422"/>
        <v>42062.296412037031</v>
      </c>
      <c r="T3344" t="str">
        <f t="shared" si="416"/>
        <v>Feb</v>
      </c>
      <c r="U3344">
        <f t="shared" si="417"/>
        <v>2015</v>
      </c>
      <c r="V3344" s="10">
        <f t="shared" si="423"/>
        <v>42095.207638888889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418"/>
        <v>171.42857142857142</v>
      </c>
      <c r="P3345" s="5">
        <f t="shared" si="419"/>
        <v>52.173913043478258</v>
      </c>
      <c r="Q3345" t="str">
        <f t="shared" si="420"/>
        <v>theater</v>
      </c>
      <c r="R3345" t="str">
        <f t="shared" si="421"/>
        <v>plays</v>
      </c>
      <c r="S3345" s="10">
        <f t="shared" si="422"/>
        <v>42452.916481481487</v>
      </c>
      <c r="T3345" t="str">
        <f t="shared" si="416"/>
        <v>Mar</v>
      </c>
      <c r="U3345">
        <f t="shared" si="417"/>
        <v>2016</v>
      </c>
      <c r="V3345" s="10">
        <f t="shared" si="423"/>
        <v>42473.554166666669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418"/>
        <v>101.44444444444444</v>
      </c>
      <c r="P3346" s="5">
        <f t="shared" si="419"/>
        <v>114.125</v>
      </c>
      <c r="Q3346" t="str">
        <f t="shared" si="420"/>
        <v>theater</v>
      </c>
      <c r="R3346" t="str">
        <f t="shared" si="421"/>
        <v>plays</v>
      </c>
      <c r="S3346" s="10">
        <f t="shared" si="422"/>
        <v>41851.200150462959</v>
      </c>
      <c r="T3346" t="str">
        <f t="shared" si="416"/>
        <v>Jul</v>
      </c>
      <c r="U3346">
        <f t="shared" si="417"/>
        <v>2014</v>
      </c>
      <c r="V3346" s="10">
        <f t="shared" si="423"/>
        <v>41881.200150462959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418"/>
        <v>130</v>
      </c>
      <c r="P3347" s="5">
        <f t="shared" si="419"/>
        <v>50</v>
      </c>
      <c r="Q3347" t="str">
        <f t="shared" si="420"/>
        <v>theater</v>
      </c>
      <c r="R3347" t="str">
        <f t="shared" si="421"/>
        <v>plays</v>
      </c>
      <c r="S3347" s="10">
        <f t="shared" si="422"/>
        <v>42053.106111111112</v>
      </c>
      <c r="T3347" t="str">
        <f t="shared" si="416"/>
        <v>Feb</v>
      </c>
      <c r="U3347">
        <f t="shared" si="417"/>
        <v>2015</v>
      </c>
      <c r="V3347" s="10">
        <f t="shared" si="423"/>
        <v>42112.025694444441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418"/>
        <v>110.00000000000001</v>
      </c>
      <c r="P3348" s="5">
        <f t="shared" si="419"/>
        <v>91.666666666666671</v>
      </c>
      <c r="Q3348" t="str">
        <f t="shared" si="420"/>
        <v>theater</v>
      </c>
      <c r="R3348" t="str">
        <f t="shared" si="421"/>
        <v>plays</v>
      </c>
      <c r="S3348" s="10">
        <f t="shared" si="422"/>
        <v>42054.024421296301</v>
      </c>
      <c r="T3348" t="str">
        <f t="shared" si="416"/>
        <v>Feb</v>
      </c>
      <c r="U3348">
        <f t="shared" si="417"/>
        <v>2015</v>
      </c>
      <c r="V3348" s="10">
        <f t="shared" si="423"/>
        <v>42061.024421296301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418"/>
        <v>119.44999999999999</v>
      </c>
      <c r="P3349" s="5">
        <f t="shared" si="419"/>
        <v>108.59090909090909</v>
      </c>
      <c r="Q3349" t="str">
        <f t="shared" si="420"/>
        <v>theater</v>
      </c>
      <c r="R3349" t="str">
        <f t="shared" si="421"/>
        <v>plays</v>
      </c>
      <c r="S3349" s="10">
        <f t="shared" si="422"/>
        <v>42484.551550925928</v>
      </c>
      <c r="T3349" t="str">
        <f t="shared" si="416"/>
        <v>Apr</v>
      </c>
      <c r="U3349">
        <f t="shared" si="417"/>
        <v>2016</v>
      </c>
      <c r="V3349" s="10">
        <f t="shared" si="423"/>
        <v>42498.875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418"/>
        <v>100.2909090909091</v>
      </c>
      <c r="P3350" s="5">
        <f t="shared" si="419"/>
        <v>69.822784810126578</v>
      </c>
      <c r="Q3350" t="str">
        <f t="shared" si="420"/>
        <v>theater</v>
      </c>
      <c r="R3350" t="str">
        <f t="shared" si="421"/>
        <v>plays</v>
      </c>
      <c r="S3350" s="10">
        <f t="shared" si="422"/>
        <v>42466.558796296296</v>
      </c>
      <c r="T3350" t="str">
        <f t="shared" si="416"/>
        <v>Apr</v>
      </c>
      <c r="U3350">
        <f t="shared" si="417"/>
        <v>2016</v>
      </c>
      <c r="V3350" s="10">
        <f t="shared" si="423"/>
        <v>42490.165972222225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418"/>
        <v>153.4</v>
      </c>
      <c r="P3351" s="5">
        <f t="shared" si="419"/>
        <v>109.57142857142857</v>
      </c>
      <c r="Q3351" t="str">
        <f t="shared" si="420"/>
        <v>theater</v>
      </c>
      <c r="R3351" t="str">
        <f t="shared" si="421"/>
        <v>plays</v>
      </c>
      <c r="S3351" s="10">
        <f t="shared" si="422"/>
        <v>42513.110787037032</v>
      </c>
      <c r="T3351" t="str">
        <f t="shared" si="416"/>
        <v>May</v>
      </c>
      <c r="U3351">
        <f t="shared" si="417"/>
        <v>2016</v>
      </c>
      <c r="V3351" s="10">
        <f t="shared" si="423"/>
        <v>42534.708333333328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418"/>
        <v>104.42857142857143</v>
      </c>
      <c r="P3352" s="5">
        <f t="shared" si="419"/>
        <v>71.666666666666671</v>
      </c>
      <c r="Q3352" t="str">
        <f t="shared" si="420"/>
        <v>theater</v>
      </c>
      <c r="R3352" t="str">
        <f t="shared" si="421"/>
        <v>plays</v>
      </c>
      <c r="S3352" s="10">
        <f t="shared" si="422"/>
        <v>42302.701516203699</v>
      </c>
      <c r="T3352" t="str">
        <f t="shared" si="416"/>
        <v>Oct</v>
      </c>
      <c r="U3352">
        <f t="shared" si="417"/>
        <v>2015</v>
      </c>
      <c r="V3352" s="10">
        <f t="shared" si="423"/>
        <v>42337.958333333328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418"/>
        <v>101.1</v>
      </c>
      <c r="P3353" s="5">
        <f t="shared" si="419"/>
        <v>93.611111111111114</v>
      </c>
      <c r="Q3353" t="str">
        <f t="shared" si="420"/>
        <v>theater</v>
      </c>
      <c r="R3353" t="str">
        <f t="shared" si="421"/>
        <v>plays</v>
      </c>
      <c r="S3353" s="10">
        <f t="shared" si="422"/>
        <v>41806.395428240743</v>
      </c>
      <c r="T3353" t="str">
        <f t="shared" si="416"/>
        <v>Jun</v>
      </c>
      <c r="U3353">
        <f t="shared" si="417"/>
        <v>2014</v>
      </c>
      <c r="V3353" s="10">
        <f t="shared" si="423"/>
        <v>41843.458333333336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418"/>
        <v>107.52</v>
      </c>
      <c r="P3354" s="5">
        <f t="shared" si="419"/>
        <v>76.8</v>
      </c>
      <c r="Q3354" t="str">
        <f t="shared" si="420"/>
        <v>theater</v>
      </c>
      <c r="R3354" t="str">
        <f t="shared" si="421"/>
        <v>plays</v>
      </c>
      <c r="S3354" s="10">
        <f t="shared" si="422"/>
        <v>42495.992800925931</v>
      </c>
      <c r="T3354" t="str">
        <f t="shared" si="416"/>
        <v>May</v>
      </c>
      <c r="U3354">
        <f t="shared" si="417"/>
        <v>2016</v>
      </c>
      <c r="V3354" s="10">
        <f t="shared" si="423"/>
        <v>42552.958333333328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418"/>
        <v>315</v>
      </c>
      <c r="P3355" s="5">
        <f t="shared" si="419"/>
        <v>35.795454545454547</v>
      </c>
      <c r="Q3355" t="str">
        <f t="shared" si="420"/>
        <v>theater</v>
      </c>
      <c r="R3355" t="str">
        <f t="shared" si="421"/>
        <v>plays</v>
      </c>
      <c r="S3355" s="10">
        <f t="shared" si="422"/>
        <v>42479.432291666672</v>
      </c>
      <c r="T3355" t="str">
        <f t="shared" si="416"/>
        <v>Apr</v>
      </c>
      <c r="U3355">
        <f t="shared" si="417"/>
        <v>2016</v>
      </c>
      <c r="V3355" s="10">
        <f t="shared" si="423"/>
        <v>42492.958333333328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418"/>
        <v>101.93333333333334</v>
      </c>
      <c r="P3356" s="5">
        <f t="shared" si="419"/>
        <v>55.6</v>
      </c>
      <c r="Q3356" t="str">
        <f t="shared" si="420"/>
        <v>theater</v>
      </c>
      <c r="R3356" t="str">
        <f t="shared" si="421"/>
        <v>plays</v>
      </c>
      <c r="S3356" s="10">
        <f t="shared" si="422"/>
        <v>42270.7269212963</v>
      </c>
      <c r="T3356" t="str">
        <f t="shared" si="416"/>
        <v>Sep</v>
      </c>
      <c r="U3356">
        <f t="shared" si="417"/>
        <v>2015</v>
      </c>
      <c r="V3356" s="10">
        <f t="shared" si="423"/>
        <v>42306.167361111111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418"/>
        <v>126.28571428571429</v>
      </c>
      <c r="P3357" s="5">
        <f t="shared" si="419"/>
        <v>147.33333333333334</v>
      </c>
      <c r="Q3357" t="str">
        <f t="shared" si="420"/>
        <v>theater</v>
      </c>
      <c r="R3357" t="str">
        <f t="shared" si="421"/>
        <v>plays</v>
      </c>
      <c r="S3357" s="10">
        <f t="shared" si="422"/>
        <v>42489.619525462964</v>
      </c>
      <c r="T3357" t="str">
        <f t="shared" si="416"/>
        <v>Apr</v>
      </c>
      <c r="U3357">
        <f t="shared" si="417"/>
        <v>2016</v>
      </c>
      <c r="V3357" s="10">
        <f t="shared" si="423"/>
        <v>42500.470138888893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418"/>
        <v>101.4</v>
      </c>
      <c r="P3358" s="5">
        <f t="shared" si="419"/>
        <v>56.333333333333336</v>
      </c>
      <c r="Q3358" t="str">
        <f t="shared" si="420"/>
        <v>theater</v>
      </c>
      <c r="R3358" t="str">
        <f t="shared" si="421"/>
        <v>plays</v>
      </c>
      <c r="S3358" s="10">
        <f t="shared" si="422"/>
        <v>42536.815648148149</v>
      </c>
      <c r="T3358" t="str">
        <f t="shared" si="416"/>
        <v>Jun</v>
      </c>
      <c r="U3358">
        <f t="shared" si="417"/>
        <v>2016</v>
      </c>
      <c r="V3358" s="10">
        <f t="shared" si="423"/>
        <v>42566.815648148149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418"/>
        <v>101</v>
      </c>
      <c r="P3359" s="5">
        <f t="shared" si="419"/>
        <v>96.19047619047619</v>
      </c>
      <c r="Q3359" t="str">
        <f t="shared" si="420"/>
        <v>theater</v>
      </c>
      <c r="R3359" t="str">
        <f t="shared" si="421"/>
        <v>plays</v>
      </c>
      <c r="S3359" s="10">
        <f t="shared" si="422"/>
        <v>41822.417939814812</v>
      </c>
      <c r="T3359" t="str">
        <f t="shared" si="416"/>
        <v>Jul</v>
      </c>
      <c r="U3359">
        <f t="shared" si="417"/>
        <v>2014</v>
      </c>
      <c r="V3359" s="10">
        <f t="shared" si="423"/>
        <v>41852.417939814812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418"/>
        <v>102.99000000000001</v>
      </c>
      <c r="P3360" s="5">
        <f t="shared" si="419"/>
        <v>63.574074074074076</v>
      </c>
      <c r="Q3360" t="str">
        <f t="shared" si="420"/>
        <v>theater</v>
      </c>
      <c r="R3360" t="str">
        <f t="shared" si="421"/>
        <v>plays</v>
      </c>
      <c r="S3360" s="10">
        <f t="shared" si="422"/>
        <v>41932.311099537037</v>
      </c>
      <c r="T3360" t="str">
        <f t="shared" si="416"/>
        <v>Oct</v>
      </c>
      <c r="U3360">
        <f t="shared" si="417"/>
        <v>2014</v>
      </c>
      <c r="V3360" s="10">
        <f t="shared" si="423"/>
        <v>41962.352766203709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418"/>
        <v>106.25</v>
      </c>
      <c r="P3361" s="5">
        <f t="shared" si="419"/>
        <v>184.78260869565219</v>
      </c>
      <c r="Q3361" t="str">
        <f t="shared" si="420"/>
        <v>theater</v>
      </c>
      <c r="R3361" t="str">
        <f t="shared" si="421"/>
        <v>plays</v>
      </c>
      <c r="S3361" s="10">
        <f t="shared" si="422"/>
        <v>42746.057106481487</v>
      </c>
      <c r="T3361" t="str">
        <f t="shared" si="416"/>
        <v>Jan</v>
      </c>
      <c r="U3361">
        <f t="shared" si="417"/>
        <v>2017</v>
      </c>
      <c r="V3361" s="10">
        <f t="shared" si="423"/>
        <v>42791.057106481487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418"/>
        <v>101.37777777777779</v>
      </c>
      <c r="P3362" s="5">
        <f t="shared" si="419"/>
        <v>126.72222222222223</v>
      </c>
      <c r="Q3362" t="str">
        <f t="shared" si="420"/>
        <v>theater</v>
      </c>
      <c r="R3362" t="str">
        <f t="shared" si="421"/>
        <v>plays</v>
      </c>
      <c r="S3362" s="10">
        <f t="shared" si="422"/>
        <v>42697.082673611112</v>
      </c>
      <c r="T3362" t="str">
        <f t="shared" si="416"/>
        <v>Nov</v>
      </c>
      <c r="U3362">
        <f t="shared" si="417"/>
        <v>2016</v>
      </c>
      <c r="V3362" s="10">
        <f t="shared" si="423"/>
        <v>42718.665972222225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418"/>
        <v>113.46000000000001</v>
      </c>
      <c r="P3363" s="5">
        <f t="shared" si="419"/>
        <v>83.42647058823529</v>
      </c>
      <c r="Q3363" t="str">
        <f t="shared" si="420"/>
        <v>theater</v>
      </c>
      <c r="R3363" t="str">
        <f t="shared" si="421"/>
        <v>plays</v>
      </c>
      <c r="S3363" s="10">
        <f t="shared" si="422"/>
        <v>41866.025347222225</v>
      </c>
      <c r="T3363" t="str">
        <f t="shared" si="416"/>
        <v>Aug</v>
      </c>
      <c r="U3363">
        <f t="shared" si="417"/>
        <v>2014</v>
      </c>
      <c r="V3363" s="10">
        <f t="shared" si="423"/>
        <v>41883.665972222225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418"/>
        <v>218.00000000000003</v>
      </c>
      <c r="P3364" s="5">
        <f t="shared" si="419"/>
        <v>54.5</v>
      </c>
      <c r="Q3364" t="str">
        <f t="shared" si="420"/>
        <v>theater</v>
      </c>
      <c r="R3364" t="str">
        <f t="shared" si="421"/>
        <v>plays</v>
      </c>
      <c r="S3364" s="10">
        <f t="shared" si="422"/>
        <v>42056.091631944444</v>
      </c>
      <c r="T3364" t="str">
        <f t="shared" si="416"/>
        <v>Feb</v>
      </c>
      <c r="U3364">
        <f t="shared" si="417"/>
        <v>2015</v>
      </c>
      <c r="V3364" s="10">
        <f t="shared" si="423"/>
        <v>42070.204861111109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418"/>
        <v>101.41935483870968</v>
      </c>
      <c r="P3365" s="5">
        <f t="shared" si="419"/>
        <v>302.30769230769232</v>
      </c>
      <c r="Q3365" t="str">
        <f t="shared" si="420"/>
        <v>theater</v>
      </c>
      <c r="R3365" t="str">
        <f t="shared" si="421"/>
        <v>plays</v>
      </c>
      <c r="S3365" s="10">
        <f t="shared" si="422"/>
        <v>41851.771354166667</v>
      </c>
      <c r="T3365" t="str">
        <f t="shared" si="416"/>
        <v>Jul</v>
      </c>
      <c r="U3365">
        <f t="shared" si="417"/>
        <v>2014</v>
      </c>
      <c r="V3365" s="10">
        <f t="shared" si="423"/>
        <v>41870.666666666664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418"/>
        <v>105.93333333333332</v>
      </c>
      <c r="P3366" s="5">
        <f t="shared" si="419"/>
        <v>44.138888888888886</v>
      </c>
      <c r="Q3366" t="str">
        <f t="shared" si="420"/>
        <v>theater</v>
      </c>
      <c r="R3366" t="str">
        <f t="shared" si="421"/>
        <v>plays</v>
      </c>
      <c r="S3366" s="10">
        <f t="shared" si="422"/>
        <v>42422.977418981478</v>
      </c>
      <c r="T3366" t="str">
        <f t="shared" si="416"/>
        <v>Feb</v>
      </c>
      <c r="U3366">
        <f t="shared" si="417"/>
        <v>2016</v>
      </c>
      <c r="V3366" s="10">
        <f t="shared" si="423"/>
        <v>42444.875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418"/>
        <v>104</v>
      </c>
      <c r="P3367" s="5">
        <f t="shared" si="419"/>
        <v>866.66666666666663</v>
      </c>
      <c r="Q3367" t="str">
        <f t="shared" si="420"/>
        <v>theater</v>
      </c>
      <c r="R3367" t="str">
        <f t="shared" si="421"/>
        <v>plays</v>
      </c>
      <c r="S3367" s="10">
        <f t="shared" si="422"/>
        <v>42321.101759259262</v>
      </c>
      <c r="T3367" t="str">
        <f t="shared" si="416"/>
        <v>Nov</v>
      </c>
      <c r="U3367">
        <f t="shared" si="417"/>
        <v>2015</v>
      </c>
      <c r="V3367" s="10">
        <f t="shared" si="423"/>
        <v>42351.101759259262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418"/>
        <v>221</v>
      </c>
      <c r="P3368" s="5">
        <f t="shared" si="419"/>
        <v>61.388888888888886</v>
      </c>
      <c r="Q3368" t="str">
        <f t="shared" si="420"/>
        <v>theater</v>
      </c>
      <c r="R3368" t="str">
        <f t="shared" si="421"/>
        <v>plays</v>
      </c>
      <c r="S3368" s="10">
        <f t="shared" si="422"/>
        <v>42107.067557870367</v>
      </c>
      <c r="T3368" t="str">
        <f t="shared" si="416"/>
        <v>Apr</v>
      </c>
      <c r="U3368">
        <f t="shared" si="417"/>
        <v>2015</v>
      </c>
      <c r="V3368" s="10">
        <f t="shared" si="423"/>
        <v>42137.067557870367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418"/>
        <v>118.66666666666667</v>
      </c>
      <c r="P3369" s="5">
        <f t="shared" si="419"/>
        <v>29.666666666666668</v>
      </c>
      <c r="Q3369" t="str">
        <f t="shared" si="420"/>
        <v>theater</v>
      </c>
      <c r="R3369" t="str">
        <f t="shared" si="421"/>
        <v>plays</v>
      </c>
      <c r="S3369" s="10">
        <f t="shared" si="422"/>
        <v>42192.933958333335</v>
      </c>
      <c r="T3369" t="str">
        <f t="shared" si="416"/>
        <v>Jul</v>
      </c>
      <c r="U3369">
        <f t="shared" si="417"/>
        <v>2015</v>
      </c>
      <c r="V3369" s="10">
        <f t="shared" si="423"/>
        <v>42217.933958333335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418"/>
        <v>104.60000000000001</v>
      </c>
      <c r="P3370" s="5">
        <f t="shared" si="419"/>
        <v>45.478260869565219</v>
      </c>
      <c r="Q3370" t="str">
        <f t="shared" si="420"/>
        <v>theater</v>
      </c>
      <c r="R3370" t="str">
        <f t="shared" si="421"/>
        <v>plays</v>
      </c>
      <c r="S3370" s="10">
        <f t="shared" si="422"/>
        <v>41969.199756944443</v>
      </c>
      <c r="T3370" t="str">
        <f t="shared" si="416"/>
        <v>Nov</v>
      </c>
      <c r="U3370">
        <f t="shared" si="417"/>
        <v>2014</v>
      </c>
      <c r="V3370" s="10">
        <f t="shared" si="423"/>
        <v>42005.208333333328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418"/>
        <v>103.89999999999999</v>
      </c>
      <c r="P3371" s="5">
        <f t="shared" si="419"/>
        <v>96.203703703703709</v>
      </c>
      <c r="Q3371" t="str">
        <f t="shared" si="420"/>
        <v>theater</v>
      </c>
      <c r="R3371" t="str">
        <f t="shared" si="421"/>
        <v>plays</v>
      </c>
      <c r="S3371" s="10">
        <f t="shared" si="422"/>
        <v>42690.041435185187</v>
      </c>
      <c r="T3371" t="str">
        <f t="shared" si="416"/>
        <v>Nov</v>
      </c>
      <c r="U3371">
        <f t="shared" si="417"/>
        <v>2016</v>
      </c>
      <c r="V3371" s="10">
        <f t="shared" si="423"/>
        <v>42750.041435185187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418"/>
        <v>117.73333333333333</v>
      </c>
      <c r="P3372" s="5">
        <f t="shared" si="419"/>
        <v>67.92307692307692</v>
      </c>
      <c r="Q3372" t="str">
        <f t="shared" si="420"/>
        <v>theater</v>
      </c>
      <c r="R3372" t="str">
        <f t="shared" si="421"/>
        <v>plays</v>
      </c>
      <c r="S3372" s="10">
        <f t="shared" si="422"/>
        <v>42690.334317129629</v>
      </c>
      <c r="T3372" t="str">
        <f t="shared" si="416"/>
        <v>Nov</v>
      </c>
      <c r="U3372">
        <f t="shared" si="417"/>
        <v>2016</v>
      </c>
      <c r="V3372" s="10">
        <f t="shared" si="423"/>
        <v>42721.333333333328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418"/>
        <v>138.5</v>
      </c>
      <c r="P3373" s="5">
        <f t="shared" si="419"/>
        <v>30.777777777777779</v>
      </c>
      <c r="Q3373" t="str">
        <f t="shared" si="420"/>
        <v>theater</v>
      </c>
      <c r="R3373" t="str">
        <f t="shared" si="421"/>
        <v>plays</v>
      </c>
      <c r="S3373" s="10">
        <f t="shared" si="422"/>
        <v>42312.874594907407</v>
      </c>
      <c r="T3373" t="str">
        <f t="shared" si="416"/>
        <v>Nov</v>
      </c>
      <c r="U3373">
        <f t="shared" si="417"/>
        <v>2015</v>
      </c>
      <c r="V3373" s="10">
        <f t="shared" si="423"/>
        <v>42340.874594907407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418"/>
        <v>103.49999999999999</v>
      </c>
      <c r="P3374" s="5">
        <f t="shared" si="419"/>
        <v>38.333333333333336</v>
      </c>
      <c r="Q3374" t="str">
        <f t="shared" si="420"/>
        <v>theater</v>
      </c>
      <c r="R3374" t="str">
        <f t="shared" si="421"/>
        <v>plays</v>
      </c>
      <c r="S3374" s="10">
        <f t="shared" si="422"/>
        <v>41855.548101851848</v>
      </c>
      <c r="T3374" t="str">
        <f t="shared" si="416"/>
        <v>Aug</v>
      </c>
      <c r="U3374">
        <f t="shared" si="417"/>
        <v>2014</v>
      </c>
      <c r="V3374" s="10">
        <f t="shared" si="423"/>
        <v>41876.207638888889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418"/>
        <v>100.25</v>
      </c>
      <c r="P3375" s="5">
        <f t="shared" si="419"/>
        <v>66.833333333333329</v>
      </c>
      <c r="Q3375" t="str">
        <f t="shared" si="420"/>
        <v>theater</v>
      </c>
      <c r="R3375" t="str">
        <f t="shared" si="421"/>
        <v>plays</v>
      </c>
      <c r="S3375" s="10">
        <f t="shared" si="422"/>
        <v>42179.854629629626</v>
      </c>
      <c r="T3375" t="str">
        <f t="shared" si="416"/>
        <v>Jun</v>
      </c>
      <c r="U3375">
        <f t="shared" si="417"/>
        <v>2015</v>
      </c>
      <c r="V3375" s="10">
        <f t="shared" si="423"/>
        <v>42203.666666666672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418"/>
        <v>106.57142857142856</v>
      </c>
      <c r="P3376" s="5">
        <f t="shared" si="419"/>
        <v>71.730769230769226</v>
      </c>
      <c r="Q3376" t="str">
        <f t="shared" si="420"/>
        <v>theater</v>
      </c>
      <c r="R3376" t="str">
        <f t="shared" si="421"/>
        <v>plays</v>
      </c>
      <c r="S3376" s="10">
        <f t="shared" si="422"/>
        <v>42275.731666666667</v>
      </c>
      <c r="T3376" t="str">
        <f t="shared" si="416"/>
        <v>Sep</v>
      </c>
      <c r="U3376">
        <f t="shared" si="417"/>
        <v>2015</v>
      </c>
      <c r="V3376" s="10">
        <f t="shared" si="423"/>
        <v>42305.731666666667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418"/>
        <v>100</v>
      </c>
      <c r="P3377" s="5">
        <f t="shared" si="419"/>
        <v>176.47058823529412</v>
      </c>
      <c r="Q3377" t="str">
        <f t="shared" si="420"/>
        <v>theater</v>
      </c>
      <c r="R3377" t="str">
        <f t="shared" si="421"/>
        <v>plays</v>
      </c>
      <c r="S3377" s="10">
        <f t="shared" si="422"/>
        <v>41765.610798611109</v>
      </c>
      <c r="T3377" t="str">
        <f t="shared" si="416"/>
        <v>May</v>
      </c>
      <c r="U3377">
        <f t="shared" si="417"/>
        <v>2014</v>
      </c>
      <c r="V3377" s="10">
        <f t="shared" si="423"/>
        <v>41777.610798611109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418"/>
        <v>100.01249999999999</v>
      </c>
      <c r="P3378" s="5">
        <f t="shared" si="419"/>
        <v>421.10526315789474</v>
      </c>
      <c r="Q3378" t="str">
        <f t="shared" si="420"/>
        <v>theater</v>
      </c>
      <c r="R3378" t="str">
        <f t="shared" si="421"/>
        <v>plays</v>
      </c>
      <c r="S3378" s="10">
        <f t="shared" si="422"/>
        <v>42059.701319444444</v>
      </c>
      <c r="T3378" t="str">
        <f t="shared" si="416"/>
        <v>Feb</v>
      </c>
      <c r="U3378">
        <f t="shared" si="417"/>
        <v>2015</v>
      </c>
      <c r="V3378" s="10">
        <f t="shared" si="423"/>
        <v>42119.659652777773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418"/>
        <v>101.05</v>
      </c>
      <c r="P3379" s="5">
        <f t="shared" si="419"/>
        <v>104.98701298701299</v>
      </c>
      <c r="Q3379" t="str">
        <f t="shared" si="420"/>
        <v>theater</v>
      </c>
      <c r="R3379" t="str">
        <f t="shared" si="421"/>
        <v>plays</v>
      </c>
      <c r="S3379" s="10">
        <f t="shared" si="422"/>
        <v>42053.732627314821</v>
      </c>
      <c r="T3379" t="str">
        <f t="shared" si="416"/>
        <v>Feb</v>
      </c>
      <c r="U3379">
        <f t="shared" si="417"/>
        <v>2015</v>
      </c>
      <c r="V3379" s="10">
        <f t="shared" si="423"/>
        <v>42083.705555555556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418"/>
        <v>107.63636363636364</v>
      </c>
      <c r="P3380" s="5">
        <f t="shared" si="419"/>
        <v>28.19047619047619</v>
      </c>
      <c r="Q3380" t="str">
        <f t="shared" si="420"/>
        <v>theater</v>
      </c>
      <c r="R3380" t="str">
        <f t="shared" si="421"/>
        <v>plays</v>
      </c>
      <c r="S3380" s="10">
        <f t="shared" si="422"/>
        <v>41858.355393518519</v>
      </c>
      <c r="T3380" t="str">
        <f t="shared" si="416"/>
        <v>Aug</v>
      </c>
      <c r="U3380">
        <f t="shared" si="417"/>
        <v>2014</v>
      </c>
      <c r="V3380" s="10">
        <f t="shared" si="423"/>
        <v>41882.547222222223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418"/>
        <v>103.64999999999999</v>
      </c>
      <c r="P3381" s="5">
        <f t="shared" si="419"/>
        <v>54.55263157894737</v>
      </c>
      <c r="Q3381" t="str">
        <f t="shared" si="420"/>
        <v>theater</v>
      </c>
      <c r="R3381" t="str">
        <f t="shared" si="421"/>
        <v>plays</v>
      </c>
      <c r="S3381" s="10">
        <f t="shared" si="422"/>
        <v>42225.513888888891</v>
      </c>
      <c r="T3381" t="str">
        <f t="shared" si="416"/>
        <v>Aug</v>
      </c>
      <c r="U3381">
        <f t="shared" si="417"/>
        <v>2015</v>
      </c>
      <c r="V3381" s="10">
        <f t="shared" si="423"/>
        <v>42242.958333333328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418"/>
        <v>104.43333333333334</v>
      </c>
      <c r="P3382" s="5">
        <f t="shared" si="419"/>
        <v>111.89285714285714</v>
      </c>
      <c r="Q3382" t="str">
        <f t="shared" si="420"/>
        <v>theater</v>
      </c>
      <c r="R3382" t="str">
        <f t="shared" si="421"/>
        <v>plays</v>
      </c>
      <c r="S3382" s="10">
        <f t="shared" si="422"/>
        <v>41937.95344907407</v>
      </c>
      <c r="T3382" t="str">
        <f t="shared" si="416"/>
        <v>Oct</v>
      </c>
      <c r="U3382">
        <f t="shared" si="417"/>
        <v>2014</v>
      </c>
      <c r="V3382" s="10">
        <f t="shared" si="423"/>
        <v>41972.995115740734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418"/>
        <v>102.25</v>
      </c>
      <c r="P3383" s="5">
        <f t="shared" si="419"/>
        <v>85.208333333333329</v>
      </c>
      <c r="Q3383" t="str">
        <f t="shared" si="420"/>
        <v>theater</v>
      </c>
      <c r="R3383" t="str">
        <f t="shared" si="421"/>
        <v>plays</v>
      </c>
      <c r="S3383" s="10">
        <f t="shared" si="422"/>
        <v>42044.184988425928</v>
      </c>
      <c r="T3383" t="str">
        <f t="shared" si="416"/>
        <v>Feb</v>
      </c>
      <c r="U3383">
        <f t="shared" si="417"/>
        <v>2015</v>
      </c>
      <c r="V3383" s="10">
        <f t="shared" si="423"/>
        <v>42074.143321759257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418"/>
        <v>100.74285714285713</v>
      </c>
      <c r="P3384" s="5">
        <f t="shared" si="419"/>
        <v>76.652173913043484</v>
      </c>
      <c r="Q3384" t="str">
        <f t="shared" si="420"/>
        <v>theater</v>
      </c>
      <c r="R3384" t="str">
        <f t="shared" si="421"/>
        <v>plays</v>
      </c>
      <c r="S3384" s="10">
        <f t="shared" si="422"/>
        <v>42559.431203703702</v>
      </c>
      <c r="T3384" t="str">
        <f t="shared" si="416"/>
        <v>Jul</v>
      </c>
      <c r="U3384">
        <f t="shared" si="417"/>
        <v>2016</v>
      </c>
      <c r="V3384" s="10">
        <f t="shared" si="423"/>
        <v>42583.957638888889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418"/>
        <v>111.71428571428572</v>
      </c>
      <c r="P3385" s="5">
        <f t="shared" si="419"/>
        <v>65.166666666666671</v>
      </c>
      <c r="Q3385" t="str">
        <f t="shared" si="420"/>
        <v>theater</v>
      </c>
      <c r="R3385" t="str">
        <f t="shared" si="421"/>
        <v>plays</v>
      </c>
      <c r="S3385" s="10">
        <f t="shared" si="422"/>
        <v>42524.782638888893</v>
      </c>
      <c r="T3385" t="str">
        <f t="shared" si="416"/>
        <v>Jun</v>
      </c>
      <c r="U3385">
        <f t="shared" si="417"/>
        <v>2016</v>
      </c>
      <c r="V3385" s="10">
        <f t="shared" si="423"/>
        <v>42544.782638888893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418"/>
        <v>100.01100000000001</v>
      </c>
      <c r="P3386" s="5">
        <f t="shared" si="419"/>
        <v>93.760312499999998</v>
      </c>
      <c r="Q3386" t="str">
        <f t="shared" si="420"/>
        <v>theater</v>
      </c>
      <c r="R3386" t="str">
        <f t="shared" si="421"/>
        <v>plays</v>
      </c>
      <c r="S3386" s="10">
        <f t="shared" si="422"/>
        <v>42292.087592592594</v>
      </c>
      <c r="T3386" t="str">
        <f t="shared" si="416"/>
        <v>Oct</v>
      </c>
      <c r="U3386">
        <f t="shared" si="417"/>
        <v>2015</v>
      </c>
      <c r="V3386" s="10">
        <f t="shared" si="423"/>
        <v>42329.125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418"/>
        <v>100</v>
      </c>
      <c r="P3387" s="5">
        <f t="shared" si="419"/>
        <v>133.33333333333334</v>
      </c>
      <c r="Q3387" t="str">
        <f t="shared" si="420"/>
        <v>theater</v>
      </c>
      <c r="R3387" t="str">
        <f t="shared" si="421"/>
        <v>plays</v>
      </c>
      <c r="S3387" s="10">
        <f t="shared" si="422"/>
        <v>41953.8675</v>
      </c>
      <c r="T3387" t="str">
        <f t="shared" si="416"/>
        <v>Nov</v>
      </c>
      <c r="U3387">
        <f t="shared" si="417"/>
        <v>2014</v>
      </c>
      <c r="V3387" s="10">
        <f t="shared" si="423"/>
        <v>41983.8675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418"/>
        <v>105</v>
      </c>
      <c r="P3388" s="5">
        <f t="shared" si="419"/>
        <v>51.219512195121951</v>
      </c>
      <c r="Q3388" t="str">
        <f t="shared" si="420"/>
        <v>theater</v>
      </c>
      <c r="R3388" t="str">
        <f t="shared" si="421"/>
        <v>plays</v>
      </c>
      <c r="S3388" s="10">
        <f t="shared" si="422"/>
        <v>41946.644745370373</v>
      </c>
      <c r="T3388" t="str">
        <f t="shared" si="416"/>
        <v>Nov</v>
      </c>
      <c r="U3388">
        <f t="shared" si="417"/>
        <v>2014</v>
      </c>
      <c r="V3388" s="10">
        <f t="shared" si="423"/>
        <v>41976.644745370373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418"/>
        <v>116.86666666666667</v>
      </c>
      <c r="P3389" s="5">
        <f t="shared" si="419"/>
        <v>100.17142857142858</v>
      </c>
      <c r="Q3389" t="str">
        <f t="shared" si="420"/>
        <v>theater</v>
      </c>
      <c r="R3389" t="str">
        <f t="shared" si="421"/>
        <v>plays</v>
      </c>
      <c r="S3389" s="10">
        <f t="shared" si="422"/>
        <v>41947.762592592589</v>
      </c>
      <c r="T3389" t="str">
        <f t="shared" si="416"/>
        <v>Nov</v>
      </c>
      <c r="U3389">
        <f t="shared" si="417"/>
        <v>2014</v>
      </c>
      <c r="V3389" s="10">
        <f t="shared" si="423"/>
        <v>41987.762592592597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418"/>
        <v>103.8</v>
      </c>
      <c r="P3390" s="5">
        <f t="shared" si="419"/>
        <v>34.6</v>
      </c>
      <c r="Q3390" t="str">
        <f t="shared" si="420"/>
        <v>theater</v>
      </c>
      <c r="R3390" t="str">
        <f t="shared" si="421"/>
        <v>plays</v>
      </c>
      <c r="S3390" s="10">
        <f t="shared" si="422"/>
        <v>42143.461122685185</v>
      </c>
      <c r="T3390" t="str">
        <f t="shared" si="416"/>
        <v>May</v>
      </c>
      <c r="U3390">
        <f t="shared" si="417"/>
        <v>2015</v>
      </c>
      <c r="V3390" s="10">
        <f t="shared" si="423"/>
        <v>42173.461122685185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418"/>
        <v>114.5</v>
      </c>
      <c r="P3391" s="5">
        <f t="shared" si="419"/>
        <v>184.67741935483872</v>
      </c>
      <c r="Q3391" t="str">
        <f t="shared" si="420"/>
        <v>theater</v>
      </c>
      <c r="R3391" t="str">
        <f t="shared" si="421"/>
        <v>plays</v>
      </c>
      <c r="S3391" s="10">
        <f t="shared" si="422"/>
        <v>42494.563449074078</v>
      </c>
      <c r="T3391" t="str">
        <f t="shared" si="416"/>
        <v>May</v>
      </c>
      <c r="U3391">
        <f t="shared" si="417"/>
        <v>2016</v>
      </c>
      <c r="V3391" s="10">
        <f t="shared" si="423"/>
        <v>42524.563449074078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418"/>
        <v>102.4</v>
      </c>
      <c r="P3392" s="5">
        <f t="shared" si="419"/>
        <v>69.818181818181813</v>
      </c>
      <c r="Q3392" t="str">
        <f t="shared" si="420"/>
        <v>theater</v>
      </c>
      <c r="R3392" t="str">
        <f t="shared" si="421"/>
        <v>plays</v>
      </c>
      <c r="S3392" s="10">
        <f t="shared" si="422"/>
        <v>41815.774826388886</v>
      </c>
      <c r="T3392" t="str">
        <f t="shared" si="416"/>
        <v>Jun</v>
      </c>
      <c r="U3392">
        <f t="shared" si="417"/>
        <v>2014</v>
      </c>
      <c r="V3392" s="10">
        <f t="shared" si="423"/>
        <v>41830.774826388886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418"/>
        <v>223</v>
      </c>
      <c r="P3393" s="5">
        <f t="shared" si="419"/>
        <v>61.944444444444443</v>
      </c>
      <c r="Q3393" t="str">
        <f t="shared" si="420"/>
        <v>theater</v>
      </c>
      <c r="R3393" t="str">
        <f t="shared" si="421"/>
        <v>plays</v>
      </c>
      <c r="S3393" s="10">
        <f t="shared" si="422"/>
        <v>41830.545694444445</v>
      </c>
      <c r="T3393" t="str">
        <f t="shared" si="416"/>
        <v>Jul</v>
      </c>
      <c r="U3393">
        <f t="shared" si="417"/>
        <v>2014</v>
      </c>
      <c r="V3393" s="10">
        <f t="shared" si="423"/>
        <v>41859.936111111114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418"/>
        <v>100</v>
      </c>
      <c r="P3394" s="5">
        <f t="shared" si="419"/>
        <v>41.666666666666664</v>
      </c>
      <c r="Q3394" t="str">
        <f t="shared" si="420"/>
        <v>theater</v>
      </c>
      <c r="R3394" t="str">
        <f t="shared" si="421"/>
        <v>plays</v>
      </c>
      <c r="S3394" s="10">
        <f t="shared" si="422"/>
        <v>42446.845543981486</v>
      </c>
      <c r="T3394" t="str">
        <f t="shared" ref="T3394:T3457" si="424">TEXT(S3394,"mmm")</f>
        <v>Mar</v>
      </c>
      <c r="U3394">
        <f t="shared" ref="U3394:U3457" si="425">YEAR(S3394)</f>
        <v>2016</v>
      </c>
      <c r="V3394" s="10">
        <f t="shared" si="423"/>
        <v>42496.845543981486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426">(E3395/D3395)*100</f>
        <v>105.80000000000001</v>
      </c>
      <c r="P3395" s="5">
        <f t="shared" ref="P3395:P3458" si="427">IFERROR(E3395/L3395,0)</f>
        <v>36.06818181818182</v>
      </c>
      <c r="Q3395" t="str">
        <f t="shared" ref="Q3395:Q3458" si="428">LEFT(N3395,SEARCH("/",N3395,1)-1)</f>
        <v>theater</v>
      </c>
      <c r="R3395" t="str">
        <f t="shared" ref="R3395:R3458" si="429">RIGHT(N3395,LEN(N3395)-SEARCH("/",N3395,1))</f>
        <v>plays</v>
      </c>
      <c r="S3395" s="10">
        <f t="shared" ref="S3395:S3458" si="430">(((J3395/60)/60)/24)+DATE(1970,1,1)</f>
        <v>41923.921643518523</v>
      </c>
      <c r="T3395" t="str">
        <f t="shared" si="424"/>
        <v>Oct</v>
      </c>
      <c r="U3395">
        <f t="shared" si="425"/>
        <v>2014</v>
      </c>
      <c r="V3395" s="10">
        <f t="shared" ref="V3395:V3458" si="431">(((I3395/60)/60)/24)+DATE(1970,1,1)</f>
        <v>41949.031944444447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426"/>
        <v>142.36363636363635</v>
      </c>
      <c r="P3396" s="5">
        <f t="shared" si="427"/>
        <v>29</v>
      </c>
      <c r="Q3396" t="str">
        <f t="shared" si="428"/>
        <v>theater</v>
      </c>
      <c r="R3396" t="str">
        <f t="shared" si="429"/>
        <v>plays</v>
      </c>
      <c r="S3396" s="10">
        <f t="shared" si="430"/>
        <v>41817.59542824074</v>
      </c>
      <c r="T3396" t="str">
        <f t="shared" si="424"/>
        <v>Jun</v>
      </c>
      <c r="U3396">
        <f t="shared" si="425"/>
        <v>2014</v>
      </c>
      <c r="V3396" s="10">
        <f t="shared" si="431"/>
        <v>41847.59542824074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426"/>
        <v>184</v>
      </c>
      <c r="P3397" s="5">
        <f t="shared" si="427"/>
        <v>24.210526315789473</v>
      </c>
      <c r="Q3397" t="str">
        <f t="shared" si="428"/>
        <v>theater</v>
      </c>
      <c r="R3397" t="str">
        <f t="shared" si="429"/>
        <v>plays</v>
      </c>
      <c r="S3397" s="10">
        <f t="shared" si="430"/>
        <v>42140.712314814817</v>
      </c>
      <c r="T3397" t="str">
        <f t="shared" si="424"/>
        <v>May</v>
      </c>
      <c r="U3397">
        <f t="shared" si="425"/>
        <v>2015</v>
      </c>
      <c r="V3397" s="10">
        <f t="shared" si="431"/>
        <v>42154.756944444445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426"/>
        <v>104.33333333333333</v>
      </c>
      <c r="P3398" s="5">
        <f t="shared" si="427"/>
        <v>55.892857142857146</v>
      </c>
      <c r="Q3398" t="str">
        <f t="shared" si="428"/>
        <v>theater</v>
      </c>
      <c r="R3398" t="str">
        <f t="shared" si="429"/>
        <v>plays</v>
      </c>
      <c r="S3398" s="10">
        <f t="shared" si="430"/>
        <v>41764.44663194444</v>
      </c>
      <c r="T3398" t="str">
        <f t="shared" si="424"/>
        <v>May</v>
      </c>
      <c r="U3398">
        <f t="shared" si="425"/>
        <v>2014</v>
      </c>
      <c r="V3398" s="10">
        <f t="shared" si="431"/>
        <v>41791.165972222225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426"/>
        <v>112.00000000000001</v>
      </c>
      <c r="P3399" s="5">
        <f t="shared" si="427"/>
        <v>11.666666666666666</v>
      </c>
      <c r="Q3399" t="str">
        <f t="shared" si="428"/>
        <v>theater</v>
      </c>
      <c r="R3399" t="str">
        <f t="shared" si="429"/>
        <v>plays</v>
      </c>
      <c r="S3399" s="10">
        <f t="shared" si="430"/>
        <v>42378.478344907402</v>
      </c>
      <c r="T3399" t="str">
        <f t="shared" si="424"/>
        <v>Jan</v>
      </c>
      <c r="U3399">
        <f t="shared" si="425"/>
        <v>2016</v>
      </c>
      <c r="V3399" s="10">
        <f t="shared" si="431"/>
        <v>42418.916666666672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426"/>
        <v>111.07499999999999</v>
      </c>
      <c r="P3400" s="5">
        <f t="shared" si="427"/>
        <v>68.353846153846149</v>
      </c>
      <c r="Q3400" t="str">
        <f t="shared" si="428"/>
        <v>theater</v>
      </c>
      <c r="R3400" t="str">
        <f t="shared" si="429"/>
        <v>plays</v>
      </c>
      <c r="S3400" s="10">
        <f t="shared" si="430"/>
        <v>41941.75203703704</v>
      </c>
      <c r="T3400" t="str">
        <f t="shared" si="424"/>
        <v>Oct</v>
      </c>
      <c r="U3400">
        <f t="shared" si="425"/>
        <v>2014</v>
      </c>
      <c r="V3400" s="10">
        <f t="shared" si="431"/>
        <v>41964.708333333328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426"/>
        <v>103.75000000000001</v>
      </c>
      <c r="P3401" s="5">
        <f t="shared" si="427"/>
        <v>27.065217391304348</v>
      </c>
      <c r="Q3401" t="str">
        <f t="shared" si="428"/>
        <v>theater</v>
      </c>
      <c r="R3401" t="str">
        <f t="shared" si="429"/>
        <v>plays</v>
      </c>
      <c r="S3401" s="10">
        <f t="shared" si="430"/>
        <v>42026.920428240745</v>
      </c>
      <c r="T3401" t="str">
        <f t="shared" si="424"/>
        <v>Jan</v>
      </c>
      <c r="U3401">
        <f t="shared" si="425"/>
        <v>2015</v>
      </c>
      <c r="V3401" s="10">
        <f t="shared" si="431"/>
        <v>42056.920428240745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426"/>
        <v>100.41</v>
      </c>
      <c r="P3402" s="5">
        <f t="shared" si="427"/>
        <v>118.12941176470588</v>
      </c>
      <c r="Q3402" t="str">
        <f t="shared" si="428"/>
        <v>theater</v>
      </c>
      <c r="R3402" t="str">
        <f t="shared" si="429"/>
        <v>plays</v>
      </c>
      <c r="S3402" s="10">
        <f t="shared" si="430"/>
        <v>41834.953865740739</v>
      </c>
      <c r="T3402" t="str">
        <f t="shared" si="424"/>
        <v>Jul</v>
      </c>
      <c r="U3402">
        <f t="shared" si="425"/>
        <v>2014</v>
      </c>
      <c r="V3402" s="10">
        <f t="shared" si="431"/>
        <v>41879.953865740739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426"/>
        <v>101.86206896551724</v>
      </c>
      <c r="P3403" s="5">
        <f t="shared" si="427"/>
        <v>44.757575757575758</v>
      </c>
      <c r="Q3403" t="str">
        <f t="shared" si="428"/>
        <v>theater</v>
      </c>
      <c r="R3403" t="str">
        <f t="shared" si="429"/>
        <v>plays</v>
      </c>
      <c r="S3403" s="10">
        <f t="shared" si="430"/>
        <v>42193.723912037036</v>
      </c>
      <c r="T3403" t="str">
        <f t="shared" si="424"/>
        <v>Jul</v>
      </c>
      <c r="U3403">
        <f t="shared" si="425"/>
        <v>2015</v>
      </c>
      <c r="V3403" s="10">
        <f t="shared" si="431"/>
        <v>42223.723912037036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426"/>
        <v>109.76666666666665</v>
      </c>
      <c r="P3404" s="5">
        <f t="shared" si="427"/>
        <v>99.787878787878782</v>
      </c>
      <c r="Q3404" t="str">
        <f t="shared" si="428"/>
        <v>theater</v>
      </c>
      <c r="R3404" t="str">
        <f t="shared" si="429"/>
        <v>plays</v>
      </c>
      <c r="S3404" s="10">
        <f t="shared" si="430"/>
        <v>42290.61855324074</v>
      </c>
      <c r="T3404" t="str">
        <f t="shared" si="424"/>
        <v>Oct</v>
      </c>
      <c r="U3404">
        <f t="shared" si="425"/>
        <v>2015</v>
      </c>
      <c r="V3404" s="10">
        <f t="shared" si="431"/>
        <v>42320.104861111111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426"/>
        <v>100</v>
      </c>
      <c r="P3405" s="5">
        <f t="shared" si="427"/>
        <v>117.64705882352941</v>
      </c>
      <c r="Q3405" t="str">
        <f t="shared" si="428"/>
        <v>theater</v>
      </c>
      <c r="R3405" t="str">
        <f t="shared" si="429"/>
        <v>plays</v>
      </c>
      <c r="S3405" s="10">
        <f t="shared" si="430"/>
        <v>42150.462083333332</v>
      </c>
      <c r="T3405" t="str">
        <f t="shared" si="424"/>
        <v>May</v>
      </c>
      <c r="U3405">
        <f t="shared" si="425"/>
        <v>2015</v>
      </c>
      <c r="V3405" s="10">
        <f t="shared" si="431"/>
        <v>42180.462083333332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426"/>
        <v>122</v>
      </c>
      <c r="P3406" s="5">
        <f t="shared" si="427"/>
        <v>203.33333333333334</v>
      </c>
      <c r="Q3406" t="str">
        <f t="shared" si="428"/>
        <v>theater</v>
      </c>
      <c r="R3406" t="str">
        <f t="shared" si="429"/>
        <v>plays</v>
      </c>
      <c r="S3406" s="10">
        <f t="shared" si="430"/>
        <v>42152.503495370373</v>
      </c>
      <c r="T3406" t="str">
        <f t="shared" si="424"/>
        <v>May</v>
      </c>
      <c r="U3406">
        <f t="shared" si="425"/>
        <v>2015</v>
      </c>
      <c r="V3406" s="10">
        <f t="shared" si="431"/>
        <v>42172.503495370373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426"/>
        <v>137.57142857142856</v>
      </c>
      <c r="P3407" s="5">
        <f t="shared" si="427"/>
        <v>28.323529411764707</v>
      </c>
      <c r="Q3407" t="str">
        <f t="shared" si="428"/>
        <v>theater</v>
      </c>
      <c r="R3407" t="str">
        <f t="shared" si="429"/>
        <v>plays</v>
      </c>
      <c r="S3407" s="10">
        <f t="shared" si="430"/>
        <v>42410.017199074078</v>
      </c>
      <c r="T3407" t="str">
        <f t="shared" si="424"/>
        <v>Feb</v>
      </c>
      <c r="U3407">
        <f t="shared" si="425"/>
        <v>2016</v>
      </c>
      <c r="V3407" s="10">
        <f t="shared" si="431"/>
        <v>42430.999305555553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426"/>
        <v>100.31000000000002</v>
      </c>
      <c r="P3408" s="5">
        <f t="shared" si="427"/>
        <v>110.23076923076923</v>
      </c>
      <c r="Q3408" t="str">
        <f t="shared" si="428"/>
        <v>theater</v>
      </c>
      <c r="R3408" t="str">
        <f t="shared" si="429"/>
        <v>plays</v>
      </c>
      <c r="S3408" s="10">
        <f t="shared" si="430"/>
        <v>41791.492777777778</v>
      </c>
      <c r="T3408" t="str">
        <f t="shared" si="424"/>
        <v>Jun</v>
      </c>
      <c r="U3408">
        <f t="shared" si="425"/>
        <v>2014</v>
      </c>
      <c r="V3408" s="10">
        <f t="shared" si="431"/>
        <v>41836.492777777778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426"/>
        <v>107.1</v>
      </c>
      <c r="P3409" s="5">
        <f t="shared" si="427"/>
        <v>31.970149253731343</v>
      </c>
      <c r="Q3409" t="str">
        <f t="shared" si="428"/>
        <v>theater</v>
      </c>
      <c r="R3409" t="str">
        <f t="shared" si="429"/>
        <v>plays</v>
      </c>
      <c r="S3409" s="10">
        <f t="shared" si="430"/>
        <v>41796.422326388885</v>
      </c>
      <c r="T3409" t="str">
        <f t="shared" si="424"/>
        <v>Jun</v>
      </c>
      <c r="U3409">
        <f t="shared" si="425"/>
        <v>2014</v>
      </c>
      <c r="V3409" s="10">
        <f t="shared" si="431"/>
        <v>41826.422326388885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426"/>
        <v>211</v>
      </c>
      <c r="P3410" s="5">
        <f t="shared" si="427"/>
        <v>58.611111111111114</v>
      </c>
      <c r="Q3410" t="str">
        <f t="shared" si="428"/>
        <v>theater</v>
      </c>
      <c r="R3410" t="str">
        <f t="shared" si="429"/>
        <v>plays</v>
      </c>
      <c r="S3410" s="10">
        <f t="shared" si="430"/>
        <v>41808.991944444446</v>
      </c>
      <c r="T3410" t="str">
        <f t="shared" si="424"/>
        <v>Jun</v>
      </c>
      <c r="U3410">
        <f t="shared" si="425"/>
        <v>2014</v>
      </c>
      <c r="V3410" s="10">
        <f t="shared" si="431"/>
        <v>41838.991944444446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426"/>
        <v>123.6</v>
      </c>
      <c r="P3411" s="5">
        <f t="shared" si="427"/>
        <v>29.428571428571427</v>
      </c>
      <c r="Q3411" t="str">
        <f t="shared" si="428"/>
        <v>theater</v>
      </c>
      <c r="R3411" t="str">
        <f t="shared" si="429"/>
        <v>plays</v>
      </c>
      <c r="S3411" s="10">
        <f t="shared" si="430"/>
        <v>42544.814328703709</v>
      </c>
      <c r="T3411" t="str">
        <f t="shared" si="424"/>
        <v>Jun</v>
      </c>
      <c r="U3411">
        <f t="shared" si="425"/>
        <v>2016</v>
      </c>
      <c r="V3411" s="10">
        <f t="shared" si="431"/>
        <v>42582.873611111107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426"/>
        <v>108.5</v>
      </c>
      <c r="P3412" s="5">
        <f t="shared" si="427"/>
        <v>81.375</v>
      </c>
      <c r="Q3412" t="str">
        <f t="shared" si="428"/>
        <v>theater</v>
      </c>
      <c r="R3412" t="str">
        <f t="shared" si="429"/>
        <v>plays</v>
      </c>
      <c r="S3412" s="10">
        <f t="shared" si="430"/>
        <v>42500.041550925926</v>
      </c>
      <c r="T3412" t="str">
        <f t="shared" si="424"/>
        <v>May</v>
      </c>
      <c r="U3412">
        <f t="shared" si="425"/>
        <v>2016</v>
      </c>
      <c r="V3412" s="10">
        <f t="shared" si="431"/>
        <v>42527.291666666672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426"/>
        <v>103.56666666666668</v>
      </c>
      <c r="P3413" s="5">
        <f t="shared" si="427"/>
        <v>199.16666666666666</v>
      </c>
      <c r="Q3413" t="str">
        <f t="shared" si="428"/>
        <v>theater</v>
      </c>
      <c r="R3413" t="str">
        <f t="shared" si="429"/>
        <v>plays</v>
      </c>
      <c r="S3413" s="10">
        <f t="shared" si="430"/>
        <v>42265.022824074069</v>
      </c>
      <c r="T3413" t="str">
        <f t="shared" si="424"/>
        <v>Sep</v>
      </c>
      <c r="U3413">
        <f t="shared" si="425"/>
        <v>2015</v>
      </c>
      <c r="V3413" s="10">
        <f t="shared" si="431"/>
        <v>42285.022824074069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426"/>
        <v>100</v>
      </c>
      <c r="P3414" s="5">
        <f t="shared" si="427"/>
        <v>115.38461538461539</v>
      </c>
      <c r="Q3414" t="str">
        <f t="shared" si="428"/>
        <v>theater</v>
      </c>
      <c r="R3414" t="str">
        <f t="shared" si="429"/>
        <v>plays</v>
      </c>
      <c r="S3414" s="10">
        <f t="shared" si="430"/>
        <v>41879.959050925929</v>
      </c>
      <c r="T3414" t="str">
        <f t="shared" si="424"/>
        <v>Aug</v>
      </c>
      <c r="U3414">
        <f t="shared" si="425"/>
        <v>2014</v>
      </c>
      <c r="V3414" s="10">
        <f t="shared" si="431"/>
        <v>41909.959050925929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426"/>
        <v>130</v>
      </c>
      <c r="P3415" s="5">
        <f t="shared" si="427"/>
        <v>46.428571428571431</v>
      </c>
      <c r="Q3415" t="str">
        <f t="shared" si="428"/>
        <v>theater</v>
      </c>
      <c r="R3415" t="str">
        <f t="shared" si="429"/>
        <v>plays</v>
      </c>
      <c r="S3415" s="10">
        <f t="shared" si="430"/>
        <v>42053.733078703706</v>
      </c>
      <c r="T3415" t="str">
        <f t="shared" si="424"/>
        <v>Feb</v>
      </c>
      <c r="U3415">
        <f t="shared" si="425"/>
        <v>2015</v>
      </c>
      <c r="V3415" s="10">
        <f t="shared" si="431"/>
        <v>42063.207638888889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426"/>
        <v>103.49999999999999</v>
      </c>
      <c r="P3416" s="5">
        <f t="shared" si="427"/>
        <v>70.568181818181813</v>
      </c>
      <c r="Q3416" t="str">
        <f t="shared" si="428"/>
        <v>theater</v>
      </c>
      <c r="R3416" t="str">
        <f t="shared" si="429"/>
        <v>plays</v>
      </c>
      <c r="S3416" s="10">
        <f t="shared" si="430"/>
        <v>42675.832465277781</v>
      </c>
      <c r="T3416" t="str">
        <f t="shared" si="424"/>
        <v>Nov</v>
      </c>
      <c r="U3416">
        <f t="shared" si="425"/>
        <v>2016</v>
      </c>
      <c r="V3416" s="10">
        <f t="shared" si="431"/>
        <v>42705.332638888889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426"/>
        <v>100</v>
      </c>
      <c r="P3417" s="5">
        <f t="shared" si="427"/>
        <v>22.222222222222221</v>
      </c>
      <c r="Q3417" t="str">
        <f t="shared" si="428"/>
        <v>theater</v>
      </c>
      <c r="R3417" t="str">
        <f t="shared" si="429"/>
        <v>plays</v>
      </c>
      <c r="S3417" s="10">
        <f t="shared" si="430"/>
        <v>42467.144166666665</v>
      </c>
      <c r="T3417" t="str">
        <f t="shared" si="424"/>
        <v>Apr</v>
      </c>
      <c r="U3417">
        <f t="shared" si="425"/>
        <v>2016</v>
      </c>
      <c r="V3417" s="10">
        <f t="shared" si="431"/>
        <v>42477.979166666672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426"/>
        <v>119.6</v>
      </c>
      <c r="P3418" s="5">
        <f t="shared" si="427"/>
        <v>159.46666666666667</v>
      </c>
      <c r="Q3418" t="str">
        <f t="shared" si="428"/>
        <v>theater</v>
      </c>
      <c r="R3418" t="str">
        <f t="shared" si="429"/>
        <v>plays</v>
      </c>
      <c r="S3418" s="10">
        <f t="shared" si="430"/>
        <v>42089.412557870368</v>
      </c>
      <c r="T3418" t="str">
        <f t="shared" si="424"/>
        <v>Mar</v>
      </c>
      <c r="U3418">
        <f t="shared" si="425"/>
        <v>2015</v>
      </c>
      <c r="V3418" s="10">
        <f t="shared" si="431"/>
        <v>42117.770833333328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426"/>
        <v>100.00058823529412</v>
      </c>
      <c r="P3419" s="5">
        <f t="shared" si="427"/>
        <v>37.777999999999999</v>
      </c>
      <c r="Q3419" t="str">
        <f t="shared" si="428"/>
        <v>theater</v>
      </c>
      <c r="R3419" t="str">
        <f t="shared" si="429"/>
        <v>plays</v>
      </c>
      <c r="S3419" s="10">
        <f t="shared" si="430"/>
        <v>41894.91375</v>
      </c>
      <c r="T3419" t="str">
        <f t="shared" si="424"/>
        <v>Sep</v>
      </c>
      <c r="U3419">
        <f t="shared" si="425"/>
        <v>2014</v>
      </c>
      <c r="V3419" s="10">
        <f t="shared" si="431"/>
        <v>41938.029861111114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426"/>
        <v>100.875</v>
      </c>
      <c r="P3420" s="5">
        <f t="shared" si="427"/>
        <v>72.053571428571431</v>
      </c>
      <c r="Q3420" t="str">
        <f t="shared" si="428"/>
        <v>theater</v>
      </c>
      <c r="R3420" t="str">
        <f t="shared" si="429"/>
        <v>plays</v>
      </c>
      <c r="S3420" s="10">
        <f t="shared" si="430"/>
        <v>41752.83457175926</v>
      </c>
      <c r="T3420" t="str">
        <f t="shared" si="424"/>
        <v>Apr</v>
      </c>
      <c r="U3420">
        <f t="shared" si="425"/>
        <v>2014</v>
      </c>
      <c r="V3420" s="10">
        <f t="shared" si="431"/>
        <v>41782.83457175926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426"/>
        <v>106.54545454545455</v>
      </c>
      <c r="P3421" s="5">
        <f t="shared" si="427"/>
        <v>63.695652173913047</v>
      </c>
      <c r="Q3421" t="str">
        <f t="shared" si="428"/>
        <v>theater</v>
      </c>
      <c r="R3421" t="str">
        <f t="shared" si="429"/>
        <v>plays</v>
      </c>
      <c r="S3421" s="10">
        <f t="shared" si="430"/>
        <v>42448.821585648147</v>
      </c>
      <c r="T3421" t="str">
        <f t="shared" si="424"/>
        <v>Mar</v>
      </c>
      <c r="U3421">
        <f t="shared" si="425"/>
        <v>2016</v>
      </c>
      <c r="V3421" s="10">
        <f t="shared" si="431"/>
        <v>42466.895833333328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426"/>
        <v>138</v>
      </c>
      <c r="P3422" s="5">
        <f t="shared" si="427"/>
        <v>28.411764705882351</v>
      </c>
      <c r="Q3422" t="str">
        <f t="shared" si="428"/>
        <v>theater</v>
      </c>
      <c r="R3422" t="str">
        <f t="shared" si="429"/>
        <v>plays</v>
      </c>
      <c r="S3422" s="10">
        <f t="shared" si="430"/>
        <v>42405.090300925927</v>
      </c>
      <c r="T3422" t="str">
        <f t="shared" si="424"/>
        <v>Feb</v>
      </c>
      <c r="U3422">
        <f t="shared" si="425"/>
        <v>2016</v>
      </c>
      <c r="V3422" s="10">
        <f t="shared" si="431"/>
        <v>42414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426"/>
        <v>101.15</v>
      </c>
      <c r="P3423" s="5">
        <f t="shared" si="427"/>
        <v>103.21428571428571</v>
      </c>
      <c r="Q3423" t="str">
        <f t="shared" si="428"/>
        <v>theater</v>
      </c>
      <c r="R3423" t="str">
        <f t="shared" si="429"/>
        <v>plays</v>
      </c>
      <c r="S3423" s="10">
        <f t="shared" si="430"/>
        <v>42037.791238425925</v>
      </c>
      <c r="T3423" t="str">
        <f t="shared" si="424"/>
        <v>Feb</v>
      </c>
      <c r="U3423">
        <f t="shared" si="425"/>
        <v>2015</v>
      </c>
      <c r="V3423" s="10">
        <f t="shared" si="431"/>
        <v>42067.791238425925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426"/>
        <v>109.1</v>
      </c>
      <c r="P3424" s="5">
        <f t="shared" si="427"/>
        <v>71.152173913043484</v>
      </c>
      <c r="Q3424" t="str">
        <f t="shared" si="428"/>
        <v>theater</v>
      </c>
      <c r="R3424" t="str">
        <f t="shared" si="429"/>
        <v>plays</v>
      </c>
      <c r="S3424" s="10">
        <f t="shared" si="430"/>
        <v>42323.562222222223</v>
      </c>
      <c r="T3424" t="str">
        <f t="shared" si="424"/>
        <v>Nov</v>
      </c>
      <c r="U3424">
        <f t="shared" si="425"/>
        <v>2015</v>
      </c>
      <c r="V3424" s="10">
        <f t="shared" si="431"/>
        <v>42352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426"/>
        <v>140</v>
      </c>
      <c r="P3425" s="5">
        <f t="shared" si="427"/>
        <v>35</v>
      </c>
      <c r="Q3425" t="str">
        <f t="shared" si="428"/>
        <v>theater</v>
      </c>
      <c r="R3425" t="str">
        <f t="shared" si="429"/>
        <v>plays</v>
      </c>
      <c r="S3425" s="10">
        <f t="shared" si="430"/>
        <v>42088.911354166667</v>
      </c>
      <c r="T3425" t="str">
        <f t="shared" si="424"/>
        <v>Mar</v>
      </c>
      <c r="U3425">
        <f t="shared" si="425"/>
        <v>2015</v>
      </c>
      <c r="V3425" s="10">
        <f t="shared" si="431"/>
        <v>42118.911354166667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426"/>
        <v>103.58333333333334</v>
      </c>
      <c r="P3426" s="5">
        <f t="shared" si="427"/>
        <v>81.776315789473685</v>
      </c>
      <c r="Q3426" t="str">
        <f t="shared" si="428"/>
        <v>theater</v>
      </c>
      <c r="R3426" t="str">
        <f t="shared" si="429"/>
        <v>plays</v>
      </c>
      <c r="S3426" s="10">
        <f t="shared" si="430"/>
        <v>42018.676898148144</v>
      </c>
      <c r="T3426" t="str">
        <f t="shared" si="424"/>
        <v>Jan</v>
      </c>
      <c r="U3426">
        <f t="shared" si="425"/>
        <v>2015</v>
      </c>
      <c r="V3426" s="10">
        <f t="shared" si="431"/>
        <v>42040.290972222225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426"/>
        <v>102.97033333333331</v>
      </c>
      <c r="P3427" s="5">
        <f t="shared" si="427"/>
        <v>297.02980769230766</v>
      </c>
      <c r="Q3427" t="str">
        <f t="shared" si="428"/>
        <v>theater</v>
      </c>
      <c r="R3427" t="str">
        <f t="shared" si="429"/>
        <v>plays</v>
      </c>
      <c r="S3427" s="10">
        <f t="shared" si="430"/>
        <v>41884.617314814815</v>
      </c>
      <c r="T3427" t="str">
        <f t="shared" si="424"/>
        <v>Sep</v>
      </c>
      <c r="U3427">
        <f t="shared" si="425"/>
        <v>2014</v>
      </c>
      <c r="V3427" s="10">
        <f t="shared" si="431"/>
        <v>41916.617314814815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426"/>
        <v>108.13333333333333</v>
      </c>
      <c r="P3428" s="5">
        <f t="shared" si="427"/>
        <v>46.609195402298852</v>
      </c>
      <c r="Q3428" t="str">
        <f t="shared" si="428"/>
        <v>theater</v>
      </c>
      <c r="R3428" t="str">
        <f t="shared" si="429"/>
        <v>plays</v>
      </c>
      <c r="S3428" s="10">
        <f t="shared" si="430"/>
        <v>41884.056747685187</v>
      </c>
      <c r="T3428" t="str">
        <f t="shared" si="424"/>
        <v>Sep</v>
      </c>
      <c r="U3428">
        <f t="shared" si="425"/>
        <v>2014</v>
      </c>
      <c r="V3428" s="10">
        <f t="shared" si="431"/>
        <v>41903.083333333336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426"/>
        <v>100</v>
      </c>
      <c r="P3429" s="5">
        <f t="shared" si="427"/>
        <v>51.724137931034484</v>
      </c>
      <c r="Q3429" t="str">
        <f t="shared" si="428"/>
        <v>theater</v>
      </c>
      <c r="R3429" t="str">
        <f t="shared" si="429"/>
        <v>plays</v>
      </c>
      <c r="S3429" s="10">
        <f t="shared" si="430"/>
        <v>41792.645277777774</v>
      </c>
      <c r="T3429" t="str">
        <f t="shared" si="424"/>
        <v>Jun</v>
      </c>
      <c r="U3429">
        <f t="shared" si="425"/>
        <v>2014</v>
      </c>
      <c r="V3429" s="10">
        <f t="shared" si="431"/>
        <v>41822.645277777774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426"/>
        <v>102.75000000000001</v>
      </c>
      <c r="P3430" s="5">
        <f t="shared" si="427"/>
        <v>40.294117647058826</v>
      </c>
      <c r="Q3430" t="str">
        <f t="shared" si="428"/>
        <v>theater</v>
      </c>
      <c r="R3430" t="str">
        <f t="shared" si="429"/>
        <v>plays</v>
      </c>
      <c r="S3430" s="10">
        <f t="shared" si="430"/>
        <v>42038.720451388886</v>
      </c>
      <c r="T3430" t="str">
        <f t="shared" si="424"/>
        <v>Feb</v>
      </c>
      <c r="U3430">
        <f t="shared" si="425"/>
        <v>2015</v>
      </c>
      <c r="V3430" s="10">
        <f t="shared" si="431"/>
        <v>42063.708333333328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426"/>
        <v>130</v>
      </c>
      <c r="P3431" s="5">
        <f t="shared" si="427"/>
        <v>16.25</v>
      </c>
      <c r="Q3431" t="str">
        <f t="shared" si="428"/>
        <v>theater</v>
      </c>
      <c r="R3431" t="str">
        <f t="shared" si="429"/>
        <v>plays</v>
      </c>
      <c r="S3431" s="10">
        <f t="shared" si="430"/>
        <v>42662.021539351852</v>
      </c>
      <c r="T3431" t="str">
        <f t="shared" si="424"/>
        <v>Oct</v>
      </c>
      <c r="U3431">
        <f t="shared" si="425"/>
        <v>2016</v>
      </c>
      <c r="V3431" s="10">
        <f t="shared" si="431"/>
        <v>42676.021539351852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426"/>
        <v>108.54949999999999</v>
      </c>
      <c r="P3432" s="5">
        <f t="shared" si="427"/>
        <v>30.152638888888887</v>
      </c>
      <c r="Q3432" t="str">
        <f t="shared" si="428"/>
        <v>theater</v>
      </c>
      <c r="R3432" t="str">
        <f t="shared" si="429"/>
        <v>plays</v>
      </c>
      <c r="S3432" s="10">
        <f t="shared" si="430"/>
        <v>41820.945613425924</v>
      </c>
      <c r="T3432" t="str">
        <f t="shared" si="424"/>
        <v>Jun</v>
      </c>
      <c r="U3432">
        <f t="shared" si="425"/>
        <v>2014</v>
      </c>
      <c r="V3432" s="10">
        <f t="shared" si="431"/>
        <v>41850.945613425924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426"/>
        <v>100</v>
      </c>
      <c r="P3433" s="5">
        <f t="shared" si="427"/>
        <v>95.238095238095241</v>
      </c>
      <c r="Q3433" t="str">
        <f t="shared" si="428"/>
        <v>theater</v>
      </c>
      <c r="R3433" t="str">
        <f t="shared" si="429"/>
        <v>plays</v>
      </c>
      <c r="S3433" s="10">
        <f t="shared" si="430"/>
        <v>41839.730937500004</v>
      </c>
      <c r="T3433" t="str">
        <f t="shared" si="424"/>
        <v>Jul</v>
      </c>
      <c r="U3433">
        <f t="shared" si="425"/>
        <v>2014</v>
      </c>
      <c r="V3433" s="10">
        <f t="shared" si="431"/>
        <v>41869.730937500004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426"/>
        <v>109.65</v>
      </c>
      <c r="P3434" s="5">
        <f t="shared" si="427"/>
        <v>52.214285714285715</v>
      </c>
      <c r="Q3434" t="str">
        <f t="shared" si="428"/>
        <v>theater</v>
      </c>
      <c r="R3434" t="str">
        <f t="shared" si="429"/>
        <v>plays</v>
      </c>
      <c r="S3434" s="10">
        <f t="shared" si="430"/>
        <v>42380.581180555557</v>
      </c>
      <c r="T3434" t="str">
        <f t="shared" si="424"/>
        <v>Jan</v>
      </c>
      <c r="U3434">
        <f t="shared" si="425"/>
        <v>2016</v>
      </c>
      <c r="V3434" s="10">
        <f t="shared" si="431"/>
        <v>42405.916666666672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426"/>
        <v>100.26315789473684</v>
      </c>
      <c r="P3435" s="5">
        <f t="shared" si="427"/>
        <v>134.1549295774648</v>
      </c>
      <c r="Q3435" t="str">
        <f t="shared" si="428"/>
        <v>theater</v>
      </c>
      <c r="R3435" t="str">
        <f t="shared" si="429"/>
        <v>plays</v>
      </c>
      <c r="S3435" s="10">
        <f t="shared" si="430"/>
        <v>41776.063136574077</v>
      </c>
      <c r="T3435" t="str">
        <f t="shared" si="424"/>
        <v>May</v>
      </c>
      <c r="U3435">
        <f t="shared" si="425"/>
        <v>2014</v>
      </c>
      <c r="V3435" s="10">
        <f t="shared" si="431"/>
        <v>41807.125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426"/>
        <v>105.55000000000001</v>
      </c>
      <c r="P3436" s="5">
        <f t="shared" si="427"/>
        <v>62.827380952380949</v>
      </c>
      <c r="Q3436" t="str">
        <f t="shared" si="428"/>
        <v>theater</v>
      </c>
      <c r="R3436" t="str">
        <f t="shared" si="429"/>
        <v>plays</v>
      </c>
      <c r="S3436" s="10">
        <f t="shared" si="430"/>
        <v>41800.380428240744</v>
      </c>
      <c r="T3436" t="str">
        <f t="shared" si="424"/>
        <v>Jun</v>
      </c>
      <c r="U3436">
        <f t="shared" si="425"/>
        <v>2014</v>
      </c>
      <c r="V3436" s="10">
        <f t="shared" si="431"/>
        <v>41830.380428240744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426"/>
        <v>112.00000000000001</v>
      </c>
      <c r="P3437" s="5">
        <f t="shared" si="427"/>
        <v>58.94736842105263</v>
      </c>
      <c r="Q3437" t="str">
        <f t="shared" si="428"/>
        <v>theater</v>
      </c>
      <c r="R3437" t="str">
        <f t="shared" si="429"/>
        <v>plays</v>
      </c>
      <c r="S3437" s="10">
        <f t="shared" si="430"/>
        <v>42572.61681712963</v>
      </c>
      <c r="T3437" t="str">
        <f t="shared" si="424"/>
        <v>Jul</v>
      </c>
      <c r="U3437">
        <f t="shared" si="425"/>
        <v>2016</v>
      </c>
      <c r="V3437" s="10">
        <f t="shared" si="431"/>
        <v>42589.125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426"/>
        <v>105.89999999999999</v>
      </c>
      <c r="P3438" s="5">
        <f t="shared" si="427"/>
        <v>143.1081081081081</v>
      </c>
      <c r="Q3438" t="str">
        <f t="shared" si="428"/>
        <v>theater</v>
      </c>
      <c r="R3438" t="str">
        <f t="shared" si="429"/>
        <v>plays</v>
      </c>
      <c r="S3438" s="10">
        <f t="shared" si="430"/>
        <v>41851.541585648149</v>
      </c>
      <c r="T3438" t="str">
        <f t="shared" si="424"/>
        <v>Jul</v>
      </c>
      <c r="U3438">
        <f t="shared" si="425"/>
        <v>2014</v>
      </c>
      <c r="V3438" s="10">
        <f t="shared" si="431"/>
        <v>41872.686111111114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426"/>
        <v>101</v>
      </c>
      <c r="P3439" s="5">
        <f t="shared" si="427"/>
        <v>84.166666666666671</v>
      </c>
      <c r="Q3439" t="str">
        <f t="shared" si="428"/>
        <v>theater</v>
      </c>
      <c r="R3439" t="str">
        <f t="shared" si="429"/>
        <v>plays</v>
      </c>
      <c r="S3439" s="10">
        <f t="shared" si="430"/>
        <v>42205.710879629631</v>
      </c>
      <c r="T3439" t="str">
        <f t="shared" si="424"/>
        <v>Jul</v>
      </c>
      <c r="U3439">
        <f t="shared" si="425"/>
        <v>2015</v>
      </c>
      <c r="V3439" s="10">
        <f t="shared" si="431"/>
        <v>42235.710879629631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426"/>
        <v>104.2</v>
      </c>
      <c r="P3440" s="5">
        <f t="shared" si="427"/>
        <v>186.07142857142858</v>
      </c>
      <c r="Q3440" t="str">
        <f t="shared" si="428"/>
        <v>theater</v>
      </c>
      <c r="R3440" t="str">
        <f t="shared" si="429"/>
        <v>plays</v>
      </c>
      <c r="S3440" s="10">
        <f t="shared" si="430"/>
        <v>42100.927858796291</v>
      </c>
      <c r="T3440" t="str">
        <f t="shared" si="424"/>
        <v>Apr</v>
      </c>
      <c r="U3440">
        <f t="shared" si="425"/>
        <v>2015</v>
      </c>
      <c r="V3440" s="10">
        <f t="shared" si="431"/>
        <v>42126.875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426"/>
        <v>134.67833333333334</v>
      </c>
      <c r="P3441" s="5">
        <f t="shared" si="427"/>
        <v>89.785555555555561</v>
      </c>
      <c r="Q3441" t="str">
        <f t="shared" si="428"/>
        <v>theater</v>
      </c>
      <c r="R3441" t="str">
        <f t="shared" si="429"/>
        <v>plays</v>
      </c>
      <c r="S3441" s="10">
        <f t="shared" si="430"/>
        <v>42374.911226851851</v>
      </c>
      <c r="T3441" t="str">
        <f t="shared" si="424"/>
        <v>Jan</v>
      </c>
      <c r="U3441">
        <f t="shared" si="425"/>
        <v>2016</v>
      </c>
      <c r="V3441" s="10">
        <f t="shared" si="431"/>
        <v>42388.207638888889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426"/>
        <v>105.2184</v>
      </c>
      <c r="P3442" s="5">
        <f t="shared" si="427"/>
        <v>64.157560975609755</v>
      </c>
      <c r="Q3442" t="str">
        <f t="shared" si="428"/>
        <v>theater</v>
      </c>
      <c r="R3442" t="str">
        <f t="shared" si="429"/>
        <v>plays</v>
      </c>
      <c r="S3442" s="10">
        <f t="shared" si="430"/>
        <v>41809.12300925926</v>
      </c>
      <c r="T3442" t="str">
        <f t="shared" si="424"/>
        <v>Jun</v>
      </c>
      <c r="U3442">
        <f t="shared" si="425"/>
        <v>2014</v>
      </c>
      <c r="V3442" s="10">
        <f t="shared" si="431"/>
        <v>41831.677083333336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426"/>
        <v>102.60000000000001</v>
      </c>
      <c r="P3443" s="5">
        <f t="shared" si="427"/>
        <v>59.651162790697676</v>
      </c>
      <c r="Q3443" t="str">
        <f t="shared" si="428"/>
        <v>theater</v>
      </c>
      <c r="R3443" t="str">
        <f t="shared" si="429"/>
        <v>plays</v>
      </c>
      <c r="S3443" s="10">
        <f t="shared" si="430"/>
        <v>42294.429641203707</v>
      </c>
      <c r="T3443" t="str">
        <f t="shared" si="424"/>
        <v>Oct</v>
      </c>
      <c r="U3443">
        <f t="shared" si="425"/>
        <v>2015</v>
      </c>
      <c r="V3443" s="10">
        <f t="shared" si="431"/>
        <v>42321.845138888893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426"/>
        <v>100</v>
      </c>
      <c r="P3444" s="5">
        <f t="shared" si="427"/>
        <v>31.25</v>
      </c>
      <c r="Q3444" t="str">
        <f t="shared" si="428"/>
        <v>theater</v>
      </c>
      <c r="R3444" t="str">
        <f t="shared" si="429"/>
        <v>plays</v>
      </c>
      <c r="S3444" s="10">
        <f t="shared" si="430"/>
        <v>42124.841111111105</v>
      </c>
      <c r="T3444" t="str">
        <f t="shared" si="424"/>
        <v>Apr</v>
      </c>
      <c r="U3444">
        <f t="shared" si="425"/>
        <v>2015</v>
      </c>
      <c r="V3444" s="10">
        <f t="shared" si="431"/>
        <v>42154.841111111105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426"/>
        <v>185.5</v>
      </c>
      <c r="P3445" s="5">
        <f t="shared" si="427"/>
        <v>41.222222222222221</v>
      </c>
      <c r="Q3445" t="str">
        <f t="shared" si="428"/>
        <v>theater</v>
      </c>
      <c r="R3445" t="str">
        <f t="shared" si="429"/>
        <v>plays</v>
      </c>
      <c r="S3445" s="10">
        <f t="shared" si="430"/>
        <v>41861.524837962963</v>
      </c>
      <c r="T3445" t="str">
        <f t="shared" si="424"/>
        <v>Aug</v>
      </c>
      <c r="U3445">
        <f t="shared" si="425"/>
        <v>2014</v>
      </c>
      <c r="V3445" s="10">
        <f t="shared" si="431"/>
        <v>41891.524837962963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426"/>
        <v>289</v>
      </c>
      <c r="P3446" s="5">
        <f t="shared" si="427"/>
        <v>43.35</v>
      </c>
      <c r="Q3446" t="str">
        <f t="shared" si="428"/>
        <v>theater</v>
      </c>
      <c r="R3446" t="str">
        <f t="shared" si="429"/>
        <v>plays</v>
      </c>
      <c r="S3446" s="10">
        <f t="shared" si="430"/>
        <v>42521.291504629626</v>
      </c>
      <c r="T3446" t="str">
        <f t="shared" si="424"/>
        <v>May</v>
      </c>
      <c r="U3446">
        <f t="shared" si="425"/>
        <v>2016</v>
      </c>
      <c r="V3446" s="10">
        <f t="shared" si="431"/>
        <v>42529.582638888889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426"/>
        <v>100</v>
      </c>
      <c r="P3447" s="5">
        <f t="shared" si="427"/>
        <v>64.516129032258064</v>
      </c>
      <c r="Q3447" t="str">
        <f t="shared" si="428"/>
        <v>theater</v>
      </c>
      <c r="R3447" t="str">
        <f t="shared" si="429"/>
        <v>plays</v>
      </c>
      <c r="S3447" s="10">
        <f t="shared" si="430"/>
        <v>42272.530509259261</v>
      </c>
      <c r="T3447" t="str">
        <f t="shared" si="424"/>
        <v>Sep</v>
      </c>
      <c r="U3447">
        <f t="shared" si="425"/>
        <v>2015</v>
      </c>
      <c r="V3447" s="10">
        <f t="shared" si="431"/>
        <v>42300.530509259261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426"/>
        <v>108.2</v>
      </c>
      <c r="P3448" s="5">
        <f t="shared" si="427"/>
        <v>43.28</v>
      </c>
      <c r="Q3448" t="str">
        <f t="shared" si="428"/>
        <v>theater</v>
      </c>
      <c r="R3448" t="str">
        <f t="shared" si="429"/>
        <v>plays</v>
      </c>
      <c r="S3448" s="10">
        <f t="shared" si="430"/>
        <v>42016.832465277781</v>
      </c>
      <c r="T3448" t="str">
        <f t="shared" si="424"/>
        <v>Jan</v>
      </c>
      <c r="U3448">
        <f t="shared" si="425"/>
        <v>2015</v>
      </c>
      <c r="V3448" s="10">
        <f t="shared" si="431"/>
        <v>42040.513888888891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426"/>
        <v>107.80000000000001</v>
      </c>
      <c r="P3449" s="5">
        <f t="shared" si="427"/>
        <v>77</v>
      </c>
      <c r="Q3449" t="str">
        <f t="shared" si="428"/>
        <v>theater</v>
      </c>
      <c r="R3449" t="str">
        <f t="shared" si="429"/>
        <v>plays</v>
      </c>
      <c r="S3449" s="10">
        <f t="shared" si="430"/>
        <v>42402.889027777783</v>
      </c>
      <c r="T3449" t="str">
        <f t="shared" si="424"/>
        <v>Feb</v>
      </c>
      <c r="U3449">
        <f t="shared" si="425"/>
        <v>2016</v>
      </c>
      <c r="V3449" s="10">
        <f t="shared" si="431"/>
        <v>42447.847361111111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426"/>
        <v>109.76190476190477</v>
      </c>
      <c r="P3450" s="5">
        <f t="shared" si="427"/>
        <v>51.222222222222221</v>
      </c>
      <c r="Q3450" t="str">
        <f t="shared" si="428"/>
        <v>theater</v>
      </c>
      <c r="R3450" t="str">
        <f t="shared" si="429"/>
        <v>plays</v>
      </c>
      <c r="S3450" s="10">
        <f t="shared" si="430"/>
        <v>41960.119085648148</v>
      </c>
      <c r="T3450" t="str">
        <f t="shared" si="424"/>
        <v>Nov</v>
      </c>
      <c r="U3450">
        <f t="shared" si="425"/>
        <v>2014</v>
      </c>
      <c r="V3450" s="10">
        <f t="shared" si="431"/>
        <v>41990.119085648148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426"/>
        <v>170.625</v>
      </c>
      <c r="P3451" s="5">
        <f t="shared" si="427"/>
        <v>68.25</v>
      </c>
      <c r="Q3451" t="str">
        <f t="shared" si="428"/>
        <v>theater</v>
      </c>
      <c r="R3451" t="str">
        <f t="shared" si="429"/>
        <v>plays</v>
      </c>
      <c r="S3451" s="10">
        <f t="shared" si="430"/>
        <v>42532.052523148144</v>
      </c>
      <c r="T3451" t="str">
        <f t="shared" si="424"/>
        <v>Jun</v>
      </c>
      <c r="U3451">
        <f t="shared" si="425"/>
        <v>2016</v>
      </c>
      <c r="V3451" s="10">
        <f t="shared" si="431"/>
        <v>42560.166666666672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426"/>
        <v>152</v>
      </c>
      <c r="P3452" s="5">
        <f t="shared" si="427"/>
        <v>19.487179487179485</v>
      </c>
      <c r="Q3452" t="str">
        <f t="shared" si="428"/>
        <v>theater</v>
      </c>
      <c r="R3452" t="str">
        <f t="shared" si="429"/>
        <v>plays</v>
      </c>
      <c r="S3452" s="10">
        <f t="shared" si="430"/>
        <v>42036.704525462963</v>
      </c>
      <c r="T3452" t="str">
        <f t="shared" si="424"/>
        <v>Feb</v>
      </c>
      <c r="U3452">
        <f t="shared" si="425"/>
        <v>2015</v>
      </c>
      <c r="V3452" s="10">
        <f t="shared" si="431"/>
        <v>42096.662858796291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426"/>
        <v>101.23076923076924</v>
      </c>
      <c r="P3453" s="5">
        <f t="shared" si="427"/>
        <v>41.125</v>
      </c>
      <c r="Q3453" t="str">
        <f t="shared" si="428"/>
        <v>theater</v>
      </c>
      <c r="R3453" t="str">
        <f t="shared" si="429"/>
        <v>plays</v>
      </c>
      <c r="S3453" s="10">
        <f t="shared" si="430"/>
        <v>42088.723692129628</v>
      </c>
      <c r="T3453" t="str">
        <f t="shared" si="424"/>
        <v>Mar</v>
      </c>
      <c r="U3453">
        <f t="shared" si="425"/>
        <v>2015</v>
      </c>
      <c r="V3453" s="10">
        <f t="shared" si="431"/>
        <v>42115.723692129628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426"/>
        <v>153.19999999999999</v>
      </c>
      <c r="P3454" s="5">
        <f t="shared" si="427"/>
        <v>41.405405405405403</v>
      </c>
      <c r="Q3454" t="str">
        <f t="shared" si="428"/>
        <v>theater</v>
      </c>
      <c r="R3454" t="str">
        <f t="shared" si="429"/>
        <v>plays</v>
      </c>
      <c r="S3454" s="10">
        <f t="shared" si="430"/>
        <v>41820.639189814814</v>
      </c>
      <c r="T3454" t="str">
        <f t="shared" si="424"/>
        <v>Jun</v>
      </c>
      <c r="U3454">
        <f t="shared" si="425"/>
        <v>2014</v>
      </c>
      <c r="V3454" s="10">
        <f t="shared" si="431"/>
        <v>41843.165972222225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426"/>
        <v>128.33333333333334</v>
      </c>
      <c r="P3455" s="5">
        <f t="shared" si="427"/>
        <v>27.5</v>
      </c>
      <c r="Q3455" t="str">
        <f t="shared" si="428"/>
        <v>theater</v>
      </c>
      <c r="R3455" t="str">
        <f t="shared" si="429"/>
        <v>plays</v>
      </c>
      <c r="S3455" s="10">
        <f t="shared" si="430"/>
        <v>42535.97865740741</v>
      </c>
      <c r="T3455" t="str">
        <f t="shared" si="424"/>
        <v>Jun</v>
      </c>
      <c r="U3455">
        <f t="shared" si="425"/>
        <v>2016</v>
      </c>
      <c r="V3455" s="10">
        <f t="shared" si="431"/>
        <v>42595.97865740741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426"/>
        <v>100.71428571428571</v>
      </c>
      <c r="P3456" s="5">
        <f t="shared" si="427"/>
        <v>33.571428571428569</v>
      </c>
      <c r="Q3456" t="str">
        <f t="shared" si="428"/>
        <v>theater</v>
      </c>
      <c r="R3456" t="str">
        <f t="shared" si="429"/>
        <v>plays</v>
      </c>
      <c r="S3456" s="10">
        <f t="shared" si="430"/>
        <v>41821.698599537034</v>
      </c>
      <c r="T3456" t="str">
        <f t="shared" si="424"/>
        <v>Jul</v>
      </c>
      <c r="U3456">
        <f t="shared" si="425"/>
        <v>2014</v>
      </c>
      <c r="V3456" s="10">
        <f t="shared" si="431"/>
        <v>41851.698599537034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426"/>
        <v>100.64999999999999</v>
      </c>
      <c r="P3457" s="5">
        <f t="shared" si="427"/>
        <v>145.86956521739131</v>
      </c>
      <c r="Q3457" t="str">
        <f t="shared" si="428"/>
        <v>theater</v>
      </c>
      <c r="R3457" t="str">
        <f t="shared" si="429"/>
        <v>plays</v>
      </c>
      <c r="S3457" s="10">
        <f t="shared" si="430"/>
        <v>42626.7503125</v>
      </c>
      <c r="T3457" t="str">
        <f t="shared" si="424"/>
        <v>Sep</v>
      </c>
      <c r="U3457">
        <f t="shared" si="425"/>
        <v>2016</v>
      </c>
      <c r="V3457" s="10">
        <f t="shared" si="431"/>
        <v>42656.7503125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426"/>
        <v>191.3</v>
      </c>
      <c r="P3458" s="5">
        <f t="shared" si="427"/>
        <v>358.6875</v>
      </c>
      <c r="Q3458" t="str">
        <f t="shared" si="428"/>
        <v>theater</v>
      </c>
      <c r="R3458" t="str">
        <f t="shared" si="429"/>
        <v>plays</v>
      </c>
      <c r="S3458" s="10">
        <f t="shared" si="430"/>
        <v>41821.205636574072</v>
      </c>
      <c r="T3458" t="str">
        <f t="shared" ref="T3458:T3521" si="432">TEXT(S3458,"mmm")</f>
        <v>Jul</v>
      </c>
      <c r="U3458">
        <f t="shared" ref="U3458:U3521" si="433">YEAR(S3458)</f>
        <v>2014</v>
      </c>
      <c r="V3458" s="10">
        <f t="shared" si="431"/>
        <v>41852.290972222225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434">(E3459/D3459)*100</f>
        <v>140.19999999999999</v>
      </c>
      <c r="P3459" s="5">
        <f t="shared" ref="P3459:P3522" si="435">IFERROR(E3459/L3459,0)</f>
        <v>50.981818181818184</v>
      </c>
      <c r="Q3459" t="str">
        <f t="shared" ref="Q3459:Q3522" si="436">LEFT(N3459,SEARCH("/",N3459,1)-1)</f>
        <v>theater</v>
      </c>
      <c r="R3459" t="str">
        <f t="shared" ref="R3459:R3522" si="437">RIGHT(N3459,LEN(N3459)-SEARCH("/",N3459,1))</f>
        <v>plays</v>
      </c>
      <c r="S3459" s="10">
        <f t="shared" ref="S3459:S3522" si="438">(((J3459/60)/60)/24)+DATE(1970,1,1)</f>
        <v>42016.706678240742</v>
      </c>
      <c r="T3459" t="str">
        <f t="shared" si="432"/>
        <v>Jan</v>
      </c>
      <c r="U3459">
        <f t="shared" si="433"/>
        <v>2015</v>
      </c>
      <c r="V3459" s="10">
        <f t="shared" ref="V3459:V3522" si="439">(((I3459/60)/60)/24)+DATE(1970,1,1)</f>
        <v>42047.249305555553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434"/>
        <v>124.33537832310839</v>
      </c>
      <c r="P3460" s="5">
        <f t="shared" si="435"/>
        <v>45.037037037037038</v>
      </c>
      <c r="Q3460" t="str">
        <f t="shared" si="436"/>
        <v>theater</v>
      </c>
      <c r="R3460" t="str">
        <f t="shared" si="437"/>
        <v>plays</v>
      </c>
      <c r="S3460" s="10">
        <f t="shared" si="438"/>
        <v>42011.202581018515</v>
      </c>
      <c r="T3460" t="str">
        <f t="shared" si="432"/>
        <v>Jan</v>
      </c>
      <c r="U3460">
        <f t="shared" si="433"/>
        <v>2015</v>
      </c>
      <c r="V3460" s="10">
        <f t="shared" si="439"/>
        <v>42038.185416666667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434"/>
        <v>126.2</v>
      </c>
      <c r="P3461" s="5">
        <f t="shared" si="435"/>
        <v>17.527777777777779</v>
      </c>
      <c r="Q3461" t="str">
        <f t="shared" si="436"/>
        <v>theater</v>
      </c>
      <c r="R3461" t="str">
        <f t="shared" si="437"/>
        <v>plays</v>
      </c>
      <c r="S3461" s="10">
        <f t="shared" si="438"/>
        <v>42480.479861111111</v>
      </c>
      <c r="T3461" t="str">
        <f t="shared" si="432"/>
        <v>Apr</v>
      </c>
      <c r="U3461">
        <f t="shared" si="433"/>
        <v>2016</v>
      </c>
      <c r="V3461" s="10">
        <f t="shared" si="439"/>
        <v>42510.479861111111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434"/>
        <v>190</v>
      </c>
      <c r="P3462" s="5">
        <f t="shared" si="435"/>
        <v>50</v>
      </c>
      <c r="Q3462" t="str">
        <f t="shared" si="436"/>
        <v>theater</v>
      </c>
      <c r="R3462" t="str">
        <f t="shared" si="437"/>
        <v>plays</v>
      </c>
      <c r="S3462" s="10">
        <f t="shared" si="438"/>
        <v>41852.527222222219</v>
      </c>
      <c r="T3462" t="str">
        <f t="shared" si="432"/>
        <v>Aug</v>
      </c>
      <c r="U3462">
        <f t="shared" si="433"/>
        <v>2014</v>
      </c>
      <c r="V3462" s="10">
        <f t="shared" si="439"/>
        <v>41866.527222222219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434"/>
        <v>139</v>
      </c>
      <c r="P3463" s="5">
        <f t="shared" si="435"/>
        <v>57.916666666666664</v>
      </c>
      <c r="Q3463" t="str">
        <f t="shared" si="436"/>
        <v>theater</v>
      </c>
      <c r="R3463" t="str">
        <f t="shared" si="437"/>
        <v>plays</v>
      </c>
      <c r="S3463" s="10">
        <f t="shared" si="438"/>
        <v>42643.632858796293</v>
      </c>
      <c r="T3463" t="str">
        <f t="shared" si="432"/>
        <v>Sep</v>
      </c>
      <c r="U3463">
        <f t="shared" si="433"/>
        <v>2016</v>
      </c>
      <c r="V3463" s="10">
        <f t="shared" si="439"/>
        <v>42672.125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434"/>
        <v>202</v>
      </c>
      <c r="P3464" s="5">
        <f t="shared" si="435"/>
        <v>29.705882352941178</v>
      </c>
      <c r="Q3464" t="str">
        <f t="shared" si="436"/>
        <v>theater</v>
      </c>
      <c r="R3464" t="str">
        <f t="shared" si="437"/>
        <v>plays</v>
      </c>
      <c r="S3464" s="10">
        <f t="shared" si="438"/>
        <v>42179.898472222223</v>
      </c>
      <c r="T3464" t="str">
        <f t="shared" si="432"/>
        <v>Jun</v>
      </c>
      <c r="U3464">
        <f t="shared" si="433"/>
        <v>2015</v>
      </c>
      <c r="V3464" s="10">
        <f t="shared" si="439"/>
        <v>42195.75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434"/>
        <v>103.38000000000001</v>
      </c>
      <c r="P3465" s="5">
        <f t="shared" si="435"/>
        <v>90.684210526315795</v>
      </c>
      <c r="Q3465" t="str">
        <f t="shared" si="436"/>
        <v>theater</v>
      </c>
      <c r="R3465" t="str">
        <f t="shared" si="437"/>
        <v>plays</v>
      </c>
      <c r="S3465" s="10">
        <f t="shared" si="438"/>
        <v>42612.918807870374</v>
      </c>
      <c r="T3465" t="str">
        <f t="shared" si="432"/>
        <v>Aug</v>
      </c>
      <c r="U3465">
        <f t="shared" si="433"/>
        <v>2016</v>
      </c>
      <c r="V3465" s="10">
        <f t="shared" si="439"/>
        <v>42654.165972222225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434"/>
        <v>102.3236</v>
      </c>
      <c r="P3466" s="5">
        <f t="shared" si="435"/>
        <v>55.012688172043013</v>
      </c>
      <c r="Q3466" t="str">
        <f t="shared" si="436"/>
        <v>theater</v>
      </c>
      <c r="R3466" t="str">
        <f t="shared" si="437"/>
        <v>plays</v>
      </c>
      <c r="S3466" s="10">
        <f t="shared" si="438"/>
        <v>42575.130057870367</v>
      </c>
      <c r="T3466" t="str">
        <f t="shared" si="432"/>
        <v>Jul</v>
      </c>
      <c r="U3466">
        <f t="shared" si="433"/>
        <v>2016</v>
      </c>
      <c r="V3466" s="10">
        <f t="shared" si="439"/>
        <v>42605.130057870367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434"/>
        <v>103</v>
      </c>
      <c r="P3467" s="5">
        <f t="shared" si="435"/>
        <v>57.222222222222221</v>
      </c>
      <c r="Q3467" t="str">
        <f t="shared" si="436"/>
        <v>theater</v>
      </c>
      <c r="R3467" t="str">
        <f t="shared" si="437"/>
        <v>plays</v>
      </c>
      <c r="S3467" s="10">
        <f t="shared" si="438"/>
        <v>42200.625833333332</v>
      </c>
      <c r="T3467" t="str">
        <f t="shared" si="432"/>
        <v>Jul</v>
      </c>
      <c r="U3467">
        <f t="shared" si="433"/>
        <v>2015</v>
      </c>
      <c r="V3467" s="10">
        <f t="shared" si="439"/>
        <v>42225.666666666672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434"/>
        <v>127.14285714285714</v>
      </c>
      <c r="P3468" s="5">
        <f t="shared" si="435"/>
        <v>72.950819672131146</v>
      </c>
      <c r="Q3468" t="str">
        <f t="shared" si="436"/>
        <v>theater</v>
      </c>
      <c r="R3468" t="str">
        <f t="shared" si="437"/>
        <v>plays</v>
      </c>
      <c r="S3468" s="10">
        <f t="shared" si="438"/>
        <v>42420.019097222219</v>
      </c>
      <c r="T3468" t="str">
        <f t="shared" si="432"/>
        <v>Feb</v>
      </c>
      <c r="U3468">
        <f t="shared" si="433"/>
        <v>2016</v>
      </c>
      <c r="V3468" s="10">
        <f t="shared" si="439"/>
        <v>42479.977430555555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434"/>
        <v>101</v>
      </c>
      <c r="P3469" s="5">
        <f t="shared" si="435"/>
        <v>64.468085106382972</v>
      </c>
      <c r="Q3469" t="str">
        <f t="shared" si="436"/>
        <v>theater</v>
      </c>
      <c r="R3469" t="str">
        <f t="shared" si="437"/>
        <v>plays</v>
      </c>
      <c r="S3469" s="10">
        <f t="shared" si="438"/>
        <v>42053.671666666662</v>
      </c>
      <c r="T3469" t="str">
        <f t="shared" si="432"/>
        <v>Feb</v>
      </c>
      <c r="U3469">
        <f t="shared" si="433"/>
        <v>2015</v>
      </c>
      <c r="V3469" s="10">
        <f t="shared" si="439"/>
        <v>42083.630000000005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434"/>
        <v>121.78</v>
      </c>
      <c r="P3470" s="5">
        <f t="shared" si="435"/>
        <v>716.35294117647061</v>
      </c>
      <c r="Q3470" t="str">
        <f t="shared" si="436"/>
        <v>theater</v>
      </c>
      <c r="R3470" t="str">
        <f t="shared" si="437"/>
        <v>plays</v>
      </c>
      <c r="S3470" s="10">
        <f t="shared" si="438"/>
        <v>42605.765381944439</v>
      </c>
      <c r="T3470" t="str">
        <f t="shared" si="432"/>
        <v>Aug</v>
      </c>
      <c r="U3470">
        <f t="shared" si="433"/>
        <v>2016</v>
      </c>
      <c r="V3470" s="10">
        <f t="shared" si="439"/>
        <v>42634.125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434"/>
        <v>113.39285714285714</v>
      </c>
      <c r="P3471" s="5">
        <f t="shared" si="435"/>
        <v>50.396825396825399</v>
      </c>
      <c r="Q3471" t="str">
        <f t="shared" si="436"/>
        <v>theater</v>
      </c>
      <c r="R3471" t="str">
        <f t="shared" si="437"/>
        <v>plays</v>
      </c>
      <c r="S3471" s="10">
        <f t="shared" si="438"/>
        <v>42458.641724537039</v>
      </c>
      <c r="T3471" t="str">
        <f t="shared" si="432"/>
        <v>Mar</v>
      </c>
      <c r="U3471">
        <f t="shared" si="433"/>
        <v>2016</v>
      </c>
      <c r="V3471" s="10">
        <f t="shared" si="439"/>
        <v>42488.641724537039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434"/>
        <v>150</v>
      </c>
      <c r="P3472" s="5">
        <f t="shared" si="435"/>
        <v>41.666666666666664</v>
      </c>
      <c r="Q3472" t="str">
        <f t="shared" si="436"/>
        <v>theater</v>
      </c>
      <c r="R3472" t="str">
        <f t="shared" si="437"/>
        <v>plays</v>
      </c>
      <c r="S3472" s="10">
        <f t="shared" si="438"/>
        <v>42529.022013888884</v>
      </c>
      <c r="T3472" t="str">
        <f t="shared" si="432"/>
        <v>Jun</v>
      </c>
      <c r="U3472">
        <f t="shared" si="433"/>
        <v>2016</v>
      </c>
      <c r="V3472" s="10">
        <f t="shared" si="439"/>
        <v>42566.901388888888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434"/>
        <v>214.6</v>
      </c>
      <c r="P3473" s="5">
        <f t="shared" si="435"/>
        <v>35.766666666666666</v>
      </c>
      <c r="Q3473" t="str">
        <f t="shared" si="436"/>
        <v>theater</v>
      </c>
      <c r="R3473" t="str">
        <f t="shared" si="437"/>
        <v>plays</v>
      </c>
      <c r="S3473" s="10">
        <f t="shared" si="438"/>
        <v>41841.820486111108</v>
      </c>
      <c r="T3473" t="str">
        <f t="shared" si="432"/>
        <v>Jul</v>
      </c>
      <c r="U3473">
        <f t="shared" si="433"/>
        <v>2014</v>
      </c>
      <c r="V3473" s="10">
        <f t="shared" si="439"/>
        <v>41882.833333333336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434"/>
        <v>102.05</v>
      </c>
      <c r="P3474" s="5">
        <f t="shared" si="435"/>
        <v>88.739130434782609</v>
      </c>
      <c r="Q3474" t="str">
        <f t="shared" si="436"/>
        <v>theater</v>
      </c>
      <c r="R3474" t="str">
        <f t="shared" si="437"/>
        <v>plays</v>
      </c>
      <c r="S3474" s="10">
        <f t="shared" si="438"/>
        <v>41928.170497685183</v>
      </c>
      <c r="T3474" t="str">
        <f t="shared" si="432"/>
        <v>Oct</v>
      </c>
      <c r="U3474">
        <f t="shared" si="433"/>
        <v>2014</v>
      </c>
      <c r="V3474" s="10">
        <f t="shared" si="439"/>
        <v>41949.249305555553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434"/>
        <v>100</v>
      </c>
      <c r="P3475" s="5">
        <f t="shared" si="435"/>
        <v>148.4848484848485</v>
      </c>
      <c r="Q3475" t="str">
        <f t="shared" si="436"/>
        <v>theater</v>
      </c>
      <c r="R3475" t="str">
        <f t="shared" si="437"/>
        <v>plays</v>
      </c>
      <c r="S3475" s="10">
        <f t="shared" si="438"/>
        <v>42062.834444444445</v>
      </c>
      <c r="T3475" t="str">
        <f t="shared" si="432"/>
        <v>Feb</v>
      </c>
      <c r="U3475">
        <f t="shared" si="433"/>
        <v>2015</v>
      </c>
      <c r="V3475" s="10">
        <f t="shared" si="439"/>
        <v>42083.852083333331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434"/>
        <v>101</v>
      </c>
      <c r="P3476" s="5">
        <f t="shared" si="435"/>
        <v>51.794871794871796</v>
      </c>
      <c r="Q3476" t="str">
        <f t="shared" si="436"/>
        <v>theater</v>
      </c>
      <c r="R3476" t="str">
        <f t="shared" si="437"/>
        <v>plays</v>
      </c>
      <c r="S3476" s="10">
        <f t="shared" si="438"/>
        <v>42541.501516203702</v>
      </c>
      <c r="T3476" t="str">
        <f t="shared" si="432"/>
        <v>Jun</v>
      </c>
      <c r="U3476">
        <f t="shared" si="433"/>
        <v>2016</v>
      </c>
      <c r="V3476" s="10">
        <f t="shared" si="439"/>
        <v>42571.501516203702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434"/>
        <v>113.33333333333333</v>
      </c>
      <c r="P3477" s="5">
        <f t="shared" si="435"/>
        <v>20</v>
      </c>
      <c r="Q3477" t="str">
        <f t="shared" si="436"/>
        <v>theater</v>
      </c>
      <c r="R3477" t="str">
        <f t="shared" si="437"/>
        <v>plays</v>
      </c>
      <c r="S3477" s="10">
        <f t="shared" si="438"/>
        <v>41918.880833333329</v>
      </c>
      <c r="T3477" t="str">
        <f t="shared" si="432"/>
        <v>Oct</v>
      </c>
      <c r="U3477">
        <f t="shared" si="433"/>
        <v>2014</v>
      </c>
      <c r="V3477" s="10">
        <f t="shared" si="439"/>
        <v>41946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434"/>
        <v>104</v>
      </c>
      <c r="P3478" s="5">
        <f t="shared" si="435"/>
        <v>52</v>
      </c>
      <c r="Q3478" t="str">
        <f t="shared" si="436"/>
        <v>theater</v>
      </c>
      <c r="R3478" t="str">
        <f t="shared" si="437"/>
        <v>plays</v>
      </c>
      <c r="S3478" s="10">
        <f t="shared" si="438"/>
        <v>41921.279976851853</v>
      </c>
      <c r="T3478" t="str">
        <f t="shared" si="432"/>
        <v>Oct</v>
      </c>
      <c r="U3478">
        <f t="shared" si="433"/>
        <v>2014</v>
      </c>
      <c r="V3478" s="10">
        <f t="shared" si="439"/>
        <v>41939.125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434"/>
        <v>115.33333333333333</v>
      </c>
      <c r="P3479" s="5">
        <f t="shared" si="435"/>
        <v>53.230769230769234</v>
      </c>
      <c r="Q3479" t="str">
        <f t="shared" si="436"/>
        <v>theater</v>
      </c>
      <c r="R3479" t="str">
        <f t="shared" si="437"/>
        <v>plays</v>
      </c>
      <c r="S3479" s="10">
        <f t="shared" si="438"/>
        <v>42128.736608796295</v>
      </c>
      <c r="T3479" t="str">
        <f t="shared" si="432"/>
        <v>May</v>
      </c>
      <c r="U3479">
        <f t="shared" si="433"/>
        <v>2015</v>
      </c>
      <c r="V3479" s="10">
        <f t="shared" si="439"/>
        <v>42141.125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434"/>
        <v>112.85000000000001</v>
      </c>
      <c r="P3480" s="5">
        <f t="shared" si="435"/>
        <v>39.596491228070178</v>
      </c>
      <c r="Q3480" t="str">
        <f t="shared" si="436"/>
        <v>theater</v>
      </c>
      <c r="R3480" t="str">
        <f t="shared" si="437"/>
        <v>plays</v>
      </c>
      <c r="S3480" s="10">
        <f t="shared" si="438"/>
        <v>42053.916921296302</v>
      </c>
      <c r="T3480" t="str">
        <f t="shared" si="432"/>
        <v>Feb</v>
      </c>
      <c r="U3480">
        <f t="shared" si="433"/>
        <v>2015</v>
      </c>
      <c r="V3480" s="10">
        <f t="shared" si="439"/>
        <v>42079.875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434"/>
        <v>127.86666666666666</v>
      </c>
      <c r="P3481" s="5">
        <f t="shared" si="435"/>
        <v>34.25</v>
      </c>
      <c r="Q3481" t="str">
        <f t="shared" si="436"/>
        <v>theater</v>
      </c>
      <c r="R3481" t="str">
        <f t="shared" si="437"/>
        <v>plays</v>
      </c>
      <c r="S3481" s="10">
        <f t="shared" si="438"/>
        <v>41781.855092592588</v>
      </c>
      <c r="T3481" t="str">
        <f t="shared" si="432"/>
        <v>May</v>
      </c>
      <c r="U3481">
        <f t="shared" si="433"/>
        <v>2014</v>
      </c>
      <c r="V3481" s="10">
        <f t="shared" si="439"/>
        <v>41811.855092592588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434"/>
        <v>142.66666666666669</v>
      </c>
      <c r="P3482" s="5">
        <f t="shared" si="435"/>
        <v>164.61538461538461</v>
      </c>
      <c r="Q3482" t="str">
        <f t="shared" si="436"/>
        <v>theater</v>
      </c>
      <c r="R3482" t="str">
        <f t="shared" si="437"/>
        <v>plays</v>
      </c>
      <c r="S3482" s="10">
        <f t="shared" si="438"/>
        <v>42171.317442129628</v>
      </c>
      <c r="T3482" t="str">
        <f t="shared" si="432"/>
        <v>Jun</v>
      </c>
      <c r="U3482">
        <f t="shared" si="433"/>
        <v>2015</v>
      </c>
      <c r="V3482" s="10">
        <f t="shared" si="439"/>
        <v>42195.875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434"/>
        <v>118.8</v>
      </c>
      <c r="P3483" s="5">
        <f t="shared" si="435"/>
        <v>125.05263157894737</v>
      </c>
      <c r="Q3483" t="str">
        <f t="shared" si="436"/>
        <v>theater</v>
      </c>
      <c r="R3483" t="str">
        <f t="shared" si="437"/>
        <v>plays</v>
      </c>
      <c r="S3483" s="10">
        <f t="shared" si="438"/>
        <v>41989.24754629629</v>
      </c>
      <c r="T3483" t="str">
        <f t="shared" si="432"/>
        <v>Dec</v>
      </c>
      <c r="U3483">
        <f t="shared" si="433"/>
        <v>2014</v>
      </c>
      <c r="V3483" s="10">
        <f t="shared" si="439"/>
        <v>42006.24754629629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434"/>
        <v>138.33333333333334</v>
      </c>
      <c r="P3484" s="5">
        <f t="shared" si="435"/>
        <v>51.875</v>
      </c>
      <c r="Q3484" t="str">
        <f t="shared" si="436"/>
        <v>theater</v>
      </c>
      <c r="R3484" t="str">
        <f t="shared" si="437"/>
        <v>plays</v>
      </c>
      <c r="S3484" s="10">
        <f t="shared" si="438"/>
        <v>41796.771597222221</v>
      </c>
      <c r="T3484" t="str">
        <f t="shared" si="432"/>
        <v>Jun</v>
      </c>
      <c r="U3484">
        <f t="shared" si="433"/>
        <v>2014</v>
      </c>
      <c r="V3484" s="10">
        <f t="shared" si="439"/>
        <v>41826.771597222221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434"/>
        <v>159.9402985074627</v>
      </c>
      <c r="P3485" s="5">
        <f t="shared" si="435"/>
        <v>40.285714285714285</v>
      </c>
      <c r="Q3485" t="str">
        <f t="shared" si="436"/>
        <v>theater</v>
      </c>
      <c r="R3485" t="str">
        <f t="shared" si="437"/>
        <v>plays</v>
      </c>
      <c r="S3485" s="10">
        <f t="shared" si="438"/>
        <v>41793.668761574074</v>
      </c>
      <c r="T3485" t="str">
        <f t="shared" si="432"/>
        <v>Jun</v>
      </c>
      <c r="U3485">
        <f t="shared" si="433"/>
        <v>2014</v>
      </c>
      <c r="V3485" s="10">
        <f t="shared" si="439"/>
        <v>41823.668761574074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434"/>
        <v>114.24000000000001</v>
      </c>
      <c r="P3486" s="5">
        <f t="shared" si="435"/>
        <v>64.909090909090907</v>
      </c>
      <c r="Q3486" t="str">
        <f t="shared" si="436"/>
        <v>theater</v>
      </c>
      <c r="R3486" t="str">
        <f t="shared" si="437"/>
        <v>plays</v>
      </c>
      <c r="S3486" s="10">
        <f t="shared" si="438"/>
        <v>42506.760405092587</v>
      </c>
      <c r="T3486" t="str">
        <f t="shared" si="432"/>
        <v>May</v>
      </c>
      <c r="U3486">
        <f t="shared" si="433"/>
        <v>2016</v>
      </c>
      <c r="V3486" s="10">
        <f t="shared" si="439"/>
        <v>42536.760405092587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434"/>
        <v>100.60606060606061</v>
      </c>
      <c r="P3487" s="5">
        <f t="shared" si="435"/>
        <v>55.333333333333336</v>
      </c>
      <c r="Q3487" t="str">
        <f t="shared" si="436"/>
        <v>theater</v>
      </c>
      <c r="R3487" t="str">
        <f t="shared" si="437"/>
        <v>plays</v>
      </c>
      <c r="S3487" s="10">
        <f t="shared" si="438"/>
        <v>42372.693055555559</v>
      </c>
      <c r="T3487" t="str">
        <f t="shared" si="432"/>
        <v>Jan</v>
      </c>
      <c r="U3487">
        <f t="shared" si="433"/>
        <v>2016</v>
      </c>
      <c r="V3487" s="10">
        <f t="shared" si="439"/>
        <v>42402.693055555559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434"/>
        <v>155.20000000000002</v>
      </c>
      <c r="P3488" s="5">
        <f t="shared" si="435"/>
        <v>83.142857142857139</v>
      </c>
      <c r="Q3488" t="str">
        <f t="shared" si="436"/>
        <v>theater</v>
      </c>
      <c r="R3488" t="str">
        <f t="shared" si="437"/>
        <v>plays</v>
      </c>
      <c r="S3488" s="10">
        <f t="shared" si="438"/>
        <v>42126.87501157407</v>
      </c>
      <c r="T3488" t="str">
        <f t="shared" si="432"/>
        <v>May</v>
      </c>
      <c r="U3488">
        <f t="shared" si="433"/>
        <v>2015</v>
      </c>
      <c r="V3488" s="10">
        <f t="shared" si="439"/>
        <v>42158.290972222225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434"/>
        <v>127.75000000000001</v>
      </c>
      <c r="P3489" s="5">
        <f t="shared" si="435"/>
        <v>38.712121212121211</v>
      </c>
      <c r="Q3489" t="str">
        <f t="shared" si="436"/>
        <v>theater</v>
      </c>
      <c r="R3489" t="str">
        <f t="shared" si="437"/>
        <v>plays</v>
      </c>
      <c r="S3489" s="10">
        <f t="shared" si="438"/>
        <v>42149.940416666665</v>
      </c>
      <c r="T3489" t="str">
        <f t="shared" si="432"/>
        <v>May</v>
      </c>
      <c r="U3489">
        <f t="shared" si="433"/>
        <v>2015</v>
      </c>
      <c r="V3489" s="10">
        <f t="shared" si="439"/>
        <v>42179.940416666665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434"/>
        <v>121.2</v>
      </c>
      <c r="P3490" s="5">
        <f t="shared" si="435"/>
        <v>125.37931034482759</v>
      </c>
      <c r="Q3490" t="str">
        <f t="shared" si="436"/>
        <v>theater</v>
      </c>
      <c r="R3490" t="str">
        <f t="shared" si="437"/>
        <v>plays</v>
      </c>
      <c r="S3490" s="10">
        <f t="shared" si="438"/>
        <v>42087.768055555556</v>
      </c>
      <c r="T3490" t="str">
        <f t="shared" si="432"/>
        <v>Mar</v>
      </c>
      <c r="U3490">
        <f t="shared" si="433"/>
        <v>2015</v>
      </c>
      <c r="V3490" s="10">
        <f t="shared" si="439"/>
        <v>42111.666666666672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434"/>
        <v>112.7</v>
      </c>
      <c r="P3491" s="5">
        <f t="shared" si="435"/>
        <v>78.263888888888886</v>
      </c>
      <c r="Q3491" t="str">
        <f t="shared" si="436"/>
        <v>theater</v>
      </c>
      <c r="R3491" t="str">
        <f t="shared" si="437"/>
        <v>plays</v>
      </c>
      <c r="S3491" s="10">
        <f t="shared" si="438"/>
        <v>41753.635775462964</v>
      </c>
      <c r="T3491" t="str">
        <f t="shared" si="432"/>
        <v>Apr</v>
      </c>
      <c r="U3491">
        <f t="shared" si="433"/>
        <v>2014</v>
      </c>
      <c r="V3491" s="10">
        <f t="shared" si="439"/>
        <v>41783.875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434"/>
        <v>127.49999999999999</v>
      </c>
      <c r="P3492" s="5">
        <f t="shared" si="435"/>
        <v>47.222222222222221</v>
      </c>
      <c r="Q3492" t="str">
        <f t="shared" si="436"/>
        <v>theater</v>
      </c>
      <c r="R3492" t="str">
        <f t="shared" si="437"/>
        <v>plays</v>
      </c>
      <c r="S3492" s="10">
        <f t="shared" si="438"/>
        <v>42443.802361111113</v>
      </c>
      <c r="T3492" t="str">
        <f t="shared" si="432"/>
        <v>Mar</v>
      </c>
      <c r="U3492">
        <f t="shared" si="433"/>
        <v>2016</v>
      </c>
      <c r="V3492" s="10">
        <f t="shared" si="439"/>
        <v>42473.802361111113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434"/>
        <v>158.20000000000002</v>
      </c>
      <c r="P3493" s="5">
        <f t="shared" si="435"/>
        <v>79.099999999999994</v>
      </c>
      <c r="Q3493" t="str">
        <f t="shared" si="436"/>
        <v>theater</v>
      </c>
      <c r="R3493" t="str">
        <f t="shared" si="437"/>
        <v>plays</v>
      </c>
      <c r="S3493" s="10">
        <f t="shared" si="438"/>
        <v>42121.249814814815</v>
      </c>
      <c r="T3493" t="str">
        <f t="shared" si="432"/>
        <v>Apr</v>
      </c>
      <c r="U3493">
        <f t="shared" si="433"/>
        <v>2015</v>
      </c>
      <c r="V3493" s="10">
        <f t="shared" si="439"/>
        <v>42142.249814814815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434"/>
        <v>105.26894736842105</v>
      </c>
      <c r="P3494" s="5">
        <f t="shared" si="435"/>
        <v>114.29199999999999</v>
      </c>
      <c r="Q3494" t="str">
        <f t="shared" si="436"/>
        <v>theater</v>
      </c>
      <c r="R3494" t="str">
        <f t="shared" si="437"/>
        <v>plays</v>
      </c>
      <c r="S3494" s="10">
        <f t="shared" si="438"/>
        <v>42268.009224537032</v>
      </c>
      <c r="T3494" t="str">
        <f t="shared" si="432"/>
        <v>Sep</v>
      </c>
      <c r="U3494">
        <f t="shared" si="433"/>
        <v>2015</v>
      </c>
      <c r="V3494" s="10">
        <f t="shared" si="439"/>
        <v>42303.009224537032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434"/>
        <v>100</v>
      </c>
      <c r="P3495" s="5">
        <f t="shared" si="435"/>
        <v>51.724137931034484</v>
      </c>
      <c r="Q3495" t="str">
        <f t="shared" si="436"/>
        <v>theater</v>
      </c>
      <c r="R3495" t="str">
        <f t="shared" si="437"/>
        <v>plays</v>
      </c>
      <c r="S3495" s="10">
        <f t="shared" si="438"/>
        <v>41848.866157407407</v>
      </c>
      <c r="T3495" t="str">
        <f t="shared" si="432"/>
        <v>Jul</v>
      </c>
      <c r="U3495">
        <f t="shared" si="433"/>
        <v>2014</v>
      </c>
      <c r="V3495" s="10">
        <f t="shared" si="439"/>
        <v>41868.21597222222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434"/>
        <v>100</v>
      </c>
      <c r="P3496" s="5">
        <f t="shared" si="435"/>
        <v>30.76923076923077</v>
      </c>
      <c r="Q3496" t="str">
        <f t="shared" si="436"/>
        <v>theater</v>
      </c>
      <c r="R3496" t="str">
        <f t="shared" si="437"/>
        <v>plays</v>
      </c>
      <c r="S3496" s="10">
        <f t="shared" si="438"/>
        <v>42689.214988425927</v>
      </c>
      <c r="T3496" t="str">
        <f t="shared" si="432"/>
        <v>Nov</v>
      </c>
      <c r="U3496">
        <f t="shared" si="433"/>
        <v>2016</v>
      </c>
      <c r="V3496" s="10">
        <f t="shared" si="439"/>
        <v>42700.25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434"/>
        <v>106.86</v>
      </c>
      <c r="P3497" s="5">
        <f t="shared" si="435"/>
        <v>74.208333333333329</v>
      </c>
      <c r="Q3497" t="str">
        <f t="shared" si="436"/>
        <v>theater</v>
      </c>
      <c r="R3497" t="str">
        <f t="shared" si="437"/>
        <v>plays</v>
      </c>
      <c r="S3497" s="10">
        <f t="shared" si="438"/>
        <v>41915.762835648151</v>
      </c>
      <c r="T3497" t="str">
        <f t="shared" si="432"/>
        <v>Oct</v>
      </c>
      <c r="U3497">
        <f t="shared" si="433"/>
        <v>2014</v>
      </c>
      <c r="V3497" s="10">
        <f t="shared" si="439"/>
        <v>41944.720833333333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434"/>
        <v>124.4</v>
      </c>
      <c r="P3498" s="5">
        <f t="shared" si="435"/>
        <v>47.846153846153847</v>
      </c>
      <c r="Q3498" t="str">
        <f t="shared" si="436"/>
        <v>theater</v>
      </c>
      <c r="R3498" t="str">
        <f t="shared" si="437"/>
        <v>plays</v>
      </c>
      <c r="S3498" s="10">
        <f t="shared" si="438"/>
        <v>42584.846828703703</v>
      </c>
      <c r="T3498" t="str">
        <f t="shared" si="432"/>
        <v>Aug</v>
      </c>
      <c r="U3498">
        <f t="shared" si="433"/>
        <v>2016</v>
      </c>
      <c r="V3498" s="10">
        <f t="shared" si="439"/>
        <v>42624.846828703703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434"/>
        <v>108.70406189555126</v>
      </c>
      <c r="P3499" s="5">
        <f t="shared" si="435"/>
        <v>34.408163265306122</v>
      </c>
      <c r="Q3499" t="str">
        <f t="shared" si="436"/>
        <v>theater</v>
      </c>
      <c r="R3499" t="str">
        <f t="shared" si="437"/>
        <v>plays</v>
      </c>
      <c r="S3499" s="10">
        <f t="shared" si="438"/>
        <v>42511.741944444439</v>
      </c>
      <c r="T3499" t="str">
        <f t="shared" si="432"/>
        <v>May</v>
      </c>
      <c r="U3499">
        <f t="shared" si="433"/>
        <v>2016</v>
      </c>
      <c r="V3499" s="10">
        <f t="shared" si="439"/>
        <v>42523.916666666672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434"/>
        <v>102.42424242424242</v>
      </c>
      <c r="P3500" s="5">
        <f t="shared" si="435"/>
        <v>40.238095238095241</v>
      </c>
      <c r="Q3500" t="str">
        <f t="shared" si="436"/>
        <v>theater</v>
      </c>
      <c r="R3500" t="str">
        <f t="shared" si="437"/>
        <v>plays</v>
      </c>
      <c r="S3500" s="10">
        <f t="shared" si="438"/>
        <v>42459.15861111111</v>
      </c>
      <c r="T3500" t="str">
        <f t="shared" si="432"/>
        <v>Mar</v>
      </c>
      <c r="U3500">
        <f t="shared" si="433"/>
        <v>2016</v>
      </c>
      <c r="V3500" s="10">
        <f t="shared" si="439"/>
        <v>42518.905555555553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434"/>
        <v>105.5</v>
      </c>
      <c r="P3501" s="5">
        <f t="shared" si="435"/>
        <v>60.285714285714285</v>
      </c>
      <c r="Q3501" t="str">
        <f t="shared" si="436"/>
        <v>theater</v>
      </c>
      <c r="R3501" t="str">
        <f t="shared" si="437"/>
        <v>plays</v>
      </c>
      <c r="S3501" s="10">
        <f t="shared" si="438"/>
        <v>42132.036168981482</v>
      </c>
      <c r="T3501" t="str">
        <f t="shared" si="432"/>
        <v>May</v>
      </c>
      <c r="U3501">
        <f t="shared" si="433"/>
        <v>2015</v>
      </c>
      <c r="V3501" s="10">
        <f t="shared" si="439"/>
        <v>42186.290972222225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434"/>
        <v>106.3</v>
      </c>
      <c r="P3502" s="5">
        <f t="shared" si="435"/>
        <v>25.30952380952381</v>
      </c>
      <c r="Q3502" t="str">
        <f t="shared" si="436"/>
        <v>theater</v>
      </c>
      <c r="R3502" t="str">
        <f t="shared" si="437"/>
        <v>plays</v>
      </c>
      <c r="S3502" s="10">
        <f t="shared" si="438"/>
        <v>42419.91942129629</v>
      </c>
      <c r="T3502" t="str">
        <f t="shared" si="432"/>
        <v>Feb</v>
      </c>
      <c r="U3502">
        <f t="shared" si="433"/>
        <v>2016</v>
      </c>
      <c r="V3502" s="10">
        <f t="shared" si="439"/>
        <v>42436.207638888889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434"/>
        <v>100.66666666666666</v>
      </c>
      <c r="P3503" s="5">
        <f t="shared" si="435"/>
        <v>35.952380952380949</v>
      </c>
      <c r="Q3503" t="str">
        <f t="shared" si="436"/>
        <v>theater</v>
      </c>
      <c r="R3503" t="str">
        <f t="shared" si="437"/>
        <v>plays</v>
      </c>
      <c r="S3503" s="10">
        <f t="shared" si="438"/>
        <v>42233.763831018514</v>
      </c>
      <c r="T3503" t="str">
        <f t="shared" si="432"/>
        <v>Aug</v>
      </c>
      <c r="U3503">
        <f t="shared" si="433"/>
        <v>2015</v>
      </c>
      <c r="V3503" s="10">
        <f t="shared" si="439"/>
        <v>42258.763831018514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434"/>
        <v>105.4</v>
      </c>
      <c r="P3504" s="5">
        <f t="shared" si="435"/>
        <v>136</v>
      </c>
      <c r="Q3504" t="str">
        <f t="shared" si="436"/>
        <v>theater</v>
      </c>
      <c r="R3504" t="str">
        <f t="shared" si="437"/>
        <v>plays</v>
      </c>
      <c r="S3504" s="10">
        <f t="shared" si="438"/>
        <v>42430.839398148149</v>
      </c>
      <c r="T3504" t="str">
        <f t="shared" si="432"/>
        <v>Mar</v>
      </c>
      <c r="U3504">
        <f t="shared" si="433"/>
        <v>2016</v>
      </c>
      <c r="V3504" s="10">
        <f t="shared" si="439"/>
        <v>42445.165972222225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434"/>
        <v>107.55999999999999</v>
      </c>
      <c r="P3505" s="5">
        <f t="shared" si="435"/>
        <v>70.763157894736835</v>
      </c>
      <c r="Q3505" t="str">
        <f t="shared" si="436"/>
        <v>theater</v>
      </c>
      <c r="R3505" t="str">
        <f t="shared" si="437"/>
        <v>plays</v>
      </c>
      <c r="S3505" s="10">
        <f t="shared" si="438"/>
        <v>42545.478333333333</v>
      </c>
      <c r="T3505" t="str">
        <f t="shared" si="432"/>
        <v>Jun</v>
      </c>
      <c r="U3505">
        <f t="shared" si="433"/>
        <v>2016</v>
      </c>
      <c r="V3505" s="10">
        <f t="shared" si="439"/>
        <v>42575.478333333333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434"/>
        <v>100</v>
      </c>
      <c r="P3506" s="5">
        <f t="shared" si="435"/>
        <v>125</v>
      </c>
      <c r="Q3506" t="str">
        <f t="shared" si="436"/>
        <v>theater</v>
      </c>
      <c r="R3506" t="str">
        <f t="shared" si="437"/>
        <v>plays</v>
      </c>
      <c r="S3506" s="10">
        <f t="shared" si="438"/>
        <v>42297.748738425929</v>
      </c>
      <c r="T3506" t="str">
        <f t="shared" si="432"/>
        <v>Oct</v>
      </c>
      <c r="U3506">
        <f t="shared" si="433"/>
        <v>2015</v>
      </c>
      <c r="V3506" s="10">
        <f t="shared" si="439"/>
        <v>42327.790405092594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434"/>
        <v>103.76</v>
      </c>
      <c r="P3507" s="5">
        <f t="shared" si="435"/>
        <v>66.512820512820511</v>
      </c>
      <c r="Q3507" t="str">
        <f t="shared" si="436"/>
        <v>theater</v>
      </c>
      <c r="R3507" t="str">
        <f t="shared" si="437"/>
        <v>plays</v>
      </c>
      <c r="S3507" s="10">
        <f t="shared" si="438"/>
        <v>41760.935706018521</v>
      </c>
      <c r="T3507" t="str">
        <f t="shared" si="432"/>
        <v>May</v>
      </c>
      <c r="U3507">
        <f t="shared" si="433"/>
        <v>2014</v>
      </c>
      <c r="V3507" s="10">
        <f t="shared" si="439"/>
        <v>41772.166666666664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434"/>
        <v>101.49999999999999</v>
      </c>
      <c r="P3508" s="5">
        <f t="shared" si="435"/>
        <v>105</v>
      </c>
      <c r="Q3508" t="str">
        <f t="shared" si="436"/>
        <v>theater</v>
      </c>
      <c r="R3508" t="str">
        <f t="shared" si="437"/>
        <v>plays</v>
      </c>
      <c r="S3508" s="10">
        <f t="shared" si="438"/>
        <v>41829.734259259261</v>
      </c>
      <c r="T3508" t="str">
        <f t="shared" si="432"/>
        <v>Jul</v>
      </c>
      <c r="U3508">
        <f t="shared" si="433"/>
        <v>2014</v>
      </c>
      <c r="V3508" s="10">
        <f t="shared" si="439"/>
        <v>41874.734259259261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434"/>
        <v>104.4</v>
      </c>
      <c r="P3509" s="5">
        <f t="shared" si="435"/>
        <v>145</v>
      </c>
      <c r="Q3509" t="str">
        <f t="shared" si="436"/>
        <v>theater</v>
      </c>
      <c r="R3509" t="str">
        <f t="shared" si="437"/>
        <v>plays</v>
      </c>
      <c r="S3509" s="10">
        <f t="shared" si="438"/>
        <v>42491.92288194444</v>
      </c>
      <c r="T3509" t="str">
        <f t="shared" si="432"/>
        <v>May</v>
      </c>
      <c r="U3509">
        <f t="shared" si="433"/>
        <v>2016</v>
      </c>
      <c r="V3509" s="10">
        <f t="shared" si="439"/>
        <v>42521.92288194444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434"/>
        <v>180</v>
      </c>
      <c r="P3510" s="5">
        <f t="shared" si="435"/>
        <v>12</v>
      </c>
      <c r="Q3510" t="str">
        <f t="shared" si="436"/>
        <v>theater</v>
      </c>
      <c r="R3510" t="str">
        <f t="shared" si="437"/>
        <v>plays</v>
      </c>
      <c r="S3510" s="10">
        <f t="shared" si="438"/>
        <v>42477.729780092588</v>
      </c>
      <c r="T3510" t="str">
        <f t="shared" si="432"/>
        <v>Apr</v>
      </c>
      <c r="U3510">
        <f t="shared" si="433"/>
        <v>2016</v>
      </c>
      <c r="V3510" s="10">
        <f t="shared" si="439"/>
        <v>42500.875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434"/>
        <v>106.33333333333333</v>
      </c>
      <c r="P3511" s="5">
        <f t="shared" si="435"/>
        <v>96.666666666666671</v>
      </c>
      <c r="Q3511" t="str">
        <f t="shared" si="436"/>
        <v>theater</v>
      </c>
      <c r="R3511" t="str">
        <f t="shared" si="437"/>
        <v>plays</v>
      </c>
      <c r="S3511" s="10">
        <f t="shared" si="438"/>
        <v>41950.859560185185</v>
      </c>
      <c r="T3511" t="str">
        <f t="shared" si="432"/>
        <v>Nov</v>
      </c>
      <c r="U3511">
        <f t="shared" si="433"/>
        <v>2014</v>
      </c>
      <c r="V3511" s="10">
        <f t="shared" si="439"/>
        <v>41964.204861111109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434"/>
        <v>100.55555555555556</v>
      </c>
      <c r="P3512" s="5">
        <f t="shared" si="435"/>
        <v>60.333333333333336</v>
      </c>
      <c r="Q3512" t="str">
        <f t="shared" si="436"/>
        <v>theater</v>
      </c>
      <c r="R3512" t="str">
        <f t="shared" si="437"/>
        <v>plays</v>
      </c>
      <c r="S3512" s="10">
        <f t="shared" si="438"/>
        <v>41802.62090277778</v>
      </c>
      <c r="T3512" t="str">
        <f t="shared" si="432"/>
        <v>Jun</v>
      </c>
      <c r="U3512">
        <f t="shared" si="433"/>
        <v>2014</v>
      </c>
      <c r="V3512" s="10">
        <f t="shared" si="439"/>
        <v>41822.62090277778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434"/>
        <v>101.2</v>
      </c>
      <c r="P3513" s="5">
        <f t="shared" si="435"/>
        <v>79.89473684210526</v>
      </c>
      <c r="Q3513" t="str">
        <f t="shared" si="436"/>
        <v>theater</v>
      </c>
      <c r="R3513" t="str">
        <f t="shared" si="437"/>
        <v>plays</v>
      </c>
      <c r="S3513" s="10">
        <f t="shared" si="438"/>
        <v>41927.873784722222</v>
      </c>
      <c r="T3513" t="str">
        <f t="shared" si="432"/>
        <v>Oct</v>
      </c>
      <c r="U3513">
        <f t="shared" si="433"/>
        <v>2014</v>
      </c>
      <c r="V3513" s="10">
        <f t="shared" si="439"/>
        <v>41950.770833333336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434"/>
        <v>100</v>
      </c>
      <c r="P3514" s="5">
        <f t="shared" si="435"/>
        <v>58.823529411764703</v>
      </c>
      <c r="Q3514" t="str">
        <f t="shared" si="436"/>
        <v>theater</v>
      </c>
      <c r="R3514" t="str">
        <f t="shared" si="437"/>
        <v>plays</v>
      </c>
      <c r="S3514" s="10">
        <f t="shared" si="438"/>
        <v>42057.536944444444</v>
      </c>
      <c r="T3514" t="str">
        <f t="shared" si="432"/>
        <v>Feb</v>
      </c>
      <c r="U3514">
        <f t="shared" si="433"/>
        <v>2015</v>
      </c>
      <c r="V3514" s="10">
        <f t="shared" si="439"/>
        <v>42117.49527777778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434"/>
        <v>118.39285714285714</v>
      </c>
      <c r="P3515" s="5">
        <f t="shared" si="435"/>
        <v>75.340909090909093</v>
      </c>
      <c r="Q3515" t="str">
        <f t="shared" si="436"/>
        <v>theater</v>
      </c>
      <c r="R3515" t="str">
        <f t="shared" si="437"/>
        <v>plays</v>
      </c>
      <c r="S3515" s="10">
        <f t="shared" si="438"/>
        <v>41781.096203703702</v>
      </c>
      <c r="T3515" t="str">
        <f t="shared" si="432"/>
        <v>May</v>
      </c>
      <c r="U3515">
        <f t="shared" si="433"/>
        <v>2014</v>
      </c>
      <c r="V3515" s="10">
        <f t="shared" si="439"/>
        <v>41794.207638888889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434"/>
        <v>110.00000000000001</v>
      </c>
      <c r="P3516" s="5">
        <f t="shared" si="435"/>
        <v>55</v>
      </c>
      <c r="Q3516" t="str">
        <f t="shared" si="436"/>
        <v>theater</v>
      </c>
      <c r="R3516" t="str">
        <f t="shared" si="437"/>
        <v>plays</v>
      </c>
      <c r="S3516" s="10">
        <f t="shared" si="438"/>
        <v>42020.846666666665</v>
      </c>
      <c r="T3516" t="str">
        <f t="shared" si="432"/>
        <v>Jan</v>
      </c>
      <c r="U3516">
        <f t="shared" si="433"/>
        <v>2015</v>
      </c>
      <c r="V3516" s="10">
        <f t="shared" si="439"/>
        <v>42037.207638888889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434"/>
        <v>102.66666666666666</v>
      </c>
      <c r="P3517" s="5">
        <f t="shared" si="435"/>
        <v>66.956521739130437</v>
      </c>
      <c r="Q3517" t="str">
        <f t="shared" si="436"/>
        <v>theater</v>
      </c>
      <c r="R3517" t="str">
        <f t="shared" si="437"/>
        <v>plays</v>
      </c>
      <c r="S3517" s="10">
        <f t="shared" si="438"/>
        <v>42125.772812499999</v>
      </c>
      <c r="T3517" t="str">
        <f t="shared" si="432"/>
        <v>May</v>
      </c>
      <c r="U3517">
        <f t="shared" si="433"/>
        <v>2015</v>
      </c>
      <c r="V3517" s="10">
        <f t="shared" si="439"/>
        <v>42155.772812499999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434"/>
        <v>100</v>
      </c>
      <c r="P3518" s="5">
        <f t="shared" si="435"/>
        <v>227.27272727272728</v>
      </c>
      <c r="Q3518" t="str">
        <f t="shared" si="436"/>
        <v>theater</v>
      </c>
      <c r="R3518" t="str">
        <f t="shared" si="437"/>
        <v>plays</v>
      </c>
      <c r="S3518" s="10">
        <f t="shared" si="438"/>
        <v>41856.010069444441</v>
      </c>
      <c r="T3518" t="str">
        <f t="shared" si="432"/>
        <v>Aug</v>
      </c>
      <c r="U3518">
        <f t="shared" si="433"/>
        <v>2014</v>
      </c>
      <c r="V3518" s="10">
        <f t="shared" si="439"/>
        <v>41890.125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434"/>
        <v>100</v>
      </c>
      <c r="P3519" s="5">
        <f t="shared" si="435"/>
        <v>307.69230769230768</v>
      </c>
      <c r="Q3519" t="str">
        <f t="shared" si="436"/>
        <v>theater</v>
      </c>
      <c r="R3519" t="str">
        <f t="shared" si="437"/>
        <v>plays</v>
      </c>
      <c r="S3519" s="10">
        <f t="shared" si="438"/>
        <v>41794.817523148151</v>
      </c>
      <c r="T3519" t="str">
        <f t="shared" si="432"/>
        <v>Jun</v>
      </c>
      <c r="U3519">
        <f t="shared" si="433"/>
        <v>2014</v>
      </c>
      <c r="V3519" s="10">
        <f t="shared" si="439"/>
        <v>41824.458333333336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434"/>
        <v>110.04599999999999</v>
      </c>
      <c r="P3520" s="5">
        <f t="shared" si="435"/>
        <v>50.020909090909093</v>
      </c>
      <c r="Q3520" t="str">
        <f t="shared" si="436"/>
        <v>theater</v>
      </c>
      <c r="R3520" t="str">
        <f t="shared" si="437"/>
        <v>plays</v>
      </c>
      <c r="S3520" s="10">
        <f t="shared" si="438"/>
        <v>41893.783553240741</v>
      </c>
      <c r="T3520" t="str">
        <f t="shared" si="432"/>
        <v>Sep</v>
      </c>
      <c r="U3520">
        <f t="shared" si="433"/>
        <v>2014</v>
      </c>
      <c r="V3520" s="10">
        <f t="shared" si="439"/>
        <v>41914.597916666666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434"/>
        <v>101.35000000000001</v>
      </c>
      <c r="P3521" s="5">
        <f t="shared" si="435"/>
        <v>72.392857142857139</v>
      </c>
      <c r="Q3521" t="str">
        <f t="shared" si="436"/>
        <v>theater</v>
      </c>
      <c r="R3521" t="str">
        <f t="shared" si="437"/>
        <v>plays</v>
      </c>
      <c r="S3521" s="10">
        <f t="shared" si="438"/>
        <v>42037.598958333328</v>
      </c>
      <c r="T3521" t="str">
        <f t="shared" si="432"/>
        <v>Feb</v>
      </c>
      <c r="U3521">
        <f t="shared" si="433"/>
        <v>2015</v>
      </c>
      <c r="V3521" s="10">
        <f t="shared" si="439"/>
        <v>42067.598958333328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434"/>
        <v>100.75</v>
      </c>
      <c r="P3522" s="5">
        <f t="shared" si="435"/>
        <v>95.952380952380949</v>
      </c>
      <c r="Q3522" t="str">
        <f t="shared" si="436"/>
        <v>theater</v>
      </c>
      <c r="R3522" t="str">
        <f t="shared" si="437"/>
        <v>plays</v>
      </c>
      <c r="S3522" s="10">
        <f t="shared" si="438"/>
        <v>42227.824212962965</v>
      </c>
      <c r="T3522" t="str">
        <f t="shared" ref="T3522:T3585" si="440">TEXT(S3522,"mmm")</f>
        <v>Aug</v>
      </c>
      <c r="U3522">
        <f t="shared" ref="U3522:U3585" si="441">YEAR(S3522)</f>
        <v>2015</v>
      </c>
      <c r="V3522" s="10">
        <f t="shared" si="439"/>
        <v>42253.57430555555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442">(E3523/D3523)*100</f>
        <v>169.42857142857144</v>
      </c>
      <c r="P3523" s="5">
        <f t="shared" ref="P3523:P3586" si="443">IFERROR(E3523/L3523,0)</f>
        <v>45.615384615384613</v>
      </c>
      <c r="Q3523" t="str">
        <f t="shared" ref="Q3523:Q3586" si="444">LEFT(N3523,SEARCH("/",N3523,1)-1)</f>
        <v>theater</v>
      </c>
      <c r="R3523" t="str">
        <f t="shared" ref="R3523:R3586" si="445">RIGHT(N3523,LEN(N3523)-SEARCH("/",N3523,1))</f>
        <v>plays</v>
      </c>
      <c r="S3523" s="10">
        <f t="shared" ref="S3523:S3586" si="446">(((J3523/60)/60)/24)+DATE(1970,1,1)</f>
        <v>41881.361342592594</v>
      </c>
      <c r="T3523" t="str">
        <f t="shared" si="440"/>
        <v>Aug</v>
      </c>
      <c r="U3523">
        <f t="shared" si="441"/>
        <v>2014</v>
      </c>
      <c r="V3523" s="10">
        <f t="shared" ref="V3523:V3586" si="447">(((I3523/60)/60)/24)+DATE(1970,1,1)</f>
        <v>41911.361342592594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442"/>
        <v>100</v>
      </c>
      <c r="P3524" s="5">
        <f t="shared" si="443"/>
        <v>41.029411764705884</v>
      </c>
      <c r="Q3524" t="str">
        <f t="shared" si="444"/>
        <v>theater</v>
      </c>
      <c r="R3524" t="str">
        <f t="shared" si="445"/>
        <v>plays</v>
      </c>
      <c r="S3524" s="10">
        <f t="shared" si="446"/>
        <v>42234.789884259255</v>
      </c>
      <c r="T3524" t="str">
        <f t="shared" si="440"/>
        <v>Aug</v>
      </c>
      <c r="U3524">
        <f t="shared" si="441"/>
        <v>2015</v>
      </c>
      <c r="V3524" s="10">
        <f t="shared" si="447"/>
        <v>42262.420833333337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442"/>
        <v>113.65</v>
      </c>
      <c r="P3525" s="5">
        <f t="shared" si="443"/>
        <v>56.825000000000003</v>
      </c>
      <c r="Q3525" t="str">
        <f t="shared" si="444"/>
        <v>theater</v>
      </c>
      <c r="R3525" t="str">
        <f t="shared" si="445"/>
        <v>plays</v>
      </c>
      <c r="S3525" s="10">
        <f t="shared" si="446"/>
        <v>42581.397546296299</v>
      </c>
      <c r="T3525" t="str">
        <f t="shared" si="440"/>
        <v>Jul</v>
      </c>
      <c r="U3525">
        <f t="shared" si="441"/>
        <v>2016</v>
      </c>
      <c r="V3525" s="10">
        <f t="shared" si="447"/>
        <v>42638.958333333328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442"/>
        <v>101.56</v>
      </c>
      <c r="P3526" s="5">
        <f t="shared" si="443"/>
        <v>137.24324324324326</v>
      </c>
      <c r="Q3526" t="str">
        <f t="shared" si="444"/>
        <v>theater</v>
      </c>
      <c r="R3526" t="str">
        <f t="shared" si="445"/>
        <v>plays</v>
      </c>
      <c r="S3526" s="10">
        <f t="shared" si="446"/>
        <v>41880.76357638889</v>
      </c>
      <c r="T3526" t="str">
        <f t="shared" si="440"/>
        <v>Aug</v>
      </c>
      <c r="U3526">
        <f t="shared" si="441"/>
        <v>2014</v>
      </c>
      <c r="V3526" s="10">
        <f t="shared" si="447"/>
        <v>41895.166666666664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442"/>
        <v>106</v>
      </c>
      <c r="P3527" s="5">
        <f t="shared" si="443"/>
        <v>75.714285714285708</v>
      </c>
      <c r="Q3527" t="str">
        <f t="shared" si="444"/>
        <v>theater</v>
      </c>
      <c r="R3527" t="str">
        <f t="shared" si="445"/>
        <v>plays</v>
      </c>
      <c r="S3527" s="10">
        <f t="shared" si="446"/>
        <v>42214.6956712963</v>
      </c>
      <c r="T3527" t="str">
        <f t="shared" si="440"/>
        <v>Jul</v>
      </c>
      <c r="U3527">
        <f t="shared" si="441"/>
        <v>2015</v>
      </c>
      <c r="V3527" s="10">
        <f t="shared" si="447"/>
        <v>42225.666666666672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442"/>
        <v>102</v>
      </c>
      <c r="P3528" s="5">
        <f t="shared" si="443"/>
        <v>99</v>
      </c>
      <c r="Q3528" t="str">
        <f t="shared" si="444"/>
        <v>theater</v>
      </c>
      <c r="R3528" t="str">
        <f t="shared" si="445"/>
        <v>plays</v>
      </c>
      <c r="S3528" s="10">
        <f t="shared" si="446"/>
        <v>42460.335312499999</v>
      </c>
      <c r="T3528" t="str">
        <f t="shared" si="440"/>
        <v>Mar</v>
      </c>
      <c r="U3528">
        <f t="shared" si="441"/>
        <v>2016</v>
      </c>
      <c r="V3528" s="10">
        <f t="shared" si="447"/>
        <v>42488.249305555553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442"/>
        <v>116.91666666666667</v>
      </c>
      <c r="P3529" s="5">
        <f t="shared" si="443"/>
        <v>81.569767441860463</v>
      </c>
      <c r="Q3529" t="str">
        <f t="shared" si="444"/>
        <v>theater</v>
      </c>
      <c r="R3529" t="str">
        <f t="shared" si="445"/>
        <v>plays</v>
      </c>
      <c r="S3529" s="10">
        <f t="shared" si="446"/>
        <v>42167.023206018523</v>
      </c>
      <c r="T3529" t="str">
        <f t="shared" si="440"/>
        <v>Jun</v>
      </c>
      <c r="U3529">
        <f t="shared" si="441"/>
        <v>2015</v>
      </c>
      <c r="V3529" s="10">
        <f t="shared" si="447"/>
        <v>42196.165972222225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442"/>
        <v>101.15151515151514</v>
      </c>
      <c r="P3530" s="5">
        <f t="shared" si="443"/>
        <v>45.108108108108105</v>
      </c>
      <c r="Q3530" t="str">
        <f t="shared" si="444"/>
        <v>theater</v>
      </c>
      <c r="R3530" t="str">
        <f t="shared" si="445"/>
        <v>plays</v>
      </c>
      <c r="S3530" s="10">
        <f t="shared" si="446"/>
        <v>42733.50136574074</v>
      </c>
      <c r="T3530" t="str">
        <f t="shared" si="440"/>
        <v>Dec</v>
      </c>
      <c r="U3530">
        <f t="shared" si="441"/>
        <v>2016</v>
      </c>
      <c r="V3530" s="10">
        <f t="shared" si="447"/>
        <v>42753.50136574074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442"/>
        <v>132</v>
      </c>
      <c r="P3531" s="5">
        <f t="shared" si="443"/>
        <v>36.666666666666664</v>
      </c>
      <c r="Q3531" t="str">
        <f t="shared" si="444"/>
        <v>theater</v>
      </c>
      <c r="R3531" t="str">
        <f t="shared" si="445"/>
        <v>plays</v>
      </c>
      <c r="S3531" s="10">
        <f t="shared" si="446"/>
        <v>42177.761782407411</v>
      </c>
      <c r="T3531" t="str">
        <f t="shared" si="440"/>
        <v>Jun</v>
      </c>
      <c r="U3531">
        <f t="shared" si="441"/>
        <v>2015</v>
      </c>
      <c r="V3531" s="10">
        <f t="shared" si="447"/>
        <v>42198.041666666672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442"/>
        <v>100</v>
      </c>
      <c r="P3532" s="5">
        <f t="shared" si="443"/>
        <v>125</v>
      </c>
      <c r="Q3532" t="str">
        <f t="shared" si="444"/>
        <v>theater</v>
      </c>
      <c r="R3532" t="str">
        <f t="shared" si="445"/>
        <v>plays</v>
      </c>
      <c r="S3532" s="10">
        <f t="shared" si="446"/>
        <v>42442.623344907406</v>
      </c>
      <c r="T3532" t="str">
        <f t="shared" si="440"/>
        <v>Mar</v>
      </c>
      <c r="U3532">
        <f t="shared" si="441"/>
        <v>2016</v>
      </c>
      <c r="V3532" s="10">
        <f t="shared" si="447"/>
        <v>42470.833333333328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442"/>
        <v>128</v>
      </c>
      <c r="P3533" s="5">
        <f t="shared" si="443"/>
        <v>49.230769230769234</v>
      </c>
      <c r="Q3533" t="str">
        <f t="shared" si="444"/>
        <v>theater</v>
      </c>
      <c r="R3533" t="str">
        <f t="shared" si="445"/>
        <v>plays</v>
      </c>
      <c r="S3533" s="10">
        <f t="shared" si="446"/>
        <v>42521.654328703706</v>
      </c>
      <c r="T3533" t="str">
        <f t="shared" si="440"/>
        <v>May</v>
      </c>
      <c r="U3533">
        <f t="shared" si="441"/>
        <v>2016</v>
      </c>
      <c r="V3533" s="10">
        <f t="shared" si="447"/>
        <v>42551.654328703706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442"/>
        <v>118.95833333333334</v>
      </c>
      <c r="P3534" s="5">
        <f t="shared" si="443"/>
        <v>42.296296296296298</v>
      </c>
      <c r="Q3534" t="str">
        <f t="shared" si="444"/>
        <v>theater</v>
      </c>
      <c r="R3534" t="str">
        <f t="shared" si="445"/>
        <v>plays</v>
      </c>
      <c r="S3534" s="10">
        <f t="shared" si="446"/>
        <v>41884.599849537037</v>
      </c>
      <c r="T3534" t="str">
        <f t="shared" si="440"/>
        <v>Sep</v>
      </c>
      <c r="U3534">
        <f t="shared" si="441"/>
        <v>2014</v>
      </c>
      <c r="V3534" s="10">
        <f t="shared" si="447"/>
        <v>41900.165972222225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442"/>
        <v>126.2</v>
      </c>
      <c r="P3535" s="5">
        <f t="shared" si="443"/>
        <v>78.875</v>
      </c>
      <c r="Q3535" t="str">
        <f t="shared" si="444"/>
        <v>theater</v>
      </c>
      <c r="R3535" t="str">
        <f t="shared" si="445"/>
        <v>plays</v>
      </c>
      <c r="S3535" s="10">
        <f t="shared" si="446"/>
        <v>42289.761192129634</v>
      </c>
      <c r="T3535" t="str">
        <f t="shared" si="440"/>
        <v>Oct</v>
      </c>
      <c r="U3535">
        <f t="shared" si="441"/>
        <v>2015</v>
      </c>
      <c r="V3535" s="10">
        <f t="shared" si="447"/>
        <v>42319.802858796291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442"/>
        <v>156.20000000000002</v>
      </c>
      <c r="P3536" s="5">
        <f t="shared" si="443"/>
        <v>38.284313725490193</v>
      </c>
      <c r="Q3536" t="str">
        <f t="shared" si="444"/>
        <v>theater</v>
      </c>
      <c r="R3536" t="str">
        <f t="shared" si="445"/>
        <v>plays</v>
      </c>
      <c r="S3536" s="10">
        <f t="shared" si="446"/>
        <v>42243.6252662037</v>
      </c>
      <c r="T3536" t="str">
        <f t="shared" si="440"/>
        <v>Aug</v>
      </c>
      <c r="U3536">
        <f t="shared" si="441"/>
        <v>2015</v>
      </c>
      <c r="V3536" s="10">
        <f t="shared" si="447"/>
        <v>42278.6252662037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442"/>
        <v>103.15</v>
      </c>
      <c r="P3537" s="5">
        <f t="shared" si="443"/>
        <v>44.847826086956523</v>
      </c>
      <c r="Q3537" t="str">
        <f t="shared" si="444"/>
        <v>theater</v>
      </c>
      <c r="R3537" t="str">
        <f t="shared" si="445"/>
        <v>plays</v>
      </c>
      <c r="S3537" s="10">
        <f t="shared" si="446"/>
        <v>42248.640162037031</v>
      </c>
      <c r="T3537" t="str">
        <f t="shared" si="440"/>
        <v>Sep</v>
      </c>
      <c r="U3537">
        <f t="shared" si="441"/>
        <v>2015</v>
      </c>
      <c r="V3537" s="10">
        <f t="shared" si="447"/>
        <v>42279.75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442"/>
        <v>153.33333333333334</v>
      </c>
      <c r="P3538" s="5">
        <f t="shared" si="443"/>
        <v>13.529411764705882</v>
      </c>
      <c r="Q3538" t="str">
        <f t="shared" si="444"/>
        <v>theater</v>
      </c>
      <c r="R3538" t="str">
        <f t="shared" si="445"/>
        <v>plays</v>
      </c>
      <c r="S3538" s="10">
        <f t="shared" si="446"/>
        <v>42328.727141203708</v>
      </c>
      <c r="T3538" t="str">
        <f t="shared" si="440"/>
        <v>Nov</v>
      </c>
      <c r="U3538">
        <f t="shared" si="441"/>
        <v>2015</v>
      </c>
      <c r="V3538" s="10">
        <f t="shared" si="447"/>
        <v>42358.499305555553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442"/>
        <v>180.44444444444446</v>
      </c>
      <c r="P3539" s="5">
        <f t="shared" si="443"/>
        <v>43.5</v>
      </c>
      <c r="Q3539" t="str">
        <f t="shared" si="444"/>
        <v>theater</v>
      </c>
      <c r="R3539" t="str">
        <f t="shared" si="445"/>
        <v>plays</v>
      </c>
      <c r="S3539" s="10">
        <f t="shared" si="446"/>
        <v>41923.354351851849</v>
      </c>
      <c r="T3539" t="str">
        <f t="shared" si="440"/>
        <v>Oct</v>
      </c>
      <c r="U3539">
        <f t="shared" si="441"/>
        <v>2014</v>
      </c>
      <c r="V3539" s="10">
        <f t="shared" si="447"/>
        <v>41960.332638888889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442"/>
        <v>128.44999999999999</v>
      </c>
      <c r="P3540" s="5">
        <f t="shared" si="443"/>
        <v>30.951807228915662</v>
      </c>
      <c r="Q3540" t="str">
        <f t="shared" si="444"/>
        <v>theater</v>
      </c>
      <c r="R3540" t="str">
        <f t="shared" si="445"/>
        <v>plays</v>
      </c>
      <c r="S3540" s="10">
        <f t="shared" si="446"/>
        <v>42571.420601851853</v>
      </c>
      <c r="T3540" t="str">
        <f t="shared" si="440"/>
        <v>Jul</v>
      </c>
      <c r="U3540">
        <f t="shared" si="441"/>
        <v>2016</v>
      </c>
      <c r="V3540" s="10">
        <f t="shared" si="447"/>
        <v>42599.420601851853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442"/>
        <v>119.66666666666667</v>
      </c>
      <c r="P3541" s="5">
        <f t="shared" si="443"/>
        <v>55.230769230769234</v>
      </c>
      <c r="Q3541" t="str">
        <f t="shared" si="444"/>
        <v>theater</v>
      </c>
      <c r="R3541" t="str">
        <f t="shared" si="445"/>
        <v>plays</v>
      </c>
      <c r="S3541" s="10">
        <f t="shared" si="446"/>
        <v>42600.756041666667</v>
      </c>
      <c r="T3541" t="str">
        <f t="shared" si="440"/>
        <v>Aug</v>
      </c>
      <c r="U3541">
        <f t="shared" si="441"/>
        <v>2016</v>
      </c>
      <c r="V3541" s="10">
        <f t="shared" si="447"/>
        <v>42621.756041666667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442"/>
        <v>123</v>
      </c>
      <c r="P3542" s="5">
        <f t="shared" si="443"/>
        <v>46.125</v>
      </c>
      <c r="Q3542" t="str">
        <f t="shared" si="444"/>
        <v>theater</v>
      </c>
      <c r="R3542" t="str">
        <f t="shared" si="445"/>
        <v>plays</v>
      </c>
      <c r="S3542" s="10">
        <f t="shared" si="446"/>
        <v>42517.003368055557</v>
      </c>
      <c r="T3542" t="str">
        <f t="shared" si="440"/>
        <v>May</v>
      </c>
      <c r="U3542">
        <f t="shared" si="441"/>
        <v>2016</v>
      </c>
      <c r="V3542" s="10">
        <f t="shared" si="447"/>
        <v>42547.003368055557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442"/>
        <v>105</v>
      </c>
      <c r="P3543" s="5">
        <f t="shared" si="443"/>
        <v>39.375</v>
      </c>
      <c r="Q3543" t="str">
        <f t="shared" si="444"/>
        <v>theater</v>
      </c>
      <c r="R3543" t="str">
        <f t="shared" si="445"/>
        <v>plays</v>
      </c>
      <c r="S3543" s="10">
        <f t="shared" si="446"/>
        <v>42222.730034722219</v>
      </c>
      <c r="T3543" t="str">
        <f t="shared" si="440"/>
        <v>Aug</v>
      </c>
      <c r="U3543">
        <f t="shared" si="441"/>
        <v>2015</v>
      </c>
      <c r="V3543" s="10">
        <f t="shared" si="447"/>
        <v>42247.730034722219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442"/>
        <v>102.23636363636363</v>
      </c>
      <c r="P3544" s="5">
        <f t="shared" si="443"/>
        <v>66.152941176470591</v>
      </c>
      <c r="Q3544" t="str">
        <f t="shared" si="444"/>
        <v>theater</v>
      </c>
      <c r="R3544" t="str">
        <f t="shared" si="445"/>
        <v>plays</v>
      </c>
      <c r="S3544" s="10">
        <f t="shared" si="446"/>
        <v>41829.599791666667</v>
      </c>
      <c r="T3544" t="str">
        <f t="shared" si="440"/>
        <v>Jul</v>
      </c>
      <c r="U3544">
        <f t="shared" si="441"/>
        <v>2014</v>
      </c>
      <c r="V3544" s="10">
        <f t="shared" si="447"/>
        <v>41889.599791666667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442"/>
        <v>104.66666666666666</v>
      </c>
      <c r="P3545" s="5">
        <f t="shared" si="443"/>
        <v>54.137931034482762</v>
      </c>
      <c r="Q3545" t="str">
        <f t="shared" si="444"/>
        <v>theater</v>
      </c>
      <c r="R3545" t="str">
        <f t="shared" si="445"/>
        <v>plays</v>
      </c>
      <c r="S3545" s="10">
        <f t="shared" si="446"/>
        <v>42150.755312499998</v>
      </c>
      <c r="T3545" t="str">
        <f t="shared" si="440"/>
        <v>May</v>
      </c>
      <c r="U3545">
        <f t="shared" si="441"/>
        <v>2015</v>
      </c>
      <c r="V3545" s="10">
        <f t="shared" si="447"/>
        <v>42180.755312499998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442"/>
        <v>100</v>
      </c>
      <c r="P3546" s="5">
        <f t="shared" si="443"/>
        <v>104.16666666666667</v>
      </c>
      <c r="Q3546" t="str">
        <f t="shared" si="444"/>
        <v>theater</v>
      </c>
      <c r="R3546" t="str">
        <f t="shared" si="445"/>
        <v>plays</v>
      </c>
      <c r="S3546" s="10">
        <f t="shared" si="446"/>
        <v>42040.831678240742</v>
      </c>
      <c r="T3546" t="str">
        <f t="shared" si="440"/>
        <v>Feb</v>
      </c>
      <c r="U3546">
        <f t="shared" si="441"/>
        <v>2015</v>
      </c>
      <c r="V3546" s="10">
        <f t="shared" si="447"/>
        <v>42070.831678240742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442"/>
        <v>100.4</v>
      </c>
      <c r="P3547" s="5">
        <f t="shared" si="443"/>
        <v>31.375</v>
      </c>
      <c r="Q3547" t="str">
        <f t="shared" si="444"/>
        <v>theater</v>
      </c>
      <c r="R3547" t="str">
        <f t="shared" si="445"/>
        <v>plays</v>
      </c>
      <c r="S3547" s="10">
        <f t="shared" si="446"/>
        <v>42075.807395833333</v>
      </c>
      <c r="T3547" t="str">
        <f t="shared" si="440"/>
        <v>Mar</v>
      </c>
      <c r="U3547">
        <f t="shared" si="441"/>
        <v>2015</v>
      </c>
      <c r="V3547" s="10">
        <f t="shared" si="447"/>
        <v>42105.807395833333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442"/>
        <v>102.27272727272727</v>
      </c>
      <c r="P3548" s="5">
        <f t="shared" si="443"/>
        <v>59.210526315789473</v>
      </c>
      <c r="Q3548" t="str">
        <f t="shared" si="444"/>
        <v>theater</v>
      </c>
      <c r="R3548" t="str">
        <f t="shared" si="445"/>
        <v>plays</v>
      </c>
      <c r="S3548" s="10">
        <f t="shared" si="446"/>
        <v>42073.660694444443</v>
      </c>
      <c r="T3548" t="str">
        <f t="shared" si="440"/>
        <v>Mar</v>
      </c>
      <c r="U3548">
        <f t="shared" si="441"/>
        <v>2015</v>
      </c>
      <c r="V3548" s="10">
        <f t="shared" si="447"/>
        <v>42095.165972222225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442"/>
        <v>114.40928571428573</v>
      </c>
      <c r="P3549" s="5">
        <f t="shared" si="443"/>
        <v>119.17633928571429</v>
      </c>
      <c r="Q3549" t="str">
        <f t="shared" si="444"/>
        <v>theater</v>
      </c>
      <c r="R3549" t="str">
        <f t="shared" si="445"/>
        <v>plays</v>
      </c>
      <c r="S3549" s="10">
        <f t="shared" si="446"/>
        <v>42480.078715277778</v>
      </c>
      <c r="T3549" t="str">
        <f t="shared" si="440"/>
        <v>Apr</v>
      </c>
      <c r="U3549">
        <f t="shared" si="441"/>
        <v>2016</v>
      </c>
      <c r="V3549" s="10">
        <f t="shared" si="447"/>
        <v>42504.165972222225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442"/>
        <v>101.9047619047619</v>
      </c>
      <c r="P3550" s="5">
        <f t="shared" si="443"/>
        <v>164.61538461538461</v>
      </c>
      <c r="Q3550" t="str">
        <f t="shared" si="444"/>
        <v>theater</v>
      </c>
      <c r="R3550" t="str">
        <f t="shared" si="445"/>
        <v>plays</v>
      </c>
      <c r="S3550" s="10">
        <f t="shared" si="446"/>
        <v>42411.942291666666</v>
      </c>
      <c r="T3550" t="str">
        <f t="shared" si="440"/>
        <v>Feb</v>
      </c>
      <c r="U3550">
        <f t="shared" si="441"/>
        <v>2016</v>
      </c>
      <c r="V3550" s="10">
        <f t="shared" si="447"/>
        <v>42434.041666666672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442"/>
        <v>102</v>
      </c>
      <c r="P3551" s="5">
        <f t="shared" si="443"/>
        <v>24.285714285714285</v>
      </c>
      <c r="Q3551" t="str">
        <f t="shared" si="444"/>
        <v>theater</v>
      </c>
      <c r="R3551" t="str">
        <f t="shared" si="445"/>
        <v>plays</v>
      </c>
      <c r="S3551" s="10">
        <f t="shared" si="446"/>
        <v>42223.394363425927</v>
      </c>
      <c r="T3551" t="str">
        <f t="shared" si="440"/>
        <v>Aug</v>
      </c>
      <c r="U3551">
        <f t="shared" si="441"/>
        <v>2015</v>
      </c>
      <c r="V3551" s="10">
        <f t="shared" si="447"/>
        <v>42251.394363425927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442"/>
        <v>104.80000000000001</v>
      </c>
      <c r="P3552" s="5">
        <f t="shared" si="443"/>
        <v>40.9375</v>
      </c>
      <c r="Q3552" t="str">
        <f t="shared" si="444"/>
        <v>theater</v>
      </c>
      <c r="R3552" t="str">
        <f t="shared" si="445"/>
        <v>plays</v>
      </c>
      <c r="S3552" s="10">
        <f t="shared" si="446"/>
        <v>42462.893495370372</v>
      </c>
      <c r="T3552" t="str">
        <f t="shared" si="440"/>
        <v>Apr</v>
      </c>
      <c r="U3552">
        <f t="shared" si="441"/>
        <v>2016</v>
      </c>
      <c r="V3552" s="10">
        <f t="shared" si="447"/>
        <v>42492.893495370372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442"/>
        <v>101.83333333333333</v>
      </c>
      <c r="P3553" s="5">
        <f t="shared" si="443"/>
        <v>61.1</v>
      </c>
      <c r="Q3553" t="str">
        <f t="shared" si="444"/>
        <v>theater</v>
      </c>
      <c r="R3553" t="str">
        <f t="shared" si="445"/>
        <v>plays</v>
      </c>
      <c r="S3553" s="10">
        <f t="shared" si="446"/>
        <v>41753.515856481477</v>
      </c>
      <c r="T3553" t="str">
        <f t="shared" si="440"/>
        <v>Apr</v>
      </c>
      <c r="U3553">
        <f t="shared" si="441"/>
        <v>2014</v>
      </c>
      <c r="V3553" s="10">
        <f t="shared" si="447"/>
        <v>41781.921527777777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442"/>
        <v>100</v>
      </c>
      <c r="P3554" s="5">
        <f t="shared" si="443"/>
        <v>38.65</v>
      </c>
      <c r="Q3554" t="str">
        <f t="shared" si="444"/>
        <v>theater</v>
      </c>
      <c r="R3554" t="str">
        <f t="shared" si="445"/>
        <v>plays</v>
      </c>
      <c r="S3554" s="10">
        <f t="shared" si="446"/>
        <v>41788.587083333332</v>
      </c>
      <c r="T3554" t="str">
        <f t="shared" si="440"/>
        <v>May</v>
      </c>
      <c r="U3554">
        <f t="shared" si="441"/>
        <v>2014</v>
      </c>
      <c r="V3554" s="10">
        <f t="shared" si="447"/>
        <v>41818.587083333332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442"/>
        <v>106.27272727272728</v>
      </c>
      <c r="P3555" s="5">
        <f t="shared" si="443"/>
        <v>56.20192307692308</v>
      </c>
      <c r="Q3555" t="str">
        <f t="shared" si="444"/>
        <v>theater</v>
      </c>
      <c r="R3555" t="str">
        <f t="shared" si="445"/>
        <v>plays</v>
      </c>
      <c r="S3555" s="10">
        <f t="shared" si="446"/>
        <v>42196.028703703705</v>
      </c>
      <c r="T3555" t="str">
        <f t="shared" si="440"/>
        <v>Jul</v>
      </c>
      <c r="U3555">
        <f t="shared" si="441"/>
        <v>2015</v>
      </c>
      <c r="V3555" s="10">
        <f t="shared" si="447"/>
        <v>42228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442"/>
        <v>113.42219999999999</v>
      </c>
      <c r="P3556" s="5">
        <f t="shared" si="443"/>
        <v>107.00207547169811</v>
      </c>
      <c r="Q3556" t="str">
        <f t="shared" si="444"/>
        <v>theater</v>
      </c>
      <c r="R3556" t="str">
        <f t="shared" si="445"/>
        <v>plays</v>
      </c>
      <c r="S3556" s="10">
        <f t="shared" si="446"/>
        <v>42016.050451388888</v>
      </c>
      <c r="T3556" t="str">
        <f t="shared" si="440"/>
        <v>Jan</v>
      </c>
      <c r="U3556">
        <f t="shared" si="441"/>
        <v>2015</v>
      </c>
      <c r="V3556" s="10">
        <f t="shared" si="447"/>
        <v>42046.708333333328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442"/>
        <v>100</v>
      </c>
      <c r="P3557" s="5">
        <f t="shared" si="443"/>
        <v>171.42857142857142</v>
      </c>
      <c r="Q3557" t="str">
        <f t="shared" si="444"/>
        <v>theater</v>
      </c>
      <c r="R3557" t="str">
        <f t="shared" si="445"/>
        <v>plays</v>
      </c>
      <c r="S3557" s="10">
        <f t="shared" si="446"/>
        <v>42661.442060185189</v>
      </c>
      <c r="T3557" t="str">
        <f t="shared" si="440"/>
        <v>Oct</v>
      </c>
      <c r="U3557">
        <f t="shared" si="441"/>
        <v>2016</v>
      </c>
      <c r="V3557" s="10">
        <f t="shared" si="447"/>
        <v>42691.483726851846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442"/>
        <v>100.45454545454547</v>
      </c>
      <c r="P3558" s="5">
        <f t="shared" si="443"/>
        <v>110.5</v>
      </c>
      <c r="Q3558" t="str">
        <f t="shared" si="444"/>
        <v>theater</v>
      </c>
      <c r="R3558" t="str">
        <f t="shared" si="445"/>
        <v>plays</v>
      </c>
      <c r="S3558" s="10">
        <f t="shared" si="446"/>
        <v>41808.649583333332</v>
      </c>
      <c r="T3558" t="str">
        <f t="shared" si="440"/>
        <v>Jun</v>
      </c>
      <c r="U3558">
        <f t="shared" si="441"/>
        <v>2014</v>
      </c>
      <c r="V3558" s="10">
        <f t="shared" si="447"/>
        <v>41868.649583333332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442"/>
        <v>100.03599999999999</v>
      </c>
      <c r="P3559" s="5">
        <f t="shared" si="443"/>
        <v>179.27598566308242</v>
      </c>
      <c r="Q3559" t="str">
        <f t="shared" si="444"/>
        <v>theater</v>
      </c>
      <c r="R3559" t="str">
        <f t="shared" si="445"/>
        <v>plays</v>
      </c>
      <c r="S3559" s="10">
        <f t="shared" si="446"/>
        <v>41730.276747685188</v>
      </c>
      <c r="T3559" t="str">
        <f t="shared" si="440"/>
        <v>Apr</v>
      </c>
      <c r="U3559">
        <f t="shared" si="441"/>
        <v>2014</v>
      </c>
      <c r="V3559" s="10">
        <f t="shared" si="447"/>
        <v>41764.276747685188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442"/>
        <v>144</v>
      </c>
      <c r="P3560" s="5">
        <f t="shared" si="443"/>
        <v>22.90909090909091</v>
      </c>
      <c r="Q3560" t="str">
        <f t="shared" si="444"/>
        <v>theater</v>
      </c>
      <c r="R3560" t="str">
        <f t="shared" si="445"/>
        <v>plays</v>
      </c>
      <c r="S3560" s="10">
        <f t="shared" si="446"/>
        <v>42139.816840277781</v>
      </c>
      <c r="T3560" t="str">
        <f t="shared" si="440"/>
        <v>May</v>
      </c>
      <c r="U3560">
        <f t="shared" si="441"/>
        <v>2015</v>
      </c>
      <c r="V3560" s="10">
        <f t="shared" si="447"/>
        <v>42181.875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442"/>
        <v>103.49999999999999</v>
      </c>
      <c r="P3561" s="5">
        <f t="shared" si="443"/>
        <v>43.125</v>
      </c>
      <c r="Q3561" t="str">
        <f t="shared" si="444"/>
        <v>theater</v>
      </c>
      <c r="R3561" t="str">
        <f t="shared" si="445"/>
        <v>plays</v>
      </c>
      <c r="S3561" s="10">
        <f t="shared" si="446"/>
        <v>42194.096157407403</v>
      </c>
      <c r="T3561" t="str">
        <f t="shared" si="440"/>
        <v>Jul</v>
      </c>
      <c r="U3561">
        <f t="shared" si="441"/>
        <v>2015</v>
      </c>
      <c r="V3561" s="10">
        <f t="shared" si="447"/>
        <v>42216.373611111107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442"/>
        <v>108.43750000000001</v>
      </c>
      <c r="P3562" s="5">
        <f t="shared" si="443"/>
        <v>46.891891891891895</v>
      </c>
      <c r="Q3562" t="str">
        <f t="shared" si="444"/>
        <v>theater</v>
      </c>
      <c r="R3562" t="str">
        <f t="shared" si="445"/>
        <v>plays</v>
      </c>
      <c r="S3562" s="10">
        <f t="shared" si="446"/>
        <v>42115.889652777783</v>
      </c>
      <c r="T3562" t="str">
        <f t="shared" si="440"/>
        <v>Apr</v>
      </c>
      <c r="U3562">
        <f t="shared" si="441"/>
        <v>2015</v>
      </c>
      <c r="V3562" s="10">
        <f t="shared" si="447"/>
        <v>42151.114583333328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442"/>
        <v>102.4</v>
      </c>
      <c r="P3563" s="5">
        <f t="shared" si="443"/>
        <v>47.407407407407405</v>
      </c>
      <c r="Q3563" t="str">
        <f t="shared" si="444"/>
        <v>theater</v>
      </c>
      <c r="R3563" t="str">
        <f t="shared" si="445"/>
        <v>plays</v>
      </c>
      <c r="S3563" s="10">
        <f t="shared" si="446"/>
        <v>42203.680300925931</v>
      </c>
      <c r="T3563" t="str">
        <f t="shared" si="440"/>
        <v>Jul</v>
      </c>
      <c r="U3563">
        <f t="shared" si="441"/>
        <v>2015</v>
      </c>
      <c r="V3563" s="10">
        <f t="shared" si="447"/>
        <v>42221.774999999994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442"/>
        <v>148.88888888888889</v>
      </c>
      <c r="P3564" s="5">
        <f t="shared" si="443"/>
        <v>15.129032258064516</v>
      </c>
      <c r="Q3564" t="str">
        <f t="shared" si="444"/>
        <v>theater</v>
      </c>
      <c r="R3564" t="str">
        <f t="shared" si="445"/>
        <v>plays</v>
      </c>
      <c r="S3564" s="10">
        <f t="shared" si="446"/>
        <v>42433.761886574073</v>
      </c>
      <c r="T3564" t="str">
        <f t="shared" si="440"/>
        <v>Mar</v>
      </c>
      <c r="U3564">
        <f t="shared" si="441"/>
        <v>2016</v>
      </c>
      <c r="V3564" s="10">
        <f t="shared" si="447"/>
        <v>42442.916666666672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442"/>
        <v>105.49000000000002</v>
      </c>
      <c r="P3565" s="5">
        <f t="shared" si="443"/>
        <v>21.098000000000003</v>
      </c>
      <c r="Q3565" t="str">
        <f t="shared" si="444"/>
        <v>theater</v>
      </c>
      <c r="R3565" t="str">
        <f t="shared" si="445"/>
        <v>plays</v>
      </c>
      <c r="S3565" s="10">
        <f t="shared" si="446"/>
        <v>42555.671944444446</v>
      </c>
      <c r="T3565" t="str">
        <f t="shared" si="440"/>
        <v>Jul</v>
      </c>
      <c r="U3565">
        <f t="shared" si="441"/>
        <v>2016</v>
      </c>
      <c r="V3565" s="10">
        <f t="shared" si="447"/>
        <v>42583.791666666672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442"/>
        <v>100.49999999999999</v>
      </c>
      <c r="P3566" s="5">
        <f t="shared" si="443"/>
        <v>59.117647058823529</v>
      </c>
      <c r="Q3566" t="str">
        <f t="shared" si="444"/>
        <v>theater</v>
      </c>
      <c r="R3566" t="str">
        <f t="shared" si="445"/>
        <v>plays</v>
      </c>
      <c r="S3566" s="10">
        <f t="shared" si="446"/>
        <v>42236.623252314821</v>
      </c>
      <c r="T3566" t="str">
        <f t="shared" si="440"/>
        <v>Aug</v>
      </c>
      <c r="U3566">
        <f t="shared" si="441"/>
        <v>2015</v>
      </c>
      <c r="V3566" s="10">
        <f t="shared" si="447"/>
        <v>42282.666666666672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442"/>
        <v>130.55555555555557</v>
      </c>
      <c r="P3567" s="5">
        <f t="shared" si="443"/>
        <v>97.916666666666671</v>
      </c>
      <c r="Q3567" t="str">
        <f t="shared" si="444"/>
        <v>theater</v>
      </c>
      <c r="R3567" t="str">
        <f t="shared" si="445"/>
        <v>plays</v>
      </c>
      <c r="S3567" s="10">
        <f t="shared" si="446"/>
        <v>41974.743148148147</v>
      </c>
      <c r="T3567" t="str">
        <f t="shared" si="440"/>
        <v>Dec</v>
      </c>
      <c r="U3567">
        <f t="shared" si="441"/>
        <v>2014</v>
      </c>
      <c r="V3567" s="10">
        <f t="shared" si="447"/>
        <v>42004.743148148147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442"/>
        <v>104.75000000000001</v>
      </c>
      <c r="P3568" s="5">
        <f t="shared" si="443"/>
        <v>55.131578947368418</v>
      </c>
      <c r="Q3568" t="str">
        <f t="shared" si="444"/>
        <v>theater</v>
      </c>
      <c r="R3568" t="str">
        <f t="shared" si="445"/>
        <v>plays</v>
      </c>
      <c r="S3568" s="10">
        <f t="shared" si="446"/>
        <v>41997.507905092592</v>
      </c>
      <c r="T3568" t="str">
        <f t="shared" si="440"/>
        <v>Dec</v>
      </c>
      <c r="U3568">
        <f t="shared" si="441"/>
        <v>2014</v>
      </c>
      <c r="V3568" s="10">
        <f t="shared" si="447"/>
        <v>42027.507905092592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442"/>
        <v>108.80000000000001</v>
      </c>
      <c r="P3569" s="5">
        <f t="shared" si="443"/>
        <v>26.536585365853657</v>
      </c>
      <c r="Q3569" t="str">
        <f t="shared" si="444"/>
        <v>theater</v>
      </c>
      <c r="R3569" t="str">
        <f t="shared" si="445"/>
        <v>plays</v>
      </c>
      <c r="S3569" s="10">
        <f t="shared" si="446"/>
        <v>42135.810694444444</v>
      </c>
      <c r="T3569" t="str">
        <f t="shared" si="440"/>
        <v>May</v>
      </c>
      <c r="U3569">
        <f t="shared" si="441"/>
        <v>2015</v>
      </c>
      <c r="V3569" s="10">
        <f t="shared" si="447"/>
        <v>42165.810694444444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442"/>
        <v>111.00000000000001</v>
      </c>
      <c r="P3570" s="5">
        <f t="shared" si="443"/>
        <v>58.421052631578945</v>
      </c>
      <c r="Q3570" t="str">
        <f t="shared" si="444"/>
        <v>theater</v>
      </c>
      <c r="R3570" t="str">
        <f t="shared" si="445"/>
        <v>plays</v>
      </c>
      <c r="S3570" s="10">
        <f t="shared" si="446"/>
        <v>41869.740671296298</v>
      </c>
      <c r="T3570" t="str">
        <f t="shared" si="440"/>
        <v>Aug</v>
      </c>
      <c r="U3570">
        <f t="shared" si="441"/>
        <v>2014</v>
      </c>
      <c r="V3570" s="10">
        <f t="shared" si="447"/>
        <v>41899.740671296298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442"/>
        <v>100.47999999999999</v>
      </c>
      <c r="P3571" s="5">
        <f t="shared" si="443"/>
        <v>122.53658536585365</v>
      </c>
      <c r="Q3571" t="str">
        <f t="shared" si="444"/>
        <v>theater</v>
      </c>
      <c r="R3571" t="str">
        <f t="shared" si="445"/>
        <v>plays</v>
      </c>
      <c r="S3571" s="10">
        <f t="shared" si="446"/>
        <v>41982.688611111109</v>
      </c>
      <c r="T3571" t="str">
        <f t="shared" si="440"/>
        <v>Dec</v>
      </c>
      <c r="U3571">
        <f t="shared" si="441"/>
        <v>2014</v>
      </c>
      <c r="V3571" s="10">
        <f t="shared" si="447"/>
        <v>42012.688611111109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442"/>
        <v>114.35</v>
      </c>
      <c r="P3572" s="5">
        <f t="shared" si="443"/>
        <v>87.961538461538467</v>
      </c>
      <c r="Q3572" t="str">
        <f t="shared" si="444"/>
        <v>theater</v>
      </c>
      <c r="R3572" t="str">
        <f t="shared" si="445"/>
        <v>plays</v>
      </c>
      <c r="S3572" s="10">
        <f t="shared" si="446"/>
        <v>41976.331979166673</v>
      </c>
      <c r="T3572" t="str">
        <f t="shared" si="440"/>
        <v>Dec</v>
      </c>
      <c r="U3572">
        <f t="shared" si="441"/>
        <v>2014</v>
      </c>
      <c r="V3572" s="10">
        <f t="shared" si="447"/>
        <v>42004.291666666672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442"/>
        <v>122.06666666666666</v>
      </c>
      <c r="P3573" s="5">
        <f t="shared" si="443"/>
        <v>73.239999999999995</v>
      </c>
      <c r="Q3573" t="str">
        <f t="shared" si="444"/>
        <v>theater</v>
      </c>
      <c r="R3573" t="str">
        <f t="shared" si="445"/>
        <v>plays</v>
      </c>
      <c r="S3573" s="10">
        <f t="shared" si="446"/>
        <v>41912.858946759261</v>
      </c>
      <c r="T3573" t="str">
        <f t="shared" si="440"/>
        <v>Sep</v>
      </c>
      <c r="U3573">
        <f t="shared" si="441"/>
        <v>2014</v>
      </c>
      <c r="V3573" s="10">
        <f t="shared" si="447"/>
        <v>41942.858946759261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442"/>
        <v>100</v>
      </c>
      <c r="P3574" s="5">
        <f t="shared" si="443"/>
        <v>55.555555555555557</v>
      </c>
      <c r="Q3574" t="str">
        <f t="shared" si="444"/>
        <v>theater</v>
      </c>
      <c r="R3574" t="str">
        <f t="shared" si="445"/>
        <v>plays</v>
      </c>
      <c r="S3574" s="10">
        <f t="shared" si="446"/>
        <v>42146.570393518516</v>
      </c>
      <c r="T3574" t="str">
        <f t="shared" si="440"/>
        <v>May</v>
      </c>
      <c r="U3574">
        <f t="shared" si="441"/>
        <v>2015</v>
      </c>
      <c r="V3574" s="10">
        <f t="shared" si="447"/>
        <v>42176.570393518516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442"/>
        <v>102.8</v>
      </c>
      <c r="P3575" s="5">
        <f t="shared" si="443"/>
        <v>39.53846153846154</v>
      </c>
      <c r="Q3575" t="str">
        <f t="shared" si="444"/>
        <v>theater</v>
      </c>
      <c r="R3575" t="str">
        <f t="shared" si="445"/>
        <v>plays</v>
      </c>
      <c r="S3575" s="10">
        <f t="shared" si="446"/>
        <v>41921.375532407408</v>
      </c>
      <c r="T3575" t="str">
        <f t="shared" si="440"/>
        <v>Oct</v>
      </c>
      <c r="U3575">
        <f t="shared" si="441"/>
        <v>2014</v>
      </c>
      <c r="V3575" s="10">
        <f t="shared" si="447"/>
        <v>41951.417199074072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442"/>
        <v>106.12068965517241</v>
      </c>
      <c r="P3576" s="5">
        <f t="shared" si="443"/>
        <v>136.77777777777777</v>
      </c>
      <c r="Q3576" t="str">
        <f t="shared" si="444"/>
        <v>theater</v>
      </c>
      <c r="R3576" t="str">
        <f t="shared" si="445"/>
        <v>plays</v>
      </c>
      <c r="S3576" s="10">
        <f t="shared" si="446"/>
        <v>41926.942685185182</v>
      </c>
      <c r="T3576" t="str">
        <f t="shared" si="440"/>
        <v>Oct</v>
      </c>
      <c r="U3576">
        <f t="shared" si="441"/>
        <v>2014</v>
      </c>
      <c r="V3576" s="10">
        <f t="shared" si="447"/>
        <v>41956.984351851846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442"/>
        <v>101.33000000000001</v>
      </c>
      <c r="P3577" s="5">
        <f t="shared" si="443"/>
        <v>99.343137254901961</v>
      </c>
      <c r="Q3577" t="str">
        <f t="shared" si="444"/>
        <v>theater</v>
      </c>
      <c r="R3577" t="str">
        <f t="shared" si="445"/>
        <v>plays</v>
      </c>
      <c r="S3577" s="10">
        <f t="shared" si="446"/>
        <v>42561.783877314811</v>
      </c>
      <c r="T3577" t="str">
        <f t="shared" si="440"/>
        <v>Jul</v>
      </c>
      <c r="U3577">
        <f t="shared" si="441"/>
        <v>2016</v>
      </c>
      <c r="V3577" s="10">
        <f t="shared" si="447"/>
        <v>42593.165972222225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442"/>
        <v>100</v>
      </c>
      <c r="P3578" s="5">
        <f t="shared" si="443"/>
        <v>20</v>
      </c>
      <c r="Q3578" t="str">
        <f t="shared" si="444"/>
        <v>theater</v>
      </c>
      <c r="R3578" t="str">
        <f t="shared" si="445"/>
        <v>plays</v>
      </c>
      <c r="S3578" s="10">
        <f t="shared" si="446"/>
        <v>42649.54923611111</v>
      </c>
      <c r="T3578" t="str">
        <f t="shared" si="440"/>
        <v>Oct</v>
      </c>
      <c r="U3578">
        <f t="shared" si="441"/>
        <v>2016</v>
      </c>
      <c r="V3578" s="10">
        <f t="shared" si="447"/>
        <v>42709.590902777782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442"/>
        <v>130</v>
      </c>
      <c r="P3579" s="5">
        <f t="shared" si="443"/>
        <v>28.888888888888889</v>
      </c>
      <c r="Q3579" t="str">
        <f t="shared" si="444"/>
        <v>theater</v>
      </c>
      <c r="R3579" t="str">
        <f t="shared" si="445"/>
        <v>plays</v>
      </c>
      <c r="S3579" s="10">
        <f t="shared" si="446"/>
        <v>42093.786840277782</v>
      </c>
      <c r="T3579" t="str">
        <f t="shared" si="440"/>
        <v>Mar</v>
      </c>
      <c r="U3579">
        <f t="shared" si="441"/>
        <v>2015</v>
      </c>
      <c r="V3579" s="10">
        <f t="shared" si="447"/>
        <v>42120.26944444445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442"/>
        <v>100.01333333333334</v>
      </c>
      <c r="P3580" s="5">
        <f t="shared" si="443"/>
        <v>40.545945945945945</v>
      </c>
      <c r="Q3580" t="str">
        <f t="shared" si="444"/>
        <v>theater</v>
      </c>
      <c r="R3580" t="str">
        <f t="shared" si="445"/>
        <v>plays</v>
      </c>
      <c r="S3580" s="10">
        <f t="shared" si="446"/>
        <v>42460.733530092592</v>
      </c>
      <c r="T3580" t="str">
        <f t="shared" si="440"/>
        <v>Mar</v>
      </c>
      <c r="U3580">
        <f t="shared" si="441"/>
        <v>2016</v>
      </c>
      <c r="V3580" s="10">
        <f t="shared" si="447"/>
        <v>42490.733530092592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442"/>
        <v>100</v>
      </c>
      <c r="P3581" s="5">
        <f t="shared" si="443"/>
        <v>35.714285714285715</v>
      </c>
      <c r="Q3581" t="str">
        <f t="shared" si="444"/>
        <v>theater</v>
      </c>
      <c r="R3581" t="str">
        <f t="shared" si="445"/>
        <v>plays</v>
      </c>
      <c r="S3581" s="10">
        <f t="shared" si="446"/>
        <v>42430.762222222227</v>
      </c>
      <c r="T3581" t="str">
        <f t="shared" si="440"/>
        <v>Mar</v>
      </c>
      <c r="U3581">
        <f t="shared" si="441"/>
        <v>2016</v>
      </c>
      <c r="V3581" s="10">
        <f t="shared" si="447"/>
        <v>42460.720555555556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442"/>
        <v>113.88888888888889</v>
      </c>
      <c r="P3582" s="5">
        <f t="shared" si="443"/>
        <v>37.962962962962962</v>
      </c>
      <c r="Q3582" t="str">
        <f t="shared" si="444"/>
        <v>theater</v>
      </c>
      <c r="R3582" t="str">
        <f t="shared" si="445"/>
        <v>plays</v>
      </c>
      <c r="S3582" s="10">
        <f t="shared" si="446"/>
        <v>42026.176180555558</v>
      </c>
      <c r="T3582" t="str">
        <f t="shared" si="440"/>
        <v>Jan</v>
      </c>
      <c r="U3582">
        <f t="shared" si="441"/>
        <v>2015</v>
      </c>
      <c r="V3582" s="10">
        <f t="shared" si="447"/>
        <v>42064.207638888889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442"/>
        <v>100</v>
      </c>
      <c r="P3583" s="5">
        <f t="shared" si="443"/>
        <v>33.333333333333336</v>
      </c>
      <c r="Q3583" t="str">
        <f t="shared" si="444"/>
        <v>theater</v>
      </c>
      <c r="R3583" t="str">
        <f t="shared" si="445"/>
        <v>plays</v>
      </c>
      <c r="S3583" s="10">
        <f t="shared" si="446"/>
        <v>41836.471180555556</v>
      </c>
      <c r="T3583" t="str">
        <f t="shared" si="440"/>
        <v>Jul</v>
      </c>
      <c r="U3583">
        <f t="shared" si="441"/>
        <v>2014</v>
      </c>
      <c r="V3583" s="10">
        <f t="shared" si="447"/>
        <v>41850.471180555556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442"/>
        <v>287</v>
      </c>
      <c r="P3584" s="5">
        <f t="shared" si="443"/>
        <v>58.571428571428569</v>
      </c>
      <c r="Q3584" t="str">
        <f t="shared" si="444"/>
        <v>theater</v>
      </c>
      <c r="R3584" t="str">
        <f t="shared" si="445"/>
        <v>plays</v>
      </c>
      <c r="S3584" s="10">
        <f t="shared" si="446"/>
        <v>42451.095856481479</v>
      </c>
      <c r="T3584" t="str">
        <f t="shared" si="440"/>
        <v>Mar</v>
      </c>
      <c r="U3584">
        <f t="shared" si="441"/>
        <v>2016</v>
      </c>
      <c r="V3584" s="10">
        <f t="shared" si="447"/>
        <v>42465.095856481479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442"/>
        <v>108.5</v>
      </c>
      <c r="P3585" s="5">
        <f t="shared" si="443"/>
        <v>135.625</v>
      </c>
      <c r="Q3585" t="str">
        <f t="shared" si="444"/>
        <v>theater</v>
      </c>
      <c r="R3585" t="str">
        <f t="shared" si="445"/>
        <v>plays</v>
      </c>
      <c r="S3585" s="10">
        <f t="shared" si="446"/>
        <v>42418.425983796296</v>
      </c>
      <c r="T3585" t="str">
        <f t="shared" si="440"/>
        <v>Feb</v>
      </c>
      <c r="U3585">
        <f t="shared" si="441"/>
        <v>2016</v>
      </c>
      <c r="V3585" s="10">
        <f t="shared" si="447"/>
        <v>42478.384317129632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442"/>
        <v>115.5</v>
      </c>
      <c r="P3586" s="5">
        <f t="shared" si="443"/>
        <v>30.9375</v>
      </c>
      <c r="Q3586" t="str">
        <f t="shared" si="444"/>
        <v>theater</v>
      </c>
      <c r="R3586" t="str">
        <f t="shared" si="445"/>
        <v>plays</v>
      </c>
      <c r="S3586" s="10">
        <f t="shared" si="446"/>
        <v>42168.316481481481</v>
      </c>
      <c r="T3586" t="str">
        <f t="shared" ref="T3586:T3649" si="448">TEXT(S3586,"mmm")</f>
        <v>Jun</v>
      </c>
      <c r="U3586">
        <f t="shared" ref="U3586:U3649" si="449">YEAR(S3586)</f>
        <v>2015</v>
      </c>
      <c r="V3586" s="10">
        <f t="shared" si="447"/>
        <v>42198.316481481481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450">(E3587/D3587)*100</f>
        <v>119.11764705882352</v>
      </c>
      <c r="P3587" s="5">
        <f t="shared" ref="P3587:P3650" si="451">IFERROR(E3587/L3587,0)</f>
        <v>176.08695652173913</v>
      </c>
      <c r="Q3587" t="str">
        <f t="shared" ref="Q3587:Q3650" si="452">LEFT(N3587,SEARCH("/",N3587,1)-1)</f>
        <v>theater</v>
      </c>
      <c r="R3587" t="str">
        <f t="shared" ref="R3587:R3650" si="453">RIGHT(N3587,LEN(N3587)-SEARCH("/",N3587,1))</f>
        <v>plays</v>
      </c>
      <c r="S3587" s="10">
        <f t="shared" ref="S3587:S3650" si="454">(((J3587/60)/60)/24)+DATE(1970,1,1)</f>
        <v>41964.716319444444</v>
      </c>
      <c r="T3587" t="str">
        <f t="shared" si="448"/>
        <v>Nov</v>
      </c>
      <c r="U3587">
        <f t="shared" si="449"/>
        <v>2014</v>
      </c>
      <c r="V3587" s="10">
        <f t="shared" ref="V3587:V3650" si="455">(((I3587/60)/60)/24)+DATE(1970,1,1)</f>
        <v>41994.716319444444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450"/>
        <v>109.42666666666668</v>
      </c>
      <c r="P3588" s="5">
        <f t="shared" si="451"/>
        <v>151.9814814814815</v>
      </c>
      <c r="Q3588" t="str">
        <f t="shared" si="452"/>
        <v>theater</v>
      </c>
      <c r="R3588" t="str">
        <f t="shared" si="453"/>
        <v>plays</v>
      </c>
      <c r="S3588" s="10">
        <f t="shared" si="454"/>
        <v>42576.697569444441</v>
      </c>
      <c r="T3588" t="str">
        <f t="shared" si="448"/>
        <v>Jul</v>
      </c>
      <c r="U3588">
        <f t="shared" si="449"/>
        <v>2016</v>
      </c>
      <c r="V3588" s="10">
        <f t="shared" si="455"/>
        <v>42636.697569444441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450"/>
        <v>126.6</v>
      </c>
      <c r="P3589" s="5">
        <f t="shared" si="451"/>
        <v>22.607142857142858</v>
      </c>
      <c r="Q3589" t="str">
        <f t="shared" si="452"/>
        <v>theater</v>
      </c>
      <c r="R3589" t="str">
        <f t="shared" si="453"/>
        <v>plays</v>
      </c>
      <c r="S3589" s="10">
        <f t="shared" si="454"/>
        <v>42503.539976851855</v>
      </c>
      <c r="T3589" t="str">
        <f t="shared" si="448"/>
        <v>May</v>
      </c>
      <c r="U3589">
        <f t="shared" si="449"/>
        <v>2016</v>
      </c>
      <c r="V3589" s="10">
        <f t="shared" si="455"/>
        <v>42548.791666666672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450"/>
        <v>100.49999999999999</v>
      </c>
      <c r="P3590" s="5">
        <f t="shared" si="451"/>
        <v>18.272727272727273</v>
      </c>
      <c r="Q3590" t="str">
        <f t="shared" si="452"/>
        <v>theater</v>
      </c>
      <c r="R3590" t="str">
        <f t="shared" si="453"/>
        <v>plays</v>
      </c>
      <c r="S3590" s="10">
        <f t="shared" si="454"/>
        <v>42101.828819444447</v>
      </c>
      <c r="T3590" t="str">
        <f t="shared" si="448"/>
        <v>Apr</v>
      </c>
      <c r="U3590">
        <f t="shared" si="449"/>
        <v>2015</v>
      </c>
      <c r="V3590" s="10">
        <f t="shared" si="455"/>
        <v>42123.958333333328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450"/>
        <v>127.49999999999999</v>
      </c>
      <c r="P3591" s="5">
        <f t="shared" si="451"/>
        <v>82.258064516129039</v>
      </c>
      <c r="Q3591" t="str">
        <f t="shared" si="452"/>
        <v>theater</v>
      </c>
      <c r="R3591" t="str">
        <f t="shared" si="453"/>
        <v>plays</v>
      </c>
      <c r="S3591" s="10">
        <f t="shared" si="454"/>
        <v>42125.647534722222</v>
      </c>
      <c r="T3591" t="str">
        <f t="shared" si="448"/>
        <v>May</v>
      </c>
      <c r="U3591">
        <f t="shared" si="449"/>
        <v>2015</v>
      </c>
      <c r="V3591" s="10">
        <f t="shared" si="455"/>
        <v>42150.647534722222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450"/>
        <v>100.05999999999999</v>
      </c>
      <c r="P3592" s="5">
        <f t="shared" si="451"/>
        <v>68.534246575342465</v>
      </c>
      <c r="Q3592" t="str">
        <f t="shared" si="452"/>
        <v>theater</v>
      </c>
      <c r="R3592" t="str">
        <f t="shared" si="453"/>
        <v>plays</v>
      </c>
      <c r="S3592" s="10">
        <f t="shared" si="454"/>
        <v>41902.333726851852</v>
      </c>
      <c r="T3592" t="str">
        <f t="shared" si="448"/>
        <v>Sep</v>
      </c>
      <c r="U3592">
        <f t="shared" si="449"/>
        <v>2014</v>
      </c>
      <c r="V3592" s="10">
        <f t="shared" si="455"/>
        <v>41932.333726851852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450"/>
        <v>175</v>
      </c>
      <c r="P3593" s="5">
        <f t="shared" si="451"/>
        <v>68.055555555555557</v>
      </c>
      <c r="Q3593" t="str">
        <f t="shared" si="452"/>
        <v>theater</v>
      </c>
      <c r="R3593" t="str">
        <f t="shared" si="453"/>
        <v>plays</v>
      </c>
      <c r="S3593" s="10">
        <f t="shared" si="454"/>
        <v>42003.948425925926</v>
      </c>
      <c r="T3593" t="str">
        <f t="shared" si="448"/>
        <v>Dec</v>
      </c>
      <c r="U3593">
        <f t="shared" si="449"/>
        <v>2014</v>
      </c>
      <c r="V3593" s="10">
        <f t="shared" si="455"/>
        <v>42028.207638888889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450"/>
        <v>127.25</v>
      </c>
      <c r="P3594" s="5">
        <f t="shared" si="451"/>
        <v>72.714285714285708</v>
      </c>
      <c r="Q3594" t="str">
        <f t="shared" si="452"/>
        <v>theater</v>
      </c>
      <c r="R3594" t="str">
        <f t="shared" si="453"/>
        <v>plays</v>
      </c>
      <c r="S3594" s="10">
        <f t="shared" si="454"/>
        <v>41988.829942129625</v>
      </c>
      <c r="T3594" t="str">
        <f t="shared" si="448"/>
        <v>Dec</v>
      </c>
      <c r="U3594">
        <f t="shared" si="449"/>
        <v>2014</v>
      </c>
      <c r="V3594" s="10">
        <f t="shared" si="455"/>
        <v>42046.207638888889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450"/>
        <v>110.63333333333334</v>
      </c>
      <c r="P3595" s="5">
        <f t="shared" si="451"/>
        <v>77.186046511627907</v>
      </c>
      <c r="Q3595" t="str">
        <f t="shared" si="452"/>
        <v>theater</v>
      </c>
      <c r="R3595" t="str">
        <f t="shared" si="453"/>
        <v>plays</v>
      </c>
      <c r="S3595" s="10">
        <f t="shared" si="454"/>
        <v>41974.898599537039</v>
      </c>
      <c r="T3595" t="str">
        <f t="shared" si="448"/>
        <v>Dec</v>
      </c>
      <c r="U3595">
        <f t="shared" si="449"/>
        <v>2014</v>
      </c>
      <c r="V3595" s="10">
        <f t="shared" si="455"/>
        <v>42009.851388888885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450"/>
        <v>125.93749999999999</v>
      </c>
      <c r="P3596" s="5">
        <f t="shared" si="451"/>
        <v>55.972222222222221</v>
      </c>
      <c r="Q3596" t="str">
        <f t="shared" si="452"/>
        <v>theater</v>
      </c>
      <c r="R3596" t="str">
        <f t="shared" si="453"/>
        <v>plays</v>
      </c>
      <c r="S3596" s="10">
        <f t="shared" si="454"/>
        <v>42592.066921296297</v>
      </c>
      <c r="T3596" t="str">
        <f t="shared" si="448"/>
        <v>Aug</v>
      </c>
      <c r="U3596">
        <f t="shared" si="449"/>
        <v>2016</v>
      </c>
      <c r="V3596" s="10">
        <f t="shared" si="455"/>
        <v>42617.066921296297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450"/>
        <v>118.5</v>
      </c>
      <c r="P3597" s="5">
        <f t="shared" si="451"/>
        <v>49.693548387096776</v>
      </c>
      <c r="Q3597" t="str">
        <f t="shared" si="452"/>
        <v>theater</v>
      </c>
      <c r="R3597" t="str">
        <f t="shared" si="453"/>
        <v>plays</v>
      </c>
      <c r="S3597" s="10">
        <f t="shared" si="454"/>
        <v>42050.008368055554</v>
      </c>
      <c r="T3597" t="str">
        <f t="shared" si="448"/>
        <v>Feb</v>
      </c>
      <c r="U3597">
        <f t="shared" si="449"/>
        <v>2015</v>
      </c>
      <c r="V3597" s="10">
        <f t="shared" si="455"/>
        <v>42076.290972222225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450"/>
        <v>107.72727272727273</v>
      </c>
      <c r="P3598" s="5">
        <f t="shared" si="451"/>
        <v>79</v>
      </c>
      <c r="Q3598" t="str">
        <f t="shared" si="452"/>
        <v>theater</v>
      </c>
      <c r="R3598" t="str">
        <f t="shared" si="453"/>
        <v>plays</v>
      </c>
      <c r="S3598" s="10">
        <f t="shared" si="454"/>
        <v>41856.715069444443</v>
      </c>
      <c r="T3598" t="str">
        <f t="shared" si="448"/>
        <v>Aug</v>
      </c>
      <c r="U3598">
        <f t="shared" si="449"/>
        <v>2014</v>
      </c>
      <c r="V3598" s="10">
        <f t="shared" si="455"/>
        <v>41877.715069444443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450"/>
        <v>102.60000000000001</v>
      </c>
      <c r="P3599" s="5">
        <f t="shared" si="451"/>
        <v>77.727272727272734</v>
      </c>
      <c r="Q3599" t="str">
        <f t="shared" si="452"/>
        <v>theater</v>
      </c>
      <c r="R3599" t="str">
        <f t="shared" si="453"/>
        <v>plays</v>
      </c>
      <c r="S3599" s="10">
        <f t="shared" si="454"/>
        <v>42417.585532407407</v>
      </c>
      <c r="T3599" t="str">
        <f t="shared" si="448"/>
        <v>Feb</v>
      </c>
      <c r="U3599">
        <f t="shared" si="449"/>
        <v>2016</v>
      </c>
      <c r="V3599" s="10">
        <f t="shared" si="455"/>
        <v>42432.249305555553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450"/>
        <v>110.1</v>
      </c>
      <c r="P3600" s="5">
        <f t="shared" si="451"/>
        <v>40.777777777777779</v>
      </c>
      <c r="Q3600" t="str">
        <f t="shared" si="452"/>
        <v>theater</v>
      </c>
      <c r="R3600" t="str">
        <f t="shared" si="453"/>
        <v>plays</v>
      </c>
      <c r="S3600" s="10">
        <f t="shared" si="454"/>
        <v>41866.79886574074</v>
      </c>
      <c r="T3600" t="str">
        <f t="shared" si="448"/>
        <v>Aug</v>
      </c>
      <c r="U3600">
        <f t="shared" si="449"/>
        <v>2014</v>
      </c>
      <c r="V3600" s="10">
        <f t="shared" si="455"/>
        <v>41885.207638888889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450"/>
        <v>202</v>
      </c>
      <c r="P3601" s="5">
        <f t="shared" si="451"/>
        <v>59.411764705882355</v>
      </c>
      <c r="Q3601" t="str">
        <f t="shared" si="452"/>
        <v>theater</v>
      </c>
      <c r="R3601" t="str">
        <f t="shared" si="453"/>
        <v>plays</v>
      </c>
      <c r="S3601" s="10">
        <f t="shared" si="454"/>
        <v>42220.79487268519</v>
      </c>
      <c r="T3601" t="str">
        <f t="shared" si="448"/>
        <v>Aug</v>
      </c>
      <c r="U3601">
        <f t="shared" si="449"/>
        <v>2015</v>
      </c>
      <c r="V3601" s="10">
        <f t="shared" si="455"/>
        <v>42246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450"/>
        <v>130</v>
      </c>
      <c r="P3602" s="5">
        <f t="shared" si="451"/>
        <v>3.25</v>
      </c>
      <c r="Q3602" t="str">
        <f t="shared" si="452"/>
        <v>theater</v>
      </c>
      <c r="R3602" t="str">
        <f t="shared" si="453"/>
        <v>plays</v>
      </c>
      <c r="S3602" s="10">
        <f t="shared" si="454"/>
        <v>42628.849120370374</v>
      </c>
      <c r="T3602" t="str">
        <f t="shared" si="448"/>
        <v>Sep</v>
      </c>
      <c r="U3602">
        <f t="shared" si="449"/>
        <v>2016</v>
      </c>
      <c r="V3602" s="10">
        <f t="shared" si="455"/>
        <v>42656.849120370374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450"/>
        <v>104.35000000000001</v>
      </c>
      <c r="P3603" s="5">
        <f t="shared" si="451"/>
        <v>39.377358490566039</v>
      </c>
      <c r="Q3603" t="str">
        <f t="shared" si="452"/>
        <v>theater</v>
      </c>
      <c r="R3603" t="str">
        <f t="shared" si="453"/>
        <v>plays</v>
      </c>
      <c r="S3603" s="10">
        <f t="shared" si="454"/>
        <v>41990.99863425926</v>
      </c>
      <c r="T3603" t="str">
        <f t="shared" si="448"/>
        <v>Dec</v>
      </c>
      <c r="U3603">
        <f t="shared" si="449"/>
        <v>2014</v>
      </c>
      <c r="V3603" s="10">
        <f t="shared" si="455"/>
        <v>42020.99863425926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450"/>
        <v>100.05</v>
      </c>
      <c r="P3604" s="5">
        <f t="shared" si="451"/>
        <v>81.673469387755105</v>
      </c>
      <c r="Q3604" t="str">
        <f t="shared" si="452"/>
        <v>theater</v>
      </c>
      <c r="R3604" t="str">
        <f t="shared" si="453"/>
        <v>plays</v>
      </c>
      <c r="S3604" s="10">
        <f t="shared" si="454"/>
        <v>42447.894432870366</v>
      </c>
      <c r="T3604" t="str">
        <f t="shared" si="448"/>
        <v>Mar</v>
      </c>
      <c r="U3604">
        <f t="shared" si="449"/>
        <v>2016</v>
      </c>
      <c r="V3604" s="10">
        <f t="shared" si="455"/>
        <v>42507.894432870366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450"/>
        <v>170.66666666666669</v>
      </c>
      <c r="P3605" s="5">
        <f t="shared" si="451"/>
        <v>44.912280701754383</v>
      </c>
      <c r="Q3605" t="str">
        <f t="shared" si="452"/>
        <v>theater</v>
      </c>
      <c r="R3605" t="str">
        <f t="shared" si="453"/>
        <v>plays</v>
      </c>
      <c r="S3605" s="10">
        <f t="shared" si="454"/>
        <v>42283.864351851851</v>
      </c>
      <c r="T3605" t="str">
        <f t="shared" si="448"/>
        <v>Oct</v>
      </c>
      <c r="U3605">
        <f t="shared" si="449"/>
        <v>2015</v>
      </c>
      <c r="V3605" s="10">
        <f t="shared" si="455"/>
        <v>42313.906018518523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450"/>
        <v>112.83333333333334</v>
      </c>
      <c r="P3606" s="5">
        <f t="shared" si="451"/>
        <v>49.05797101449275</v>
      </c>
      <c r="Q3606" t="str">
        <f t="shared" si="452"/>
        <v>theater</v>
      </c>
      <c r="R3606" t="str">
        <f t="shared" si="453"/>
        <v>plays</v>
      </c>
      <c r="S3606" s="10">
        <f t="shared" si="454"/>
        <v>42483.015694444446</v>
      </c>
      <c r="T3606" t="str">
        <f t="shared" si="448"/>
        <v>Apr</v>
      </c>
      <c r="U3606">
        <f t="shared" si="449"/>
        <v>2016</v>
      </c>
      <c r="V3606" s="10">
        <f t="shared" si="455"/>
        <v>42489.290972222225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450"/>
        <v>184</v>
      </c>
      <c r="P3607" s="5">
        <f t="shared" si="451"/>
        <v>30.666666666666668</v>
      </c>
      <c r="Q3607" t="str">
        <f t="shared" si="452"/>
        <v>theater</v>
      </c>
      <c r="R3607" t="str">
        <f t="shared" si="453"/>
        <v>plays</v>
      </c>
      <c r="S3607" s="10">
        <f t="shared" si="454"/>
        <v>42383.793124999997</v>
      </c>
      <c r="T3607" t="str">
        <f t="shared" si="448"/>
        <v>Jan</v>
      </c>
      <c r="U3607">
        <f t="shared" si="449"/>
        <v>2016</v>
      </c>
      <c r="V3607" s="10">
        <f t="shared" si="455"/>
        <v>42413.793124999997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450"/>
        <v>130.26666666666665</v>
      </c>
      <c r="P3608" s="5">
        <f t="shared" si="451"/>
        <v>61.0625</v>
      </c>
      <c r="Q3608" t="str">
        <f t="shared" si="452"/>
        <v>theater</v>
      </c>
      <c r="R3608" t="str">
        <f t="shared" si="453"/>
        <v>plays</v>
      </c>
      <c r="S3608" s="10">
        <f t="shared" si="454"/>
        <v>42566.604826388888</v>
      </c>
      <c r="T3608" t="str">
        <f t="shared" si="448"/>
        <v>Jul</v>
      </c>
      <c r="U3608">
        <f t="shared" si="449"/>
        <v>2016</v>
      </c>
      <c r="V3608" s="10">
        <f t="shared" si="455"/>
        <v>42596.604826388888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450"/>
        <v>105.45454545454544</v>
      </c>
      <c r="P3609" s="5">
        <f t="shared" si="451"/>
        <v>29</v>
      </c>
      <c r="Q3609" t="str">
        <f t="shared" si="452"/>
        <v>theater</v>
      </c>
      <c r="R3609" t="str">
        <f t="shared" si="453"/>
        <v>plays</v>
      </c>
      <c r="S3609" s="10">
        <f t="shared" si="454"/>
        <v>42338.963912037041</v>
      </c>
      <c r="T3609" t="str">
        <f t="shared" si="448"/>
        <v>Nov</v>
      </c>
      <c r="U3609">
        <f t="shared" si="449"/>
        <v>2015</v>
      </c>
      <c r="V3609" s="10">
        <f t="shared" si="455"/>
        <v>42353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450"/>
        <v>100</v>
      </c>
      <c r="P3610" s="5">
        <f t="shared" si="451"/>
        <v>29.62962962962963</v>
      </c>
      <c r="Q3610" t="str">
        <f t="shared" si="452"/>
        <v>theater</v>
      </c>
      <c r="R3610" t="str">
        <f t="shared" si="453"/>
        <v>plays</v>
      </c>
      <c r="S3610" s="10">
        <f t="shared" si="454"/>
        <v>42506.709375000006</v>
      </c>
      <c r="T3610" t="str">
        <f t="shared" si="448"/>
        <v>May</v>
      </c>
      <c r="U3610">
        <f t="shared" si="449"/>
        <v>2016</v>
      </c>
      <c r="V3610" s="10">
        <f t="shared" si="455"/>
        <v>42538.583333333328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450"/>
        <v>153.31632653061226</v>
      </c>
      <c r="P3611" s="5">
        <f t="shared" si="451"/>
        <v>143.0952380952381</v>
      </c>
      <c r="Q3611" t="str">
        <f t="shared" si="452"/>
        <v>theater</v>
      </c>
      <c r="R3611" t="str">
        <f t="shared" si="453"/>
        <v>plays</v>
      </c>
      <c r="S3611" s="10">
        <f t="shared" si="454"/>
        <v>42429.991724537031</v>
      </c>
      <c r="T3611" t="str">
        <f t="shared" si="448"/>
        <v>Feb</v>
      </c>
      <c r="U3611">
        <f t="shared" si="449"/>
        <v>2016</v>
      </c>
      <c r="V3611" s="10">
        <f t="shared" si="455"/>
        <v>42459.950057870374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450"/>
        <v>162.30000000000001</v>
      </c>
      <c r="P3612" s="5">
        <f t="shared" si="451"/>
        <v>52.354838709677416</v>
      </c>
      <c r="Q3612" t="str">
        <f t="shared" si="452"/>
        <v>theater</v>
      </c>
      <c r="R3612" t="str">
        <f t="shared" si="453"/>
        <v>plays</v>
      </c>
      <c r="S3612" s="10">
        <f t="shared" si="454"/>
        <v>42203.432129629626</v>
      </c>
      <c r="T3612" t="str">
        <f t="shared" si="448"/>
        <v>Jul</v>
      </c>
      <c r="U3612">
        <f t="shared" si="449"/>
        <v>2015</v>
      </c>
      <c r="V3612" s="10">
        <f t="shared" si="455"/>
        <v>42233.432129629626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450"/>
        <v>136</v>
      </c>
      <c r="P3613" s="5">
        <f t="shared" si="451"/>
        <v>66.666666666666671</v>
      </c>
      <c r="Q3613" t="str">
        <f t="shared" si="452"/>
        <v>theater</v>
      </c>
      <c r="R3613" t="str">
        <f t="shared" si="453"/>
        <v>plays</v>
      </c>
      <c r="S3613" s="10">
        <f t="shared" si="454"/>
        <v>42072.370381944449</v>
      </c>
      <c r="T3613" t="str">
        <f t="shared" si="448"/>
        <v>Mar</v>
      </c>
      <c r="U3613">
        <f t="shared" si="449"/>
        <v>2015</v>
      </c>
      <c r="V3613" s="10">
        <f t="shared" si="455"/>
        <v>42102.370381944449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450"/>
        <v>144.4</v>
      </c>
      <c r="P3614" s="5">
        <f t="shared" si="451"/>
        <v>126.66666666666667</v>
      </c>
      <c r="Q3614" t="str">
        <f t="shared" si="452"/>
        <v>theater</v>
      </c>
      <c r="R3614" t="str">
        <f t="shared" si="453"/>
        <v>plays</v>
      </c>
      <c r="S3614" s="10">
        <f t="shared" si="454"/>
        <v>41789.726979166669</v>
      </c>
      <c r="T3614" t="str">
        <f t="shared" si="448"/>
        <v>May</v>
      </c>
      <c r="U3614">
        <f t="shared" si="449"/>
        <v>2014</v>
      </c>
      <c r="V3614" s="10">
        <f t="shared" si="455"/>
        <v>41799.726979166669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450"/>
        <v>100</v>
      </c>
      <c r="P3615" s="5">
        <f t="shared" si="451"/>
        <v>62.5</v>
      </c>
      <c r="Q3615" t="str">
        <f t="shared" si="452"/>
        <v>theater</v>
      </c>
      <c r="R3615" t="str">
        <f t="shared" si="453"/>
        <v>plays</v>
      </c>
      <c r="S3615" s="10">
        <f t="shared" si="454"/>
        <v>41788.58997685185</v>
      </c>
      <c r="T3615" t="str">
        <f t="shared" si="448"/>
        <v>May</v>
      </c>
      <c r="U3615">
        <f t="shared" si="449"/>
        <v>2014</v>
      </c>
      <c r="V3615" s="10">
        <f t="shared" si="455"/>
        <v>41818.58997685185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450"/>
        <v>100.8</v>
      </c>
      <c r="P3616" s="5">
        <f t="shared" si="451"/>
        <v>35.492957746478872</v>
      </c>
      <c r="Q3616" t="str">
        <f t="shared" si="452"/>
        <v>theater</v>
      </c>
      <c r="R3616" t="str">
        <f t="shared" si="453"/>
        <v>plays</v>
      </c>
      <c r="S3616" s="10">
        <f t="shared" si="454"/>
        <v>42144.041851851856</v>
      </c>
      <c r="T3616" t="str">
        <f t="shared" si="448"/>
        <v>May</v>
      </c>
      <c r="U3616">
        <f t="shared" si="449"/>
        <v>2015</v>
      </c>
      <c r="V3616" s="10">
        <f t="shared" si="455"/>
        <v>42174.041851851856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450"/>
        <v>106.80000000000001</v>
      </c>
      <c r="P3617" s="5">
        <f t="shared" si="451"/>
        <v>37.083333333333336</v>
      </c>
      <c r="Q3617" t="str">
        <f t="shared" si="452"/>
        <v>theater</v>
      </c>
      <c r="R3617" t="str">
        <f t="shared" si="453"/>
        <v>plays</v>
      </c>
      <c r="S3617" s="10">
        <f t="shared" si="454"/>
        <v>42318.593703703707</v>
      </c>
      <c r="T3617" t="str">
        <f t="shared" si="448"/>
        <v>Nov</v>
      </c>
      <c r="U3617">
        <f t="shared" si="449"/>
        <v>2015</v>
      </c>
      <c r="V3617" s="10">
        <f t="shared" si="455"/>
        <v>42348.593703703707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450"/>
        <v>124.8</v>
      </c>
      <c r="P3618" s="5">
        <f t="shared" si="451"/>
        <v>69.333333333333329</v>
      </c>
      <c r="Q3618" t="str">
        <f t="shared" si="452"/>
        <v>theater</v>
      </c>
      <c r="R3618" t="str">
        <f t="shared" si="453"/>
        <v>plays</v>
      </c>
      <c r="S3618" s="10">
        <f t="shared" si="454"/>
        <v>42052.949814814812</v>
      </c>
      <c r="T3618" t="str">
        <f t="shared" si="448"/>
        <v>Feb</v>
      </c>
      <c r="U3618">
        <f t="shared" si="449"/>
        <v>2015</v>
      </c>
      <c r="V3618" s="10">
        <f t="shared" si="455"/>
        <v>42082.908148148148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450"/>
        <v>118.91891891891892</v>
      </c>
      <c r="P3619" s="5">
        <f t="shared" si="451"/>
        <v>17.254901960784313</v>
      </c>
      <c r="Q3619" t="str">
        <f t="shared" si="452"/>
        <v>theater</v>
      </c>
      <c r="R3619" t="str">
        <f t="shared" si="453"/>
        <v>plays</v>
      </c>
      <c r="S3619" s="10">
        <f t="shared" si="454"/>
        <v>42779.610289351855</v>
      </c>
      <c r="T3619" t="str">
        <f t="shared" si="448"/>
        <v>Feb</v>
      </c>
      <c r="U3619">
        <f t="shared" si="449"/>
        <v>2017</v>
      </c>
      <c r="V3619" s="10">
        <f t="shared" si="455"/>
        <v>42794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450"/>
        <v>101</v>
      </c>
      <c r="P3620" s="5">
        <f t="shared" si="451"/>
        <v>36.071428571428569</v>
      </c>
      <c r="Q3620" t="str">
        <f t="shared" si="452"/>
        <v>theater</v>
      </c>
      <c r="R3620" t="str">
        <f t="shared" si="453"/>
        <v>plays</v>
      </c>
      <c r="S3620" s="10">
        <f t="shared" si="454"/>
        <v>42128.627893518518</v>
      </c>
      <c r="T3620" t="str">
        <f t="shared" si="448"/>
        <v>May</v>
      </c>
      <c r="U3620">
        <f t="shared" si="449"/>
        <v>2015</v>
      </c>
      <c r="V3620" s="10">
        <f t="shared" si="455"/>
        <v>42158.627893518518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450"/>
        <v>112.99999999999999</v>
      </c>
      <c r="P3621" s="5">
        <f t="shared" si="451"/>
        <v>66.470588235294116</v>
      </c>
      <c r="Q3621" t="str">
        <f t="shared" si="452"/>
        <v>theater</v>
      </c>
      <c r="R3621" t="str">
        <f t="shared" si="453"/>
        <v>plays</v>
      </c>
      <c r="S3621" s="10">
        <f t="shared" si="454"/>
        <v>42661.132245370376</v>
      </c>
      <c r="T3621" t="str">
        <f t="shared" si="448"/>
        <v>Oct</v>
      </c>
      <c r="U3621">
        <f t="shared" si="449"/>
        <v>2016</v>
      </c>
      <c r="V3621" s="10">
        <f t="shared" si="455"/>
        <v>42693.916666666672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450"/>
        <v>105.19047619047619</v>
      </c>
      <c r="P3622" s="5">
        <f t="shared" si="451"/>
        <v>56.065989847715734</v>
      </c>
      <c r="Q3622" t="str">
        <f t="shared" si="452"/>
        <v>theater</v>
      </c>
      <c r="R3622" t="str">
        <f t="shared" si="453"/>
        <v>plays</v>
      </c>
      <c r="S3622" s="10">
        <f t="shared" si="454"/>
        <v>42037.938206018516</v>
      </c>
      <c r="T3622" t="str">
        <f t="shared" si="448"/>
        <v>Feb</v>
      </c>
      <c r="U3622">
        <f t="shared" si="449"/>
        <v>2015</v>
      </c>
      <c r="V3622" s="10">
        <f t="shared" si="455"/>
        <v>42068.166666666672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450"/>
        <v>109.73333333333332</v>
      </c>
      <c r="P3623" s="5">
        <f t="shared" si="451"/>
        <v>47.028571428571432</v>
      </c>
      <c r="Q3623" t="str">
        <f t="shared" si="452"/>
        <v>theater</v>
      </c>
      <c r="R3623" t="str">
        <f t="shared" si="453"/>
        <v>plays</v>
      </c>
      <c r="S3623" s="10">
        <f t="shared" si="454"/>
        <v>42619.935694444444</v>
      </c>
      <c r="T3623" t="str">
        <f t="shared" si="448"/>
        <v>Sep</v>
      </c>
      <c r="U3623">
        <f t="shared" si="449"/>
        <v>2016</v>
      </c>
      <c r="V3623" s="10">
        <f t="shared" si="455"/>
        <v>42643.875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450"/>
        <v>100.099</v>
      </c>
      <c r="P3624" s="5">
        <f t="shared" si="451"/>
        <v>47.666190476190479</v>
      </c>
      <c r="Q3624" t="str">
        <f t="shared" si="452"/>
        <v>theater</v>
      </c>
      <c r="R3624" t="str">
        <f t="shared" si="453"/>
        <v>plays</v>
      </c>
      <c r="S3624" s="10">
        <f t="shared" si="454"/>
        <v>41877.221886574072</v>
      </c>
      <c r="T3624" t="str">
        <f t="shared" si="448"/>
        <v>Aug</v>
      </c>
      <c r="U3624">
        <f t="shared" si="449"/>
        <v>2014</v>
      </c>
      <c r="V3624" s="10">
        <f t="shared" si="455"/>
        <v>41910.140972222223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450"/>
        <v>120</v>
      </c>
      <c r="P3625" s="5">
        <f t="shared" si="451"/>
        <v>88.235294117647058</v>
      </c>
      <c r="Q3625" t="str">
        <f t="shared" si="452"/>
        <v>theater</v>
      </c>
      <c r="R3625" t="str">
        <f t="shared" si="453"/>
        <v>plays</v>
      </c>
      <c r="S3625" s="10">
        <f t="shared" si="454"/>
        <v>41828.736921296295</v>
      </c>
      <c r="T3625" t="str">
        <f t="shared" si="448"/>
        <v>Jul</v>
      </c>
      <c r="U3625">
        <f t="shared" si="449"/>
        <v>2014</v>
      </c>
      <c r="V3625" s="10">
        <f t="shared" si="455"/>
        <v>41846.291666666664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450"/>
        <v>104.93333333333332</v>
      </c>
      <c r="P3626" s="5">
        <f t="shared" si="451"/>
        <v>80.717948717948715</v>
      </c>
      <c r="Q3626" t="str">
        <f t="shared" si="452"/>
        <v>theater</v>
      </c>
      <c r="R3626" t="str">
        <f t="shared" si="453"/>
        <v>plays</v>
      </c>
      <c r="S3626" s="10">
        <f t="shared" si="454"/>
        <v>42545.774189814809</v>
      </c>
      <c r="T3626" t="str">
        <f t="shared" si="448"/>
        <v>Jun</v>
      </c>
      <c r="U3626">
        <f t="shared" si="449"/>
        <v>2016</v>
      </c>
      <c r="V3626" s="10">
        <f t="shared" si="455"/>
        <v>42605.774189814809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450"/>
        <v>102.66666666666666</v>
      </c>
      <c r="P3627" s="5">
        <f t="shared" si="451"/>
        <v>39.487179487179489</v>
      </c>
      <c r="Q3627" t="str">
        <f t="shared" si="452"/>
        <v>theater</v>
      </c>
      <c r="R3627" t="str">
        <f t="shared" si="453"/>
        <v>plays</v>
      </c>
      <c r="S3627" s="10">
        <f t="shared" si="454"/>
        <v>42157.652511574073</v>
      </c>
      <c r="T3627" t="str">
        <f t="shared" si="448"/>
        <v>Jun</v>
      </c>
      <c r="U3627">
        <f t="shared" si="449"/>
        <v>2015</v>
      </c>
      <c r="V3627" s="10">
        <f t="shared" si="455"/>
        <v>42187.652511574073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450"/>
        <v>101.82500000000002</v>
      </c>
      <c r="P3628" s="5">
        <f t="shared" si="451"/>
        <v>84.854166666666671</v>
      </c>
      <c r="Q3628" t="str">
        <f t="shared" si="452"/>
        <v>theater</v>
      </c>
      <c r="R3628" t="str">
        <f t="shared" si="453"/>
        <v>plays</v>
      </c>
      <c r="S3628" s="10">
        <f t="shared" si="454"/>
        <v>41846.667326388888</v>
      </c>
      <c r="T3628" t="str">
        <f t="shared" si="448"/>
        <v>Jul</v>
      </c>
      <c r="U3628">
        <f t="shared" si="449"/>
        <v>2014</v>
      </c>
      <c r="V3628" s="10">
        <f t="shared" si="455"/>
        <v>41867.667326388888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450"/>
        <v>100</v>
      </c>
      <c r="P3629" s="5">
        <f t="shared" si="451"/>
        <v>68.965517241379317</v>
      </c>
      <c r="Q3629" t="str">
        <f t="shared" si="452"/>
        <v>theater</v>
      </c>
      <c r="R3629" t="str">
        <f t="shared" si="453"/>
        <v>plays</v>
      </c>
      <c r="S3629" s="10">
        <f t="shared" si="454"/>
        <v>42460.741747685184</v>
      </c>
      <c r="T3629" t="str">
        <f t="shared" si="448"/>
        <v>Mar</v>
      </c>
      <c r="U3629">
        <f t="shared" si="449"/>
        <v>2016</v>
      </c>
      <c r="V3629" s="10">
        <f t="shared" si="455"/>
        <v>42511.165972222225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450"/>
        <v>0</v>
      </c>
      <c r="P3630" s="5">
        <f t="shared" si="451"/>
        <v>0</v>
      </c>
      <c r="Q3630" t="str">
        <f t="shared" si="452"/>
        <v>theater</v>
      </c>
      <c r="R3630" t="str">
        <f t="shared" si="453"/>
        <v>musical</v>
      </c>
      <c r="S3630" s="10">
        <f t="shared" si="454"/>
        <v>42291.833287037036</v>
      </c>
      <c r="T3630" t="str">
        <f t="shared" si="448"/>
        <v>Oct</v>
      </c>
      <c r="U3630">
        <f t="shared" si="449"/>
        <v>2015</v>
      </c>
      <c r="V3630" s="10">
        <f t="shared" si="455"/>
        <v>42351.874953703707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450"/>
        <v>1.9999999999999998E-4</v>
      </c>
      <c r="P3631" s="5">
        <f t="shared" si="451"/>
        <v>1</v>
      </c>
      <c r="Q3631" t="str">
        <f t="shared" si="452"/>
        <v>theater</v>
      </c>
      <c r="R3631" t="str">
        <f t="shared" si="453"/>
        <v>musical</v>
      </c>
      <c r="S3631" s="10">
        <f t="shared" si="454"/>
        <v>42437.094490740739</v>
      </c>
      <c r="T3631" t="str">
        <f t="shared" si="448"/>
        <v>Mar</v>
      </c>
      <c r="U3631">
        <f t="shared" si="449"/>
        <v>2016</v>
      </c>
      <c r="V3631" s="10">
        <f t="shared" si="455"/>
        <v>42495.708333333328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450"/>
        <v>3.3333333333333333E-2</v>
      </c>
      <c r="P3632" s="5">
        <f t="shared" si="451"/>
        <v>1</v>
      </c>
      <c r="Q3632" t="str">
        <f t="shared" si="452"/>
        <v>theater</v>
      </c>
      <c r="R3632" t="str">
        <f t="shared" si="453"/>
        <v>musical</v>
      </c>
      <c r="S3632" s="10">
        <f t="shared" si="454"/>
        <v>41942.84710648148</v>
      </c>
      <c r="T3632" t="str">
        <f t="shared" si="448"/>
        <v>Oct</v>
      </c>
      <c r="U3632">
        <f t="shared" si="449"/>
        <v>2014</v>
      </c>
      <c r="V3632" s="10">
        <f t="shared" si="455"/>
        <v>41972.888773148152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450"/>
        <v>51.023391812865491</v>
      </c>
      <c r="P3633" s="5">
        <f t="shared" si="451"/>
        <v>147.88135593220338</v>
      </c>
      <c r="Q3633" t="str">
        <f t="shared" si="452"/>
        <v>theater</v>
      </c>
      <c r="R3633" t="str">
        <f t="shared" si="453"/>
        <v>musical</v>
      </c>
      <c r="S3633" s="10">
        <f t="shared" si="454"/>
        <v>41880.753437499996</v>
      </c>
      <c r="T3633" t="str">
        <f t="shared" si="448"/>
        <v>Aug</v>
      </c>
      <c r="U3633">
        <f t="shared" si="449"/>
        <v>2014</v>
      </c>
      <c r="V3633" s="10">
        <f t="shared" si="455"/>
        <v>41905.165972222225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450"/>
        <v>20</v>
      </c>
      <c r="P3634" s="5">
        <f t="shared" si="451"/>
        <v>100</v>
      </c>
      <c r="Q3634" t="str">
        <f t="shared" si="452"/>
        <v>theater</v>
      </c>
      <c r="R3634" t="str">
        <f t="shared" si="453"/>
        <v>musical</v>
      </c>
      <c r="S3634" s="10">
        <f t="shared" si="454"/>
        <v>41946.936909722222</v>
      </c>
      <c r="T3634" t="str">
        <f t="shared" si="448"/>
        <v>Nov</v>
      </c>
      <c r="U3634">
        <f t="shared" si="449"/>
        <v>2014</v>
      </c>
      <c r="V3634" s="10">
        <f t="shared" si="455"/>
        <v>41966.936909722222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450"/>
        <v>35.24</v>
      </c>
      <c r="P3635" s="5">
        <f t="shared" si="451"/>
        <v>56.838709677419352</v>
      </c>
      <c r="Q3635" t="str">
        <f t="shared" si="452"/>
        <v>theater</v>
      </c>
      <c r="R3635" t="str">
        <f t="shared" si="453"/>
        <v>musical</v>
      </c>
      <c r="S3635" s="10">
        <f t="shared" si="454"/>
        <v>42649.623460648145</v>
      </c>
      <c r="T3635" t="str">
        <f t="shared" si="448"/>
        <v>Oct</v>
      </c>
      <c r="U3635">
        <f t="shared" si="449"/>
        <v>2016</v>
      </c>
      <c r="V3635" s="10">
        <f t="shared" si="455"/>
        <v>42693.041666666672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450"/>
        <v>4.246666666666667</v>
      </c>
      <c r="P3636" s="5">
        <f t="shared" si="451"/>
        <v>176.94444444444446</v>
      </c>
      <c r="Q3636" t="str">
        <f t="shared" si="452"/>
        <v>theater</v>
      </c>
      <c r="R3636" t="str">
        <f t="shared" si="453"/>
        <v>musical</v>
      </c>
      <c r="S3636" s="10">
        <f t="shared" si="454"/>
        <v>42701.166365740741</v>
      </c>
      <c r="T3636" t="str">
        <f t="shared" si="448"/>
        <v>Nov</v>
      </c>
      <c r="U3636">
        <f t="shared" si="449"/>
        <v>2016</v>
      </c>
      <c r="V3636" s="10">
        <f t="shared" si="455"/>
        <v>42749.165972222225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450"/>
        <v>36.457142857142856</v>
      </c>
      <c r="P3637" s="5">
        <f t="shared" si="451"/>
        <v>127.6</v>
      </c>
      <c r="Q3637" t="str">
        <f t="shared" si="452"/>
        <v>theater</v>
      </c>
      <c r="R3637" t="str">
        <f t="shared" si="453"/>
        <v>musical</v>
      </c>
      <c r="S3637" s="10">
        <f t="shared" si="454"/>
        <v>42450.88282407407</v>
      </c>
      <c r="T3637" t="str">
        <f t="shared" si="448"/>
        <v>Mar</v>
      </c>
      <c r="U3637">
        <f t="shared" si="449"/>
        <v>2016</v>
      </c>
      <c r="V3637" s="10">
        <f t="shared" si="455"/>
        <v>42480.88282407407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450"/>
        <v>0</v>
      </c>
      <c r="P3638" s="5">
        <f t="shared" si="451"/>
        <v>0</v>
      </c>
      <c r="Q3638" t="str">
        <f t="shared" si="452"/>
        <v>theater</v>
      </c>
      <c r="R3638" t="str">
        <f t="shared" si="453"/>
        <v>musical</v>
      </c>
      <c r="S3638" s="10">
        <f t="shared" si="454"/>
        <v>42226.694780092599</v>
      </c>
      <c r="T3638" t="str">
        <f t="shared" si="448"/>
        <v>Aug</v>
      </c>
      <c r="U3638">
        <f t="shared" si="449"/>
        <v>2015</v>
      </c>
      <c r="V3638" s="10">
        <f t="shared" si="455"/>
        <v>42261.694780092599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450"/>
        <v>30.866666666666664</v>
      </c>
      <c r="P3639" s="5">
        <f t="shared" si="451"/>
        <v>66.142857142857139</v>
      </c>
      <c r="Q3639" t="str">
        <f t="shared" si="452"/>
        <v>theater</v>
      </c>
      <c r="R3639" t="str">
        <f t="shared" si="453"/>
        <v>musical</v>
      </c>
      <c r="S3639" s="10">
        <f t="shared" si="454"/>
        <v>41975.700636574074</v>
      </c>
      <c r="T3639" t="str">
        <f t="shared" si="448"/>
        <v>Dec</v>
      </c>
      <c r="U3639">
        <f t="shared" si="449"/>
        <v>2014</v>
      </c>
      <c r="V3639" s="10">
        <f t="shared" si="455"/>
        <v>42005.700636574074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450"/>
        <v>6.5454545454545459</v>
      </c>
      <c r="P3640" s="5">
        <f t="shared" si="451"/>
        <v>108</v>
      </c>
      <c r="Q3640" t="str">
        <f t="shared" si="452"/>
        <v>theater</v>
      </c>
      <c r="R3640" t="str">
        <f t="shared" si="453"/>
        <v>musical</v>
      </c>
      <c r="S3640" s="10">
        <f t="shared" si="454"/>
        <v>42053.672824074078</v>
      </c>
      <c r="T3640" t="str">
        <f t="shared" si="448"/>
        <v>Feb</v>
      </c>
      <c r="U3640">
        <f t="shared" si="449"/>
        <v>2015</v>
      </c>
      <c r="V3640" s="10">
        <f t="shared" si="455"/>
        <v>42113.631157407406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450"/>
        <v>4.0000000000000001E-3</v>
      </c>
      <c r="P3641" s="5">
        <f t="shared" si="451"/>
        <v>1</v>
      </c>
      <c r="Q3641" t="str">
        <f t="shared" si="452"/>
        <v>theater</v>
      </c>
      <c r="R3641" t="str">
        <f t="shared" si="453"/>
        <v>musical</v>
      </c>
      <c r="S3641" s="10">
        <f t="shared" si="454"/>
        <v>42590.677152777775</v>
      </c>
      <c r="T3641" t="str">
        <f t="shared" si="448"/>
        <v>Aug</v>
      </c>
      <c r="U3641">
        <f t="shared" si="449"/>
        <v>2016</v>
      </c>
      <c r="V3641" s="10">
        <f t="shared" si="455"/>
        <v>42650.632638888885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450"/>
        <v>5.5</v>
      </c>
      <c r="P3642" s="5">
        <f t="shared" si="451"/>
        <v>18.333333333333332</v>
      </c>
      <c r="Q3642" t="str">
        <f t="shared" si="452"/>
        <v>theater</v>
      </c>
      <c r="R3642" t="str">
        <f t="shared" si="453"/>
        <v>musical</v>
      </c>
      <c r="S3642" s="10">
        <f t="shared" si="454"/>
        <v>42104.781597222223</v>
      </c>
      <c r="T3642" t="str">
        <f t="shared" si="448"/>
        <v>Apr</v>
      </c>
      <c r="U3642">
        <f t="shared" si="449"/>
        <v>2015</v>
      </c>
      <c r="V3642" s="10">
        <f t="shared" si="455"/>
        <v>42134.781597222223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450"/>
        <v>0</v>
      </c>
      <c r="P3643" s="5">
        <f t="shared" si="451"/>
        <v>0</v>
      </c>
      <c r="Q3643" t="str">
        <f t="shared" si="452"/>
        <v>theater</v>
      </c>
      <c r="R3643" t="str">
        <f t="shared" si="453"/>
        <v>musical</v>
      </c>
      <c r="S3643" s="10">
        <f t="shared" si="454"/>
        <v>41899.627071759263</v>
      </c>
      <c r="T3643" t="str">
        <f t="shared" si="448"/>
        <v>Sep</v>
      </c>
      <c r="U3643">
        <f t="shared" si="449"/>
        <v>2014</v>
      </c>
      <c r="V3643" s="10">
        <f t="shared" si="455"/>
        <v>41917.208333333336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450"/>
        <v>2.1428571428571428</v>
      </c>
      <c r="P3644" s="5">
        <f t="shared" si="451"/>
        <v>7.5</v>
      </c>
      <c r="Q3644" t="str">
        <f t="shared" si="452"/>
        <v>theater</v>
      </c>
      <c r="R3644" t="str">
        <f t="shared" si="453"/>
        <v>musical</v>
      </c>
      <c r="S3644" s="10">
        <f t="shared" si="454"/>
        <v>42297.816284722227</v>
      </c>
      <c r="T3644" t="str">
        <f t="shared" si="448"/>
        <v>Oct</v>
      </c>
      <c r="U3644">
        <f t="shared" si="449"/>
        <v>2015</v>
      </c>
      <c r="V3644" s="10">
        <f t="shared" si="455"/>
        <v>42338.708333333328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450"/>
        <v>0</v>
      </c>
      <c r="P3645" s="5">
        <f t="shared" si="451"/>
        <v>0</v>
      </c>
      <c r="Q3645" t="str">
        <f t="shared" si="452"/>
        <v>theater</v>
      </c>
      <c r="R3645" t="str">
        <f t="shared" si="453"/>
        <v>musical</v>
      </c>
      <c r="S3645" s="10">
        <f t="shared" si="454"/>
        <v>42285.143969907411</v>
      </c>
      <c r="T3645" t="str">
        <f t="shared" si="448"/>
        <v>Oct</v>
      </c>
      <c r="U3645">
        <f t="shared" si="449"/>
        <v>2015</v>
      </c>
      <c r="V3645" s="10">
        <f t="shared" si="455"/>
        <v>42325.185636574075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450"/>
        <v>16.420000000000002</v>
      </c>
      <c r="P3646" s="5">
        <f t="shared" si="451"/>
        <v>68.416666666666671</v>
      </c>
      <c r="Q3646" t="str">
        <f t="shared" si="452"/>
        <v>theater</v>
      </c>
      <c r="R3646" t="str">
        <f t="shared" si="453"/>
        <v>musical</v>
      </c>
      <c r="S3646" s="10">
        <f t="shared" si="454"/>
        <v>42409.241747685184</v>
      </c>
      <c r="T3646" t="str">
        <f t="shared" si="448"/>
        <v>Feb</v>
      </c>
      <c r="U3646">
        <f t="shared" si="449"/>
        <v>2016</v>
      </c>
      <c r="V3646" s="10">
        <f t="shared" si="455"/>
        <v>42437.207638888889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450"/>
        <v>0.1</v>
      </c>
      <c r="P3647" s="5">
        <f t="shared" si="451"/>
        <v>1</v>
      </c>
      <c r="Q3647" t="str">
        <f t="shared" si="452"/>
        <v>theater</v>
      </c>
      <c r="R3647" t="str">
        <f t="shared" si="453"/>
        <v>musical</v>
      </c>
      <c r="S3647" s="10">
        <f t="shared" si="454"/>
        <v>42665.970347222217</v>
      </c>
      <c r="T3647" t="str">
        <f t="shared" si="448"/>
        <v>Oct</v>
      </c>
      <c r="U3647">
        <f t="shared" si="449"/>
        <v>2016</v>
      </c>
      <c r="V3647" s="10">
        <f t="shared" si="455"/>
        <v>42696.012013888889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450"/>
        <v>4.8099999999999996</v>
      </c>
      <c r="P3648" s="5">
        <f t="shared" si="451"/>
        <v>60.125</v>
      </c>
      <c r="Q3648" t="str">
        <f t="shared" si="452"/>
        <v>theater</v>
      </c>
      <c r="R3648" t="str">
        <f t="shared" si="453"/>
        <v>musical</v>
      </c>
      <c r="S3648" s="10">
        <f t="shared" si="454"/>
        <v>42140.421319444446</v>
      </c>
      <c r="T3648" t="str">
        <f t="shared" si="448"/>
        <v>May</v>
      </c>
      <c r="U3648">
        <f t="shared" si="449"/>
        <v>2015</v>
      </c>
      <c r="V3648" s="10">
        <f t="shared" si="455"/>
        <v>42171.979166666672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450"/>
        <v>6</v>
      </c>
      <c r="P3649" s="5">
        <f t="shared" si="451"/>
        <v>15</v>
      </c>
      <c r="Q3649" t="str">
        <f t="shared" si="452"/>
        <v>theater</v>
      </c>
      <c r="R3649" t="str">
        <f t="shared" si="453"/>
        <v>musical</v>
      </c>
      <c r="S3649" s="10">
        <f t="shared" si="454"/>
        <v>42598.749155092592</v>
      </c>
      <c r="T3649" t="str">
        <f t="shared" si="448"/>
        <v>Aug</v>
      </c>
      <c r="U3649">
        <f t="shared" si="449"/>
        <v>2016</v>
      </c>
      <c r="V3649" s="10">
        <f t="shared" si="455"/>
        <v>42643.749155092592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450"/>
        <v>100.38249999999999</v>
      </c>
      <c r="P3650" s="5">
        <f t="shared" si="451"/>
        <v>550.04109589041093</v>
      </c>
      <c r="Q3650" t="str">
        <f t="shared" si="452"/>
        <v>theater</v>
      </c>
      <c r="R3650" t="str">
        <f t="shared" si="453"/>
        <v>plays</v>
      </c>
      <c r="S3650" s="10">
        <f t="shared" si="454"/>
        <v>41887.292187500003</v>
      </c>
      <c r="T3650" t="str">
        <f t="shared" ref="T3650:T3713" si="456">TEXT(S3650,"mmm")</f>
        <v>Sep</v>
      </c>
      <c r="U3650">
        <f t="shared" ref="U3650:U3713" si="457">YEAR(S3650)</f>
        <v>2014</v>
      </c>
      <c r="V3650" s="10">
        <f t="shared" si="455"/>
        <v>41917.292187500003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458">(E3651/D3651)*100</f>
        <v>104</v>
      </c>
      <c r="P3651" s="5">
        <f t="shared" ref="P3651:P3714" si="459">IFERROR(E3651/L3651,0)</f>
        <v>97.5</v>
      </c>
      <c r="Q3651" t="str">
        <f t="shared" ref="Q3651:Q3714" si="460">LEFT(N3651,SEARCH("/",N3651,1)-1)</f>
        <v>theater</v>
      </c>
      <c r="R3651" t="str">
        <f t="shared" ref="R3651:R3714" si="461">RIGHT(N3651,LEN(N3651)-SEARCH("/",N3651,1))</f>
        <v>plays</v>
      </c>
      <c r="S3651" s="10">
        <f t="shared" ref="S3651:S3714" si="462">(((J3651/60)/60)/24)+DATE(1970,1,1)</f>
        <v>41780.712893518517</v>
      </c>
      <c r="T3651" t="str">
        <f t="shared" si="456"/>
        <v>May</v>
      </c>
      <c r="U3651">
        <f t="shared" si="457"/>
        <v>2014</v>
      </c>
      <c r="V3651" s="10">
        <f t="shared" ref="V3651:V3714" si="463">(((I3651/60)/60)/24)+DATE(1970,1,1)</f>
        <v>41806.712893518517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458"/>
        <v>100</v>
      </c>
      <c r="P3652" s="5">
        <f t="shared" si="459"/>
        <v>29.411764705882351</v>
      </c>
      <c r="Q3652" t="str">
        <f t="shared" si="460"/>
        <v>theater</v>
      </c>
      <c r="R3652" t="str">
        <f t="shared" si="461"/>
        <v>plays</v>
      </c>
      <c r="S3652" s="10">
        <f t="shared" si="462"/>
        <v>42381.478981481487</v>
      </c>
      <c r="T3652" t="str">
        <f t="shared" si="456"/>
        <v>Jan</v>
      </c>
      <c r="U3652">
        <f t="shared" si="457"/>
        <v>2016</v>
      </c>
      <c r="V3652" s="10">
        <f t="shared" si="463"/>
        <v>42402.478981481487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458"/>
        <v>104</v>
      </c>
      <c r="P3653" s="5">
        <f t="shared" si="459"/>
        <v>57.777777777777779</v>
      </c>
      <c r="Q3653" t="str">
        <f t="shared" si="460"/>
        <v>theater</v>
      </c>
      <c r="R3653" t="str">
        <f t="shared" si="461"/>
        <v>plays</v>
      </c>
      <c r="S3653" s="10">
        <f t="shared" si="462"/>
        <v>41828.646319444444</v>
      </c>
      <c r="T3653" t="str">
        <f t="shared" si="456"/>
        <v>Jul</v>
      </c>
      <c r="U3653">
        <f t="shared" si="457"/>
        <v>2014</v>
      </c>
      <c r="V3653" s="10">
        <f t="shared" si="463"/>
        <v>41861.665972222225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458"/>
        <v>250.66666666666669</v>
      </c>
      <c r="P3654" s="5">
        <f t="shared" si="459"/>
        <v>44.235294117647058</v>
      </c>
      <c r="Q3654" t="str">
        <f t="shared" si="460"/>
        <v>theater</v>
      </c>
      <c r="R3654" t="str">
        <f t="shared" si="461"/>
        <v>plays</v>
      </c>
      <c r="S3654" s="10">
        <f t="shared" si="462"/>
        <v>42596.644699074073</v>
      </c>
      <c r="T3654" t="str">
        <f t="shared" si="456"/>
        <v>Aug</v>
      </c>
      <c r="U3654">
        <f t="shared" si="457"/>
        <v>2016</v>
      </c>
      <c r="V3654" s="10">
        <f t="shared" si="463"/>
        <v>42607.165972222225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458"/>
        <v>100.49999999999999</v>
      </c>
      <c r="P3655" s="5">
        <f t="shared" si="459"/>
        <v>60.909090909090907</v>
      </c>
      <c r="Q3655" t="str">
        <f t="shared" si="460"/>
        <v>theater</v>
      </c>
      <c r="R3655" t="str">
        <f t="shared" si="461"/>
        <v>plays</v>
      </c>
      <c r="S3655" s="10">
        <f t="shared" si="462"/>
        <v>42191.363506944443</v>
      </c>
      <c r="T3655" t="str">
        <f t="shared" si="456"/>
        <v>Jul</v>
      </c>
      <c r="U3655">
        <f t="shared" si="457"/>
        <v>2015</v>
      </c>
      <c r="V3655" s="10">
        <f t="shared" si="463"/>
        <v>42221.363506944443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458"/>
        <v>174.4</v>
      </c>
      <c r="P3656" s="5">
        <f t="shared" si="459"/>
        <v>68.84210526315789</v>
      </c>
      <c r="Q3656" t="str">
        <f t="shared" si="460"/>
        <v>theater</v>
      </c>
      <c r="R3656" t="str">
        <f t="shared" si="461"/>
        <v>plays</v>
      </c>
      <c r="S3656" s="10">
        <f t="shared" si="462"/>
        <v>42440.416504629626</v>
      </c>
      <c r="T3656" t="str">
        <f t="shared" si="456"/>
        <v>Mar</v>
      </c>
      <c r="U3656">
        <f t="shared" si="457"/>
        <v>2016</v>
      </c>
      <c r="V3656" s="10">
        <f t="shared" si="463"/>
        <v>42463.708333333328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458"/>
        <v>116.26</v>
      </c>
      <c r="P3657" s="5">
        <f t="shared" si="459"/>
        <v>73.582278481012665</v>
      </c>
      <c r="Q3657" t="str">
        <f t="shared" si="460"/>
        <v>theater</v>
      </c>
      <c r="R3657" t="str">
        <f t="shared" si="461"/>
        <v>plays</v>
      </c>
      <c r="S3657" s="10">
        <f t="shared" si="462"/>
        <v>42173.803217592591</v>
      </c>
      <c r="T3657" t="str">
        <f t="shared" si="456"/>
        <v>Jun</v>
      </c>
      <c r="U3657">
        <f t="shared" si="457"/>
        <v>2015</v>
      </c>
      <c r="V3657" s="10">
        <f t="shared" si="463"/>
        <v>42203.290972222225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458"/>
        <v>105.82000000000001</v>
      </c>
      <c r="P3658" s="5">
        <f t="shared" si="459"/>
        <v>115.02173913043478</v>
      </c>
      <c r="Q3658" t="str">
        <f t="shared" si="460"/>
        <v>theater</v>
      </c>
      <c r="R3658" t="str">
        <f t="shared" si="461"/>
        <v>plays</v>
      </c>
      <c r="S3658" s="10">
        <f t="shared" si="462"/>
        <v>42737.910138888896</v>
      </c>
      <c r="T3658" t="str">
        <f t="shared" si="456"/>
        <v>Jan</v>
      </c>
      <c r="U3658">
        <f t="shared" si="457"/>
        <v>2017</v>
      </c>
      <c r="V3658" s="10">
        <f t="shared" si="463"/>
        <v>42767.957638888889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458"/>
        <v>110.75</v>
      </c>
      <c r="P3659" s="5">
        <f t="shared" si="459"/>
        <v>110.75</v>
      </c>
      <c r="Q3659" t="str">
        <f t="shared" si="460"/>
        <v>theater</v>
      </c>
      <c r="R3659" t="str">
        <f t="shared" si="461"/>
        <v>plays</v>
      </c>
      <c r="S3659" s="10">
        <f t="shared" si="462"/>
        <v>42499.629849537043</v>
      </c>
      <c r="T3659" t="str">
        <f t="shared" si="456"/>
        <v>May</v>
      </c>
      <c r="U3659">
        <f t="shared" si="457"/>
        <v>2016</v>
      </c>
      <c r="V3659" s="10">
        <f t="shared" si="463"/>
        <v>42522.904166666667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458"/>
        <v>100.66666666666666</v>
      </c>
      <c r="P3660" s="5">
        <f t="shared" si="459"/>
        <v>75.5</v>
      </c>
      <c r="Q3660" t="str">
        <f t="shared" si="460"/>
        <v>theater</v>
      </c>
      <c r="R3660" t="str">
        <f t="shared" si="461"/>
        <v>plays</v>
      </c>
      <c r="S3660" s="10">
        <f t="shared" si="462"/>
        <v>41775.858564814815</v>
      </c>
      <c r="T3660" t="str">
        <f t="shared" si="456"/>
        <v>May</v>
      </c>
      <c r="U3660">
        <f t="shared" si="457"/>
        <v>2014</v>
      </c>
      <c r="V3660" s="10">
        <f t="shared" si="463"/>
        <v>41822.165972222225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458"/>
        <v>102.03333333333333</v>
      </c>
      <c r="P3661" s="5">
        <f t="shared" si="459"/>
        <v>235.46153846153845</v>
      </c>
      <c r="Q3661" t="str">
        <f t="shared" si="460"/>
        <v>theater</v>
      </c>
      <c r="R3661" t="str">
        <f t="shared" si="461"/>
        <v>plays</v>
      </c>
      <c r="S3661" s="10">
        <f t="shared" si="462"/>
        <v>42055.277199074073</v>
      </c>
      <c r="T3661" t="str">
        <f t="shared" si="456"/>
        <v>Feb</v>
      </c>
      <c r="U3661">
        <f t="shared" si="457"/>
        <v>2015</v>
      </c>
      <c r="V3661" s="10">
        <f t="shared" si="463"/>
        <v>42082.610416666663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458"/>
        <v>100</v>
      </c>
      <c r="P3662" s="5">
        <f t="shared" si="459"/>
        <v>11.363636363636363</v>
      </c>
      <c r="Q3662" t="str">
        <f t="shared" si="460"/>
        <v>theater</v>
      </c>
      <c r="R3662" t="str">
        <f t="shared" si="461"/>
        <v>plays</v>
      </c>
      <c r="S3662" s="10">
        <f t="shared" si="462"/>
        <v>41971.881076388891</v>
      </c>
      <c r="T3662" t="str">
        <f t="shared" si="456"/>
        <v>Nov</v>
      </c>
      <c r="U3662">
        <f t="shared" si="457"/>
        <v>2014</v>
      </c>
      <c r="V3662" s="10">
        <f t="shared" si="463"/>
        <v>41996.881076388891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458"/>
        <v>111.00000000000001</v>
      </c>
      <c r="P3663" s="5">
        <f t="shared" si="459"/>
        <v>92.5</v>
      </c>
      <c r="Q3663" t="str">
        <f t="shared" si="460"/>
        <v>theater</v>
      </c>
      <c r="R3663" t="str">
        <f t="shared" si="461"/>
        <v>plays</v>
      </c>
      <c r="S3663" s="10">
        <f t="shared" si="462"/>
        <v>42447.896666666667</v>
      </c>
      <c r="T3663" t="str">
        <f t="shared" si="456"/>
        <v>Mar</v>
      </c>
      <c r="U3663">
        <f t="shared" si="457"/>
        <v>2016</v>
      </c>
      <c r="V3663" s="10">
        <f t="shared" si="463"/>
        <v>42470.166666666672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458"/>
        <v>101.42500000000001</v>
      </c>
      <c r="P3664" s="5">
        <f t="shared" si="459"/>
        <v>202.85</v>
      </c>
      <c r="Q3664" t="str">
        <f t="shared" si="460"/>
        <v>theater</v>
      </c>
      <c r="R3664" t="str">
        <f t="shared" si="461"/>
        <v>plays</v>
      </c>
      <c r="S3664" s="10">
        <f t="shared" si="462"/>
        <v>42064.220069444447</v>
      </c>
      <c r="T3664" t="str">
        <f t="shared" si="456"/>
        <v>Mar</v>
      </c>
      <c r="U3664">
        <f t="shared" si="457"/>
        <v>2015</v>
      </c>
      <c r="V3664" s="10">
        <f t="shared" si="463"/>
        <v>42094.178402777776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458"/>
        <v>104</v>
      </c>
      <c r="P3665" s="5">
        <f t="shared" si="459"/>
        <v>26</v>
      </c>
      <c r="Q3665" t="str">
        <f t="shared" si="460"/>
        <v>theater</v>
      </c>
      <c r="R3665" t="str">
        <f t="shared" si="461"/>
        <v>plays</v>
      </c>
      <c r="S3665" s="10">
        <f t="shared" si="462"/>
        <v>42665.451736111107</v>
      </c>
      <c r="T3665" t="str">
        <f t="shared" si="456"/>
        <v>Oct</v>
      </c>
      <c r="U3665">
        <f t="shared" si="457"/>
        <v>2016</v>
      </c>
      <c r="V3665" s="10">
        <f t="shared" si="463"/>
        <v>42725.493402777778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458"/>
        <v>109.375</v>
      </c>
      <c r="P3666" s="5">
        <f t="shared" si="459"/>
        <v>46.05263157894737</v>
      </c>
      <c r="Q3666" t="str">
        <f t="shared" si="460"/>
        <v>theater</v>
      </c>
      <c r="R3666" t="str">
        <f t="shared" si="461"/>
        <v>plays</v>
      </c>
      <c r="S3666" s="10">
        <f t="shared" si="462"/>
        <v>42523.248715277776</v>
      </c>
      <c r="T3666" t="str">
        <f t="shared" si="456"/>
        <v>Jun</v>
      </c>
      <c r="U3666">
        <f t="shared" si="457"/>
        <v>2016</v>
      </c>
      <c r="V3666" s="10">
        <f t="shared" si="463"/>
        <v>42537.248715277776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458"/>
        <v>115.16129032258064</v>
      </c>
      <c r="P3667" s="5">
        <f t="shared" si="459"/>
        <v>51</v>
      </c>
      <c r="Q3667" t="str">
        <f t="shared" si="460"/>
        <v>theater</v>
      </c>
      <c r="R3667" t="str">
        <f t="shared" si="461"/>
        <v>plays</v>
      </c>
      <c r="S3667" s="10">
        <f t="shared" si="462"/>
        <v>42294.808124999996</v>
      </c>
      <c r="T3667" t="str">
        <f t="shared" si="456"/>
        <v>Oct</v>
      </c>
      <c r="U3667">
        <f t="shared" si="457"/>
        <v>2015</v>
      </c>
      <c r="V3667" s="10">
        <f t="shared" si="463"/>
        <v>42305.829166666663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458"/>
        <v>100</v>
      </c>
      <c r="P3668" s="5">
        <f t="shared" si="459"/>
        <v>31.578947368421051</v>
      </c>
      <c r="Q3668" t="str">
        <f t="shared" si="460"/>
        <v>theater</v>
      </c>
      <c r="R3668" t="str">
        <f t="shared" si="461"/>
        <v>plays</v>
      </c>
      <c r="S3668" s="10">
        <f t="shared" si="462"/>
        <v>41822.90488425926</v>
      </c>
      <c r="T3668" t="str">
        <f t="shared" si="456"/>
        <v>Jul</v>
      </c>
      <c r="U3668">
        <f t="shared" si="457"/>
        <v>2014</v>
      </c>
      <c r="V3668" s="10">
        <f t="shared" si="463"/>
        <v>41844.291666666664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458"/>
        <v>103.17033333333335</v>
      </c>
      <c r="P3669" s="5">
        <f t="shared" si="459"/>
        <v>53.363965517241382</v>
      </c>
      <c r="Q3669" t="str">
        <f t="shared" si="460"/>
        <v>theater</v>
      </c>
      <c r="R3669" t="str">
        <f t="shared" si="461"/>
        <v>plays</v>
      </c>
      <c r="S3669" s="10">
        <f t="shared" si="462"/>
        <v>42173.970127314817</v>
      </c>
      <c r="T3669" t="str">
        <f t="shared" si="456"/>
        <v>Jun</v>
      </c>
      <c r="U3669">
        <f t="shared" si="457"/>
        <v>2015</v>
      </c>
      <c r="V3669" s="10">
        <f t="shared" si="463"/>
        <v>42203.970127314817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458"/>
        <v>103.49999999999999</v>
      </c>
      <c r="P3670" s="5">
        <f t="shared" si="459"/>
        <v>36.964285714285715</v>
      </c>
      <c r="Q3670" t="str">
        <f t="shared" si="460"/>
        <v>theater</v>
      </c>
      <c r="R3670" t="str">
        <f t="shared" si="461"/>
        <v>plays</v>
      </c>
      <c r="S3670" s="10">
        <f t="shared" si="462"/>
        <v>42185.556157407409</v>
      </c>
      <c r="T3670" t="str">
        <f t="shared" si="456"/>
        <v>Jun</v>
      </c>
      <c r="U3670">
        <f t="shared" si="457"/>
        <v>2015</v>
      </c>
      <c r="V3670" s="10">
        <f t="shared" si="463"/>
        <v>42208.772916666669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458"/>
        <v>138.19999999999999</v>
      </c>
      <c r="P3671" s="5">
        <f t="shared" si="459"/>
        <v>81.294117647058826</v>
      </c>
      <c r="Q3671" t="str">
        <f t="shared" si="460"/>
        <v>theater</v>
      </c>
      <c r="R3671" t="str">
        <f t="shared" si="461"/>
        <v>plays</v>
      </c>
      <c r="S3671" s="10">
        <f t="shared" si="462"/>
        <v>42136.675196759257</v>
      </c>
      <c r="T3671" t="str">
        <f t="shared" si="456"/>
        <v>May</v>
      </c>
      <c r="U3671">
        <f t="shared" si="457"/>
        <v>2015</v>
      </c>
      <c r="V3671" s="10">
        <f t="shared" si="463"/>
        <v>42166.675196759257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458"/>
        <v>109.54545454545455</v>
      </c>
      <c r="P3672" s="5">
        <f t="shared" si="459"/>
        <v>20.083333333333332</v>
      </c>
      <c r="Q3672" t="str">
        <f t="shared" si="460"/>
        <v>theater</v>
      </c>
      <c r="R3672" t="str">
        <f t="shared" si="461"/>
        <v>plays</v>
      </c>
      <c r="S3672" s="10">
        <f t="shared" si="462"/>
        <v>42142.514016203699</v>
      </c>
      <c r="T3672" t="str">
        <f t="shared" si="456"/>
        <v>May</v>
      </c>
      <c r="U3672">
        <f t="shared" si="457"/>
        <v>2015</v>
      </c>
      <c r="V3672" s="10">
        <f t="shared" si="463"/>
        <v>42155.958333333328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458"/>
        <v>100.85714285714286</v>
      </c>
      <c r="P3673" s="5">
        <f t="shared" si="459"/>
        <v>88.25</v>
      </c>
      <c r="Q3673" t="str">
        <f t="shared" si="460"/>
        <v>theater</v>
      </c>
      <c r="R3673" t="str">
        <f t="shared" si="461"/>
        <v>plays</v>
      </c>
      <c r="S3673" s="10">
        <f t="shared" si="462"/>
        <v>41820.62809027778</v>
      </c>
      <c r="T3673" t="str">
        <f t="shared" si="456"/>
        <v>Jun</v>
      </c>
      <c r="U3673">
        <f t="shared" si="457"/>
        <v>2014</v>
      </c>
      <c r="V3673" s="10">
        <f t="shared" si="463"/>
        <v>41841.165972222225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458"/>
        <v>101.53333333333335</v>
      </c>
      <c r="P3674" s="5">
        <f t="shared" si="459"/>
        <v>53.438596491228068</v>
      </c>
      <c r="Q3674" t="str">
        <f t="shared" si="460"/>
        <v>theater</v>
      </c>
      <c r="R3674" t="str">
        <f t="shared" si="461"/>
        <v>plays</v>
      </c>
      <c r="S3674" s="10">
        <f t="shared" si="462"/>
        <v>41878.946574074071</v>
      </c>
      <c r="T3674" t="str">
        <f t="shared" si="456"/>
        <v>Aug</v>
      </c>
      <c r="U3674">
        <f t="shared" si="457"/>
        <v>2014</v>
      </c>
      <c r="V3674" s="10">
        <f t="shared" si="463"/>
        <v>41908.946574074071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458"/>
        <v>113.625</v>
      </c>
      <c r="P3675" s="5">
        <f t="shared" si="459"/>
        <v>39.868421052631582</v>
      </c>
      <c r="Q3675" t="str">
        <f t="shared" si="460"/>
        <v>theater</v>
      </c>
      <c r="R3675" t="str">
        <f t="shared" si="461"/>
        <v>plays</v>
      </c>
      <c r="S3675" s="10">
        <f t="shared" si="462"/>
        <v>41914.295104166667</v>
      </c>
      <c r="T3675" t="str">
        <f t="shared" si="456"/>
        <v>Oct</v>
      </c>
      <c r="U3675">
        <f t="shared" si="457"/>
        <v>2014</v>
      </c>
      <c r="V3675" s="10">
        <f t="shared" si="463"/>
        <v>41948.536111111112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458"/>
        <v>100</v>
      </c>
      <c r="P3676" s="5">
        <f t="shared" si="459"/>
        <v>145.16129032258064</v>
      </c>
      <c r="Q3676" t="str">
        <f t="shared" si="460"/>
        <v>theater</v>
      </c>
      <c r="R3676" t="str">
        <f t="shared" si="461"/>
        <v>plays</v>
      </c>
      <c r="S3676" s="10">
        <f t="shared" si="462"/>
        <v>42556.873020833329</v>
      </c>
      <c r="T3676" t="str">
        <f t="shared" si="456"/>
        <v>Jul</v>
      </c>
      <c r="U3676">
        <f t="shared" si="457"/>
        <v>2016</v>
      </c>
      <c r="V3676" s="10">
        <f t="shared" si="463"/>
        <v>42616.873020833329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458"/>
        <v>140</v>
      </c>
      <c r="P3677" s="5">
        <f t="shared" si="459"/>
        <v>23.333333333333332</v>
      </c>
      <c r="Q3677" t="str">
        <f t="shared" si="460"/>
        <v>theater</v>
      </c>
      <c r="R3677" t="str">
        <f t="shared" si="461"/>
        <v>plays</v>
      </c>
      <c r="S3677" s="10">
        <f t="shared" si="462"/>
        <v>42493.597013888888</v>
      </c>
      <c r="T3677" t="str">
        <f t="shared" si="456"/>
        <v>May</v>
      </c>
      <c r="U3677">
        <f t="shared" si="457"/>
        <v>2016</v>
      </c>
      <c r="V3677" s="10">
        <f t="shared" si="463"/>
        <v>42505.958333333328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458"/>
        <v>128.75</v>
      </c>
      <c r="P3678" s="5">
        <f t="shared" si="459"/>
        <v>64.375</v>
      </c>
      <c r="Q3678" t="str">
        <f t="shared" si="460"/>
        <v>theater</v>
      </c>
      <c r="R3678" t="str">
        <f t="shared" si="461"/>
        <v>plays</v>
      </c>
      <c r="S3678" s="10">
        <f t="shared" si="462"/>
        <v>41876.815787037034</v>
      </c>
      <c r="T3678" t="str">
        <f t="shared" si="456"/>
        <v>Aug</v>
      </c>
      <c r="U3678">
        <f t="shared" si="457"/>
        <v>2014</v>
      </c>
      <c r="V3678" s="10">
        <f t="shared" si="463"/>
        <v>41894.815787037034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458"/>
        <v>102.90416666666667</v>
      </c>
      <c r="P3679" s="5">
        <f t="shared" si="459"/>
        <v>62.052763819095475</v>
      </c>
      <c r="Q3679" t="str">
        <f t="shared" si="460"/>
        <v>theater</v>
      </c>
      <c r="R3679" t="str">
        <f t="shared" si="461"/>
        <v>plays</v>
      </c>
      <c r="S3679" s="10">
        <f t="shared" si="462"/>
        <v>41802.574282407404</v>
      </c>
      <c r="T3679" t="str">
        <f t="shared" si="456"/>
        <v>Jun</v>
      </c>
      <c r="U3679">
        <f t="shared" si="457"/>
        <v>2014</v>
      </c>
      <c r="V3679" s="10">
        <f t="shared" si="463"/>
        <v>41823.165972222225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458"/>
        <v>102.49999999999999</v>
      </c>
      <c r="P3680" s="5">
        <f t="shared" si="459"/>
        <v>66.129032258064512</v>
      </c>
      <c r="Q3680" t="str">
        <f t="shared" si="460"/>
        <v>theater</v>
      </c>
      <c r="R3680" t="str">
        <f t="shared" si="461"/>
        <v>plays</v>
      </c>
      <c r="S3680" s="10">
        <f t="shared" si="462"/>
        <v>42120.531226851846</v>
      </c>
      <c r="T3680" t="str">
        <f t="shared" si="456"/>
        <v>Apr</v>
      </c>
      <c r="U3680">
        <f t="shared" si="457"/>
        <v>2015</v>
      </c>
      <c r="V3680" s="10">
        <f t="shared" si="463"/>
        <v>42155.531226851846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458"/>
        <v>110.1</v>
      </c>
      <c r="P3681" s="5">
        <f t="shared" si="459"/>
        <v>73.400000000000006</v>
      </c>
      <c r="Q3681" t="str">
        <f t="shared" si="460"/>
        <v>theater</v>
      </c>
      <c r="R3681" t="str">
        <f t="shared" si="461"/>
        <v>plays</v>
      </c>
      <c r="S3681" s="10">
        <f t="shared" si="462"/>
        <v>41786.761354166665</v>
      </c>
      <c r="T3681" t="str">
        <f t="shared" si="456"/>
        <v>May</v>
      </c>
      <c r="U3681">
        <f t="shared" si="457"/>
        <v>2014</v>
      </c>
      <c r="V3681" s="10">
        <f t="shared" si="463"/>
        <v>41821.207638888889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458"/>
        <v>112.76666666666667</v>
      </c>
      <c r="P3682" s="5">
        <f t="shared" si="459"/>
        <v>99.5</v>
      </c>
      <c r="Q3682" t="str">
        <f t="shared" si="460"/>
        <v>theater</v>
      </c>
      <c r="R3682" t="str">
        <f t="shared" si="461"/>
        <v>plays</v>
      </c>
      <c r="S3682" s="10">
        <f t="shared" si="462"/>
        <v>42627.454097222217</v>
      </c>
      <c r="T3682" t="str">
        <f t="shared" si="456"/>
        <v>Sep</v>
      </c>
      <c r="U3682">
        <f t="shared" si="457"/>
        <v>2016</v>
      </c>
      <c r="V3682" s="10">
        <f t="shared" si="463"/>
        <v>42648.454097222217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458"/>
        <v>111.9</v>
      </c>
      <c r="P3683" s="5">
        <f t="shared" si="459"/>
        <v>62.166666666666664</v>
      </c>
      <c r="Q3683" t="str">
        <f t="shared" si="460"/>
        <v>theater</v>
      </c>
      <c r="R3683" t="str">
        <f t="shared" si="461"/>
        <v>plays</v>
      </c>
      <c r="S3683" s="10">
        <f t="shared" si="462"/>
        <v>42374.651504629626</v>
      </c>
      <c r="T3683" t="str">
        <f t="shared" si="456"/>
        <v>Jan</v>
      </c>
      <c r="U3683">
        <f t="shared" si="457"/>
        <v>2016</v>
      </c>
      <c r="V3683" s="10">
        <f t="shared" si="463"/>
        <v>42384.651504629626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458"/>
        <v>139.19999999999999</v>
      </c>
      <c r="P3684" s="5">
        <f t="shared" si="459"/>
        <v>62.328358208955223</v>
      </c>
      <c r="Q3684" t="str">
        <f t="shared" si="460"/>
        <v>theater</v>
      </c>
      <c r="R3684" t="str">
        <f t="shared" si="461"/>
        <v>plays</v>
      </c>
      <c r="S3684" s="10">
        <f t="shared" si="462"/>
        <v>41772.685393518521</v>
      </c>
      <c r="T3684" t="str">
        <f t="shared" si="456"/>
        <v>May</v>
      </c>
      <c r="U3684">
        <f t="shared" si="457"/>
        <v>2014</v>
      </c>
      <c r="V3684" s="10">
        <f t="shared" si="463"/>
        <v>41806.290972222225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458"/>
        <v>110.85714285714286</v>
      </c>
      <c r="P3685" s="5">
        <f t="shared" si="459"/>
        <v>58.787878787878789</v>
      </c>
      <c r="Q3685" t="str">
        <f t="shared" si="460"/>
        <v>theater</v>
      </c>
      <c r="R3685" t="str">
        <f t="shared" si="461"/>
        <v>plays</v>
      </c>
      <c r="S3685" s="10">
        <f t="shared" si="462"/>
        <v>42633.116851851853</v>
      </c>
      <c r="T3685" t="str">
        <f t="shared" si="456"/>
        <v>Sep</v>
      </c>
      <c r="U3685">
        <f t="shared" si="457"/>
        <v>2016</v>
      </c>
      <c r="V3685" s="10">
        <f t="shared" si="463"/>
        <v>42663.116851851853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458"/>
        <v>139.06666666666666</v>
      </c>
      <c r="P3686" s="5">
        <f t="shared" si="459"/>
        <v>45.347826086956523</v>
      </c>
      <c r="Q3686" t="str">
        <f t="shared" si="460"/>
        <v>theater</v>
      </c>
      <c r="R3686" t="str">
        <f t="shared" si="461"/>
        <v>plays</v>
      </c>
      <c r="S3686" s="10">
        <f t="shared" si="462"/>
        <v>42219.180393518516</v>
      </c>
      <c r="T3686" t="str">
        <f t="shared" si="456"/>
        <v>Aug</v>
      </c>
      <c r="U3686">
        <f t="shared" si="457"/>
        <v>2015</v>
      </c>
      <c r="V3686" s="10">
        <f t="shared" si="463"/>
        <v>42249.180393518516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458"/>
        <v>105.69999999999999</v>
      </c>
      <c r="P3687" s="5">
        <f t="shared" si="459"/>
        <v>41.944444444444443</v>
      </c>
      <c r="Q3687" t="str">
        <f t="shared" si="460"/>
        <v>theater</v>
      </c>
      <c r="R3687" t="str">
        <f t="shared" si="461"/>
        <v>plays</v>
      </c>
      <c r="S3687" s="10">
        <f t="shared" si="462"/>
        <v>41753.593275462961</v>
      </c>
      <c r="T3687" t="str">
        <f t="shared" si="456"/>
        <v>Apr</v>
      </c>
      <c r="U3687">
        <f t="shared" si="457"/>
        <v>2014</v>
      </c>
      <c r="V3687" s="10">
        <f t="shared" si="463"/>
        <v>41778.875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458"/>
        <v>101.42857142857142</v>
      </c>
      <c r="P3688" s="5">
        <f t="shared" si="459"/>
        <v>59.166666666666664</v>
      </c>
      <c r="Q3688" t="str">
        <f t="shared" si="460"/>
        <v>theater</v>
      </c>
      <c r="R3688" t="str">
        <f t="shared" si="461"/>
        <v>plays</v>
      </c>
      <c r="S3688" s="10">
        <f t="shared" si="462"/>
        <v>42230.662731481483</v>
      </c>
      <c r="T3688" t="str">
        <f t="shared" si="456"/>
        <v>Aug</v>
      </c>
      <c r="U3688">
        <f t="shared" si="457"/>
        <v>2015</v>
      </c>
      <c r="V3688" s="10">
        <f t="shared" si="463"/>
        <v>42245.165972222225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458"/>
        <v>100.245</v>
      </c>
      <c r="P3689" s="5">
        <f t="shared" si="459"/>
        <v>200.49</v>
      </c>
      <c r="Q3689" t="str">
        <f t="shared" si="460"/>
        <v>theater</v>
      </c>
      <c r="R3689" t="str">
        <f t="shared" si="461"/>
        <v>plays</v>
      </c>
      <c r="S3689" s="10">
        <f t="shared" si="462"/>
        <v>41787.218229166669</v>
      </c>
      <c r="T3689" t="str">
        <f t="shared" si="456"/>
        <v>May</v>
      </c>
      <c r="U3689">
        <f t="shared" si="457"/>
        <v>2014</v>
      </c>
      <c r="V3689" s="10">
        <f t="shared" si="463"/>
        <v>41817.218229166669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458"/>
        <v>109.16666666666666</v>
      </c>
      <c r="P3690" s="5">
        <f t="shared" si="459"/>
        <v>83.974358974358978</v>
      </c>
      <c r="Q3690" t="str">
        <f t="shared" si="460"/>
        <v>theater</v>
      </c>
      <c r="R3690" t="str">
        <f t="shared" si="461"/>
        <v>plays</v>
      </c>
      <c r="S3690" s="10">
        <f t="shared" si="462"/>
        <v>41829.787083333329</v>
      </c>
      <c r="T3690" t="str">
        <f t="shared" si="456"/>
        <v>Jul</v>
      </c>
      <c r="U3690">
        <f t="shared" si="457"/>
        <v>2014</v>
      </c>
      <c r="V3690" s="10">
        <f t="shared" si="463"/>
        <v>41859.787083333329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458"/>
        <v>118.33333333333333</v>
      </c>
      <c r="P3691" s="5">
        <f t="shared" si="459"/>
        <v>57.258064516129032</v>
      </c>
      <c r="Q3691" t="str">
        <f t="shared" si="460"/>
        <v>theater</v>
      </c>
      <c r="R3691" t="str">
        <f t="shared" si="461"/>
        <v>plays</v>
      </c>
      <c r="S3691" s="10">
        <f t="shared" si="462"/>
        <v>42147.826840277776</v>
      </c>
      <c r="T3691" t="str">
        <f t="shared" si="456"/>
        <v>May</v>
      </c>
      <c r="U3691">
        <f t="shared" si="457"/>
        <v>2015</v>
      </c>
      <c r="V3691" s="10">
        <f t="shared" si="463"/>
        <v>42176.934027777781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458"/>
        <v>120</v>
      </c>
      <c r="P3692" s="5">
        <f t="shared" si="459"/>
        <v>58.064516129032256</v>
      </c>
      <c r="Q3692" t="str">
        <f t="shared" si="460"/>
        <v>theater</v>
      </c>
      <c r="R3692" t="str">
        <f t="shared" si="461"/>
        <v>plays</v>
      </c>
      <c r="S3692" s="10">
        <f t="shared" si="462"/>
        <v>41940.598182870373</v>
      </c>
      <c r="T3692" t="str">
        <f t="shared" si="456"/>
        <v>Oct</v>
      </c>
      <c r="U3692">
        <f t="shared" si="457"/>
        <v>2014</v>
      </c>
      <c r="V3692" s="10">
        <f t="shared" si="463"/>
        <v>41970.639849537038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458"/>
        <v>127.96000000000001</v>
      </c>
      <c r="P3693" s="5">
        <f t="shared" si="459"/>
        <v>186.80291970802921</v>
      </c>
      <c r="Q3693" t="str">
        <f t="shared" si="460"/>
        <v>theater</v>
      </c>
      <c r="R3693" t="str">
        <f t="shared" si="461"/>
        <v>plays</v>
      </c>
      <c r="S3693" s="10">
        <f t="shared" si="462"/>
        <v>42020.700567129628</v>
      </c>
      <c r="T3693" t="str">
        <f t="shared" si="456"/>
        <v>Jan</v>
      </c>
      <c r="U3693">
        <f t="shared" si="457"/>
        <v>2015</v>
      </c>
      <c r="V3693" s="10">
        <f t="shared" si="463"/>
        <v>42065.207638888889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458"/>
        <v>126</v>
      </c>
      <c r="P3694" s="5">
        <f t="shared" si="459"/>
        <v>74.117647058823536</v>
      </c>
      <c r="Q3694" t="str">
        <f t="shared" si="460"/>
        <v>theater</v>
      </c>
      <c r="R3694" t="str">
        <f t="shared" si="461"/>
        <v>plays</v>
      </c>
      <c r="S3694" s="10">
        <f t="shared" si="462"/>
        <v>41891.96503472222</v>
      </c>
      <c r="T3694" t="str">
        <f t="shared" si="456"/>
        <v>Sep</v>
      </c>
      <c r="U3694">
        <f t="shared" si="457"/>
        <v>2014</v>
      </c>
      <c r="V3694" s="10">
        <f t="shared" si="463"/>
        <v>41901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458"/>
        <v>129.12912912912913</v>
      </c>
      <c r="P3695" s="5">
        <f t="shared" si="459"/>
        <v>30.714285714285715</v>
      </c>
      <c r="Q3695" t="str">
        <f t="shared" si="460"/>
        <v>theater</v>
      </c>
      <c r="R3695" t="str">
        <f t="shared" si="461"/>
        <v>plays</v>
      </c>
      <c r="S3695" s="10">
        <f t="shared" si="462"/>
        <v>42309.191307870366</v>
      </c>
      <c r="T3695" t="str">
        <f t="shared" si="456"/>
        <v>Nov</v>
      </c>
      <c r="U3695">
        <f t="shared" si="457"/>
        <v>2015</v>
      </c>
      <c r="V3695" s="10">
        <f t="shared" si="463"/>
        <v>42338.9375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458"/>
        <v>107.42857142857143</v>
      </c>
      <c r="P3696" s="5">
        <f t="shared" si="459"/>
        <v>62.666666666666664</v>
      </c>
      <c r="Q3696" t="str">
        <f t="shared" si="460"/>
        <v>theater</v>
      </c>
      <c r="R3696" t="str">
        <f t="shared" si="461"/>
        <v>plays</v>
      </c>
      <c r="S3696" s="10">
        <f t="shared" si="462"/>
        <v>42490.133877314816</v>
      </c>
      <c r="T3696" t="str">
        <f t="shared" si="456"/>
        <v>Apr</v>
      </c>
      <c r="U3696">
        <f t="shared" si="457"/>
        <v>2016</v>
      </c>
      <c r="V3696" s="10">
        <f t="shared" si="463"/>
        <v>42527.083333333328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458"/>
        <v>100.125</v>
      </c>
      <c r="P3697" s="5">
        <f t="shared" si="459"/>
        <v>121.36363636363636</v>
      </c>
      <c r="Q3697" t="str">
        <f t="shared" si="460"/>
        <v>theater</v>
      </c>
      <c r="R3697" t="str">
        <f t="shared" si="461"/>
        <v>plays</v>
      </c>
      <c r="S3697" s="10">
        <f t="shared" si="462"/>
        <v>41995.870486111111</v>
      </c>
      <c r="T3697" t="str">
        <f t="shared" si="456"/>
        <v>Dec</v>
      </c>
      <c r="U3697">
        <f t="shared" si="457"/>
        <v>2014</v>
      </c>
      <c r="V3697" s="10">
        <f t="shared" si="463"/>
        <v>42015.870486111111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458"/>
        <v>155</v>
      </c>
      <c r="P3698" s="5">
        <f t="shared" si="459"/>
        <v>39.743589743589745</v>
      </c>
      <c r="Q3698" t="str">
        <f t="shared" si="460"/>
        <v>theater</v>
      </c>
      <c r="R3698" t="str">
        <f t="shared" si="461"/>
        <v>plays</v>
      </c>
      <c r="S3698" s="10">
        <f t="shared" si="462"/>
        <v>41988.617083333331</v>
      </c>
      <c r="T3698" t="str">
        <f t="shared" si="456"/>
        <v>Dec</v>
      </c>
      <c r="U3698">
        <f t="shared" si="457"/>
        <v>2014</v>
      </c>
      <c r="V3698" s="10">
        <f t="shared" si="463"/>
        <v>42048.617083333331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458"/>
        <v>108</v>
      </c>
      <c r="P3699" s="5">
        <f t="shared" si="459"/>
        <v>72</v>
      </c>
      <c r="Q3699" t="str">
        <f t="shared" si="460"/>
        <v>theater</v>
      </c>
      <c r="R3699" t="str">
        <f t="shared" si="461"/>
        <v>plays</v>
      </c>
      <c r="S3699" s="10">
        <f t="shared" si="462"/>
        <v>42479.465833333335</v>
      </c>
      <c r="T3699" t="str">
        <f t="shared" si="456"/>
        <v>Apr</v>
      </c>
      <c r="U3699">
        <f t="shared" si="457"/>
        <v>2016</v>
      </c>
      <c r="V3699" s="10">
        <f t="shared" si="463"/>
        <v>42500.465833333335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458"/>
        <v>110.52</v>
      </c>
      <c r="P3700" s="5">
        <f t="shared" si="459"/>
        <v>40.632352941176471</v>
      </c>
      <c r="Q3700" t="str">
        <f t="shared" si="460"/>
        <v>theater</v>
      </c>
      <c r="R3700" t="str">
        <f t="shared" si="461"/>
        <v>plays</v>
      </c>
      <c r="S3700" s="10">
        <f t="shared" si="462"/>
        <v>42401.806562500002</v>
      </c>
      <c r="T3700" t="str">
        <f t="shared" si="456"/>
        <v>Feb</v>
      </c>
      <c r="U3700">
        <f t="shared" si="457"/>
        <v>2016</v>
      </c>
      <c r="V3700" s="10">
        <f t="shared" si="463"/>
        <v>42431.806562500002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458"/>
        <v>100.8</v>
      </c>
      <c r="P3701" s="5">
        <f t="shared" si="459"/>
        <v>63</v>
      </c>
      <c r="Q3701" t="str">
        <f t="shared" si="460"/>
        <v>theater</v>
      </c>
      <c r="R3701" t="str">
        <f t="shared" si="461"/>
        <v>plays</v>
      </c>
      <c r="S3701" s="10">
        <f t="shared" si="462"/>
        <v>41897.602037037039</v>
      </c>
      <c r="T3701" t="str">
        <f t="shared" si="456"/>
        <v>Sep</v>
      </c>
      <c r="U3701">
        <f t="shared" si="457"/>
        <v>2014</v>
      </c>
      <c r="V3701" s="10">
        <f t="shared" si="463"/>
        <v>41927.602037037039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458"/>
        <v>121.2</v>
      </c>
      <c r="P3702" s="5">
        <f t="shared" si="459"/>
        <v>33.666666666666664</v>
      </c>
      <c r="Q3702" t="str">
        <f t="shared" si="460"/>
        <v>theater</v>
      </c>
      <c r="R3702" t="str">
        <f t="shared" si="461"/>
        <v>plays</v>
      </c>
      <c r="S3702" s="10">
        <f t="shared" si="462"/>
        <v>41882.585648148146</v>
      </c>
      <c r="T3702" t="str">
        <f t="shared" si="456"/>
        <v>Aug</v>
      </c>
      <c r="U3702">
        <f t="shared" si="457"/>
        <v>2014</v>
      </c>
      <c r="V3702" s="10">
        <f t="shared" si="463"/>
        <v>41912.666666666664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458"/>
        <v>100.33333333333334</v>
      </c>
      <c r="P3703" s="5">
        <f t="shared" si="459"/>
        <v>38.589743589743591</v>
      </c>
      <c r="Q3703" t="str">
        <f t="shared" si="460"/>
        <v>theater</v>
      </c>
      <c r="R3703" t="str">
        <f t="shared" si="461"/>
        <v>plays</v>
      </c>
      <c r="S3703" s="10">
        <f t="shared" si="462"/>
        <v>42129.541585648149</v>
      </c>
      <c r="T3703" t="str">
        <f t="shared" si="456"/>
        <v>May</v>
      </c>
      <c r="U3703">
        <f t="shared" si="457"/>
        <v>2015</v>
      </c>
      <c r="V3703" s="10">
        <f t="shared" si="463"/>
        <v>42159.541585648149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458"/>
        <v>109.16666666666666</v>
      </c>
      <c r="P3704" s="5">
        <f t="shared" si="459"/>
        <v>155.95238095238096</v>
      </c>
      <c r="Q3704" t="str">
        <f t="shared" si="460"/>
        <v>theater</v>
      </c>
      <c r="R3704" t="str">
        <f t="shared" si="461"/>
        <v>plays</v>
      </c>
      <c r="S3704" s="10">
        <f t="shared" si="462"/>
        <v>42524.53800925926</v>
      </c>
      <c r="T3704" t="str">
        <f t="shared" si="456"/>
        <v>Jun</v>
      </c>
      <c r="U3704">
        <f t="shared" si="457"/>
        <v>2016</v>
      </c>
      <c r="V3704" s="10">
        <f t="shared" si="463"/>
        <v>42561.957638888889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458"/>
        <v>123.42857142857142</v>
      </c>
      <c r="P3705" s="5">
        <f t="shared" si="459"/>
        <v>43.2</v>
      </c>
      <c r="Q3705" t="str">
        <f t="shared" si="460"/>
        <v>theater</v>
      </c>
      <c r="R3705" t="str">
        <f t="shared" si="461"/>
        <v>plays</v>
      </c>
      <c r="S3705" s="10">
        <f t="shared" si="462"/>
        <v>42556.504490740743</v>
      </c>
      <c r="T3705" t="str">
        <f t="shared" si="456"/>
        <v>Jul</v>
      </c>
      <c r="U3705">
        <f t="shared" si="457"/>
        <v>2016</v>
      </c>
      <c r="V3705" s="10">
        <f t="shared" si="463"/>
        <v>42595.290972222225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458"/>
        <v>136.33666666666667</v>
      </c>
      <c r="P3706" s="5">
        <f t="shared" si="459"/>
        <v>15.148518518518518</v>
      </c>
      <c r="Q3706" t="str">
        <f t="shared" si="460"/>
        <v>theater</v>
      </c>
      <c r="R3706" t="str">
        <f t="shared" si="461"/>
        <v>plays</v>
      </c>
      <c r="S3706" s="10">
        <f t="shared" si="462"/>
        <v>42461.689745370371</v>
      </c>
      <c r="T3706" t="str">
        <f t="shared" si="456"/>
        <v>Apr</v>
      </c>
      <c r="U3706">
        <f t="shared" si="457"/>
        <v>2016</v>
      </c>
      <c r="V3706" s="10">
        <f t="shared" si="463"/>
        <v>42521.689745370371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458"/>
        <v>103.46657233816768</v>
      </c>
      <c r="P3707" s="5">
        <f t="shared" si="459"/>
        <v>83.571428571428569</v>
      </c>
      <c r="Q3707" t="str">
        <f t="shared" si="460"/>
        <v>theater</v>
      </c>
      <c r="R3707" t="str">
        <f t="shared" si="461"/>
        <v>plays</v>
      </c>
      <c r="S3707" s="10">
        <f t="shared" si="462"/>
        <v>41792.542986111112</v>
      </c>
      <c r="T3707" t="str">
        <f t="shared" si="456"/>
        <v>Jun</v>
      </c>
      <c r="U3707">
        <f t="shared" si="457"/>
        <v>2014</v>
      </c>
      <c r="V3707" s="10">
        <f t="shared" si="463"/>
        <v>41813.75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458"/>
        <v>121.33333333333334</v>
      </c>
      <c r="P3708" s="5">
        <f t="shared" si="459"/>
        <v>140</v>
      </c>
      <c r="Q3708" t="str">
        <f t="shared" si="460"/>
        <v>theater</v>
      </c>
      <c r="R3708" t="str">
        <f t="shared" si="461"/>
        <v>plays</v>
      </c>
      <c r="S3708" s="10">
        <f t="shared" si="462"/>
        <v>41879.913761574076</v>
      </c>
      <c r="T3708" t="str">
        <f t="shared" si="456"/>
        <v>Aug</v>
      </c>
      <c r="U3708">
        <f t="shared" si="457"/>
        <v>2014</v>
      </c>
      <c r="V3708" s="10">
        <f t="shared" si="463"/>
        <v>41894.913761574076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458"/>
        <v>186</v>
      </c>
      <c r="P3709" s="5">
        <f t="shared" si="459"/>
        <v>80.869565217391298</v>
      </c>
      <c r="Q3709" t="str">
        <f t="shared" si="460"/>
        <v>theater</v>
      </c>
      <c r="R3709" t="str">
        <f t="shared" si="461"/>
        <v>plays</v>
      </c>
      <c r="S3709" s="10">
        <f t="shared" si="462"/>
        <v>42552.048356481479</v>
      </c>
      <c r="T3709" t="str">
        <f t="shared" si="456"/>
        <v>Jul</v>
      </c>
      <c r="U3709">
        <f t="shared" si="457"/>
        <v>2016</v>
      </c>
      <c r="V3709" s="10">
        <f t="shared" si="463"/>
        <v>42573.226388888885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458"/>
        <v>300</v>
      </c>
      <c r="P3710" s="5">
        <f t="shared" si="459"/>
        <v>53.846153846153847</v>
      </c>
      <c r="Q3710" t="str">
        <f t="shared" si="460"/>
        <v>theater</v>
      </c>
      <c r="R3710" t="str">
        <f t="shared" si="461"/>
        <v>plays</v>
      </c>
      <c r="S3710" s="10">
        <f t="shared" si="462"/>
        <v>41810.142199074071</v>
      </c>
      <c r="T3710" t="str">
        <f t="shared" si="456"/>
        <v>Jun</v>
      </c>
      <c r="U3710">
        <f t="shared" si="457"/>
        <v>2014</v>
      </c>
      <c r="V3710" s="10">
        <f t="shared" si="463"/>
        <v>41824.142199074071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458"/>
        <v>108.25</v>
      </c>
      <c r="P3711" s="5">
        <f t="shared" si="459"/>
        <v>30.928571428571427</v>
      </c>
      <c r="Q3711" t="str">
        <f t="shared" si="460"/>
        <v>theater</v>
      </c>
      <c r="R3711" t="str">
        <f t="shared" si="461"/>
        <v>plays</v>
      </c>
      <c r="S3711" s="10">
        <f t="shared" si="462"/>
        <v>41785.707708333335</v>
      </c>
      <c r="T3711" t="str">
        <f t="shared" si="456"/>
        <v>May</v>
      </c>
      <c r="U3711">
        <f t="shared" si="457"/>
        <v>2014</v>
      </c>
      <c r="V3711" s="10">
        <f t="shared" si="463"/>
        <v>41815.707708333335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458"/>
        <v>141.15384615384616</v>
      </c>
      <c r="P3712" s="5">
        <f t="shared" si="459"/>
        <v>67.962962962962962</v>
      </c>
      <c r="Q3712" t="str">
        <f t="shared" si="460"/>
        <v>theater</v>
      </c>
      <c r="R3712" t="str">
        <f t="shared" si="461"/>
        <v>plays</v>
      </c>
      <c r="S3712" s="10">
        <f t="shared" si="462"/>
        <v>42072.576249999998</v>
      </c>
      <c r="T3712" t="str">
        <f t="shared" si="456"/>
        <v>Mar</v>
      </c>
      <c r="U3712">
        <f t="shared" si="457"/>
        <v>2015</v>
      </c>
      <c r="V3712" s="10">
        <f t="shared" si="463"/>
        <v>42097.576249999998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458"/>
        <v>113.99999999999999</v>
      </c>
      <c r="P3713" s="5">
        <f t="shared" si="459"/>
        <v>27.142857142857142</v>
      </c>
      <c r="Q3713" t="str">
        <f t="shared" si="460"/>
        <v>theater</v>
      </c>
      <c r="R3713" t="str">
        <f t="shared" si="461"/>
        <v>plays</v>
      </c>
      <c r="S3713" s="10">
        <f t="shared" si="462"/>
        <v>41779.724224537036</v>
      </c>
      <c r="T3713" t="str">
        <f t="shared" si="456"/>
        <v>May</v>
      </c>
      <c r="U3713">
        <f t="shared" si="457"/>
        <v>2014</v>
      </c>
      <c r="V3713" s="10">
        <f t="shared" si="463"/>
        <v>41805.666666666664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458"/>
        <v>153.73333333333335</v>
      </c>
      <c r="P3714" s="5">
        <f t="shared" si="459"/>
        <v>110.86538461538461</v>
      </c>
      <c r="Q3714" t="str">
        <f t="shared" si="460"/>
        <v>theater</v>
      </c>
      <c r="R3714" t="str">
        <f t="shared" si="461"/>
        <v>plays</v>
      </c>
      <c r="S3714" s="10">
        <f t="shared" si="462"/>
        <v>42134.172071759262</v>
      </c>
      <c r="T3714" t="str">
        <f t="shared" ref="T3714:T3777" si="464">TEXT(S3714,"mmm")</f>
        <v>May</v>
      </c>
      <c r="U3714">
        <f t="shared" ref="U3714:U3777" si="465">YEAR(S3714)</f>
        <v>2015</v>
      </c>
      <c r="V3714" s="10">
        <f t="shared" si="463"/>
        <v>42155.290972222225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466">(E3715/D3715)*100</f>
        <v>101.49999999999999</v>
      </c>
      <c r="P3715" s="5">
        <f t="shared" ref="P3715:P3778" si="467">IFERROR(E3715/L3715,0)</f>
        <v>106.84210526315789</v>
      </c>
      <c r="Q3715" t="str">
        <f t="shared" ref="Q3715:Q3778" si="468">LEFT(N3715,SEARCH("/",N3715,1)-1)</f>
        <v>theater</v>
      </c>
      <c r="R3715" t="str">
        <f t="shared" ref="R3715:R3778" si="469">RIGHT(N3715,LEN(N3715)-SEARCH("/",N3715,1))</f>
        <v>plays</v>
      </c>
      <c r="S3715" s="10">
        <f t="shared" ref="S3715:S3778" si="470">(((J3715/60)/60)/24)+DATE(1970,1,1)</f>
        <v>42505.738032407404</v>
      </c>
      <c r="T3715" t="str">
        <f t="shared" si="464"/>
        <v>May</v>
      </c>
      <c r="U3715">
        <f t="shared" si="465"/>
        <v>2016</v>
      </c>
      <c r="V3715" s="10">
        <f t="shared" ref="V3715:V3778" si="471">(((I3715/60)/60)/24)+DATE(1970,1,1)</f>
        <v>42525.738032407404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466"/>
        <v>102.35000000000001</v>
      </c>
      <c r="P3716" s="5">
        <f t="shared" si="467"/>
        <v>105.51546391752578</v>
      </c>
      <c r="Q3716" t="str">
        <f t="shared" si="468"/>
        <v>theater</v>
      </c>
      <c r="R3716" t="str">
        <f t="shared" si="469"/>
        <v>plays</v>
      </c>
      <c r="S3716" s="10">
        <f t="shared" si="470"/>
        <v>42118.556331018524</v>
      </c>
      <c r="T3716" t="str">
        <f t="shared" si="464"/>
        <v>Apr</v>
      </c>
      <c r="U3716">
        <f t="shared" si="465"/>
        <v>2015</v>
      </c>
      <c r="V3716" s="10">
        <f t="shared" si="471"/>
        <v>42150.165972222225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466"/>
        <v>102.57142857142858</v>
      </c>
      <c r="P3717" s="5">
        <f t="shared" si="467"/>
        <v>132.96296296296296</v>
      </c>
      <c r="Q3717" t="str">
        <f t="shared" si="468"/>
        <v>theater</v>
      </c>
      <c r="R3717" t="str">
        <f t="shared" si="469"/>
        <v>plays</v>
      </c>
      <c r="S3717" s="10">
        <f t="shared" si="470"/>
        <v>42036.995590277773</v>
      </c>
      <c r="T3717" t="str">
        <f t="shared" si="464"/>
        <v>Feb</v>
      </c>
      <c r="U3717">
        <f t="shared" si="465"/>
        <v>2015</v>
      </c>
      <c r="V3717" s="10">
        <f t="shared" si="471"/>
        <v>42094.536111111112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466"/>
        <v>155.75</v>
      </c>
      <c r="P3718" s="5">
        <f t="shared" si="467"/>
        <v>51.916666666666664</v>
      </c>
      <c r="Q3718" t="str">
        <f t="shared" si="468"/>
        <v>theater</v>
      </c>
      <c r="R3718" t="str">
        <f t="shared" si="469"/>
        <v>plays</v>
      </c>
      <c r="S3718" s="10">
        <f t="shared" si="470"/>
        <v>42360.887835648144</v>
      </c>
      <c r="T3718" t="str">
        <f t="shared" si="464"/>
        <v>Dec</v>
      </c>
      <c r="U3718">
        <f t="shared" si="465"/>
        <v>2015</v>
      </c>
      <c r="V3718" s="10">
        <f t="shared" si="471"/>
        <v>42390.887835648144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466"/>
        <v>100.75</v>
      </c>
      <c r="P3719" s="5">
        <f t="shared" si="467"/>
        <v>310</v>
      </c>
      <c r="Q3719" t="str">
        <f t="shared" si="468"/>
        <v>theater</v>
      </c>
      <c r="R3719" t="str">
        <f t="shared" si="469"/>
        <v>plays</v>
      </c>
      <c r="S3719" s="10">
        <f t="shared" si="470"/>
        <v>42102.866307870368</v>
      </c>
      <c r="T3719" t="str">
        <f t="shared" si="464"/>
        <v>Apr</v>
      </c>
      <c r="U3719">
        <f t="shared" si="465"/>
        <v>2015</v>
      </c>
      <c r="V3719" s="10">
        <f t="shared" si="471"/>
        <v>42133.866307870368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466"/>
        <v>239.4</v>
      </c>
      <c r="P3720" s="5">
        <f t="shared" si="467"/>
        <v>26.021739130434781</v>
      </c>
      <c r="Q3720" t="str">
        <f t="shared" si="468"/>
        <v>theater</v>
      </c>
      <c r="R3720" t="str">
        <f t="shared" si="469"/>
        <v>plays</v>
      </c>
      <c r="S3720" s="10">
        <f t="shared" si="470"/>
        <v>42032.716145833328</v>
      </c>
      <c r="T3720" t="str">
        <f t="shared" si="464"/>
        <v>Jan</v>
      </c>
      <c r="U3720">
        <f t="shared" si="465"/>
        <v>2015</v>
      </c>
      <c r="V3720" s="10">
        <f t="shared" si="471"/>
        <v>42062.716145833328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466"/>
        <v>210</v>
      </c>
      <c r="P3721" s="5">
        <f t="shared" si="467"/>
        <v>105</v>
      </c>
      <c r="Q3721" t="str">
        <f t="shared" si="468"/>
        <v>theater</v>
      </c>
      <c r="R3721" t="str">
        <f t="shared" si="469"/>
        <v>plays</v>
      </c>
      <c r="S3721" s="10">
        <f t="shared" si="470"/>
        <v>42147.729930555557</v>
      </c>
      <c r="T3721" t="str">
        <f t="shared" si="464"/>
        <v>May</v>
      </c>
      <c r="U3721">
        <f t="shared" si="465"/>
        <v>2015</v>
      </c>
      <c r="V3721" s="10">
        <f t="shared" si="471"/>
        <v>42177.729930555557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466"/>
        <v>104.51515151515152</v>
      </c>
      <c r="P3722" s="5">
        <f t="shared" si="467"/>
        <v>86.224999999999994</v>
      </c>
      <c r="Q3722" t="str">
        <f t="shared" si="468"/>
        <v>theater</v>
      </c>
      <c r="R3722" t="str">
        <f t="shared" si="469"/>
        <v>plays</v>
      </c>
      <c r="S3722" s="10">
        <f t="shared" si="470"/>
        <v>42165.993125000001</v>
      </c>
      <c r="T3722" t="str">
        <f t="shared" si="464"/>
        <v>Jun</v>
      </c>
      <c r="U3722">
        <f t="shared" si="465"/>
        <v>2015</v>
      </c>
      <c r="V3722" s="10">
        <f t="shared" si="471"/>
        <v>42187.993125000001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466"/>
        <v>100.8</v>
      </c>
      <c r="P3723" s="5">
        <f t="shared" si="467"/>
        <v>114.54545454545455</v>
      </c>
      <c r="Q3723" t="str">
        <f t="shared" si="468"/>
        <v>theater</v>
      </c>
      <c r="R3723" t="str">
        <f t="shared" si="469"/>
        <v>plays</v>
      </c>
      <c r="S3723" s="10">
        <f t="shared" si="470"/>
        <v>41927.936157407406</v>
      </c>
      <c r="T3723" t="str">
        <f t="shared" si="464"/>
        <v>Oct</v>
      </c>
      <c r="U3723">
        <f t="shared" si="465"/>
        <v>2014</v>
      </c>
      <c r="V3723" s="10">
        <f t="shared" si="471"/>
        <v>41948.977824074071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466"/>
        <v>111.20000000000002</v>
      </c>
      <c r="P3724" s="5">
        <f t="shared" si="467"/>
        <v>47.657142857142858</v>
      </c>
      <c r="Q3724" t="str">
        <f t="shared" si="468"/>
        <v>theater</v>
      </c>
      <c r="R3724" t="str">
        <f t="shared" si="469"/>
        <v>plays</v>
      </c>
      <c r="S3724" s="10">
        <f t="shared" si="470"/>
        <v>42381.671840277777</v>
      </c>
      <c r="T3724" t="str">
        <f t="shared" si="464"/>
        <v>Jan</v>
      </c>
      <c r="U3724">
        <f t="shared" si="465"/>
        <v>2016</v>
      </c>
      <c r="V3724" s="10">
        <f t="shared" si="471"/>
        <v>42411.957638888889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466"/>
        <v>102.04444444444445</v>
      </c>
      <c r="P3725" s="5">
        <f t="shared" si="467"/>
        <v>72.888888888888886</v>
      </c>
      <c r="Q3725" t="str">
        <f t="shared" si="468"/>
        <v>theater</v>
      </c>
      <c r="R3725" t="str">
        <f t="shared" si="469"/>
        <v>plays</v>
      </c>
      <c r="S3725" s="10">
        <f t="shared" si="470"/>
        <v>41943.753032407411</v>
      </c>
      <c r="T3725" t="str">
        <f t="shared" si="464"/>
        <v>Oct</v>
      </c>
      <c r="U3725">
        <f t="shared" si="465"/>
        <v>2014</v>
      </c>
      <c r="V3725" s="10">
        <f t="shared" si="471"/>
        <v>41973.794699074075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466"/>
        <v>102.54767441860466</v>
      </c>
      <c r="P3726" s="5">
        <f t="shared" si="467"/>
        <v>49.545505617977533</v>
      </c>
      <c r="Q3726" t="str">
        <f t="shared" si="468"/>
        <v>theater</v>
      </c>
      <c r="R3726" t="str">
        <f t="shared" si="469"/>
        <v>plays</v>
      </c>
      <c r="S3726" s="10">
        <f t="shared" si="470"/>
        <v>42465.491435185191</v>
      </c>
      <c r="T3726" t="str">
        <f t="shared" si="464"/>
        <v>Apr</v>
      </c>
      <c r="U3726">
        <f t="shared" si="465"/>
        <v>2016</v>
      </c>
      <c r="V3726" s="10">
        <f t="shared" si="471"/>
        <v>42494.958333333328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466"/>
        <v>127</v>
      </c>
      <c r="P3727" s="5">
        <f t="shared" si="467"/>
        <v>25.4</v>
      </c>
      <c r="Q3727" t="str">
        <f t="shared" si="468"/>
        <v>theater</v>
      </c>
      <c r="R3727" t="str">
        <f t="shared" si="469"/>
        <v>plays</v>
      </c>
      <c r="S3727" s="10">
        <f t="shared" si="470"/>
        <v>42401.945219907408</v>
      </c>
      <c r="T3727" t="str">
        <f t="shared" si="464"/>
        <v>Feb</v>
      </c>
      <c r="U3727">
        <f t="shared" si="465"/>
        <v>2016</v>
      </c>
      <c r="V3727" s="10">
        <f t="shared" si="471"/>
        <v>42418.895833333328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466"/>
        <v>338.70588235294122</v>
      </c>
      <c r="P3728" s="5">
        <f t="shared" si="467"/>
        <v>62.586956521739133</v>
      </c>
      <c r="Q3728" t="str">
        <f t="shared" si="468"/>
        <v>theater</v>
      </c>
      <c r="R3728" t="str">
        <f t="shared" si="469"/>
        <v>plays</v>
      </c>
      <c r="S3728" s="10">
        <f t="shared" si="470"/>
        <v>42462.140868055561</v>
      </c>
      <c r="T3728" t="str">
        <f t="shared" si="464"/>
        <v>Apr</v>
      </c>
      <c r="U3728">
        <f t="shared" si="465"/>
        <v>2016</v>
      </c>
      <c r="V3728" s="10">
        <f t="shared" si="471"/>
        <v>42489.875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466"/>
        <v>100.75</v>
      </c>
      <c r="P3729" s="5">
        <f t="shared" si="467"/>
        <v>61.060606060606062</v>
      </c>
      <c r="Q3729" t="str">
        <f t="shared" si="468"/>
        <v>theater</v>
      </c>
      <c r="R3729" t="str">
        <f t="shared" si="469"/>
        <v>plays</v>
      </c>
      <c r="S3729" s="10">
        <f t="shared" si="470"/>
        <v>42632.348310185189</v>
      </c>
      <c r="T3729" t="str">
        <f t="shared" si="464"/>
        <v>Sep</v>
      </c>
      <c r="U3729">
        <f t="shared" si="465"/>
        <v>2016</v>
      </c>
      <c r="V3729" s="10">
        <f t="shared" si="471"/>
        <v>42663.204861111109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466"/>
        <v>9.31</v>
      </c>
      <c r="P3730" s="5">
        <f t="shared" si="467"/>
        <v>60.064516129032256</v>
      </c>
      <c r="Q3730" t="str">
        <f t="shared" si="468"/>
        <v>theater</v>
      </c>
      <c r="R3730" t="str">
        <f t="shared" si="469"/>
        <v>plays</v>
      </c>
      <c r="S3730" s="10">
        <f t="shared" si="470"/>
        <v>42205.171018518522</v>
      </c>
      <c r="T3730" t="str">
        <f t="shared" si="464"/>
        <v>Jul</v>
      </c>
      <c r="U3730">
        <f t="shared" si="465"/>
        <v>2015</v>
      </c>
      <c r="V3730" s="10">
        <f t="shared" si="471"/>
        <v>42235.171018518522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466"/>
        <v>7.24</v>
      </c>
      <c r="P3731" s="5">
        <f t="shared" si="467"/>
        <v>72.400000000000006</v>
      </c>
      <c r="Q3731" t="str">
        <f t="shared" si="468"/>
        <v>theater</v>
      </c>
      <c r="R3731" t="str">
        <f t="shared" si="469"/>
        <v>plays</v>
      </c>
      <c r="S3731" s="10">
        <f t="shared" si="470"/>
        <v>42041.205000000002</v>
      </c>
      <c r="T3731" t="str">
        <f t="shared" si="464"/>
        <v>Feb</v>
      </c>
      <c r="U3731">
        <f t="shared" si="465"/>
        <v>2015</v>
      </c>
      <c r="V3731" s="10">
        <f t="shared" si="471"/>
        <v>42086.16333333333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466"/>
        <v>10</v>
      </c>
      <c r="P3732" s="5">
        <f t="shared" si="467"/>
        <v>100</v>
      </c>
      <c r="Q3732" t="str">
        <f t="shared" si="468"/>
        <v>theater</v>
      </c>
      <c r="R3732" t="str">
        <f t="shared" si="469"/>
        <v>plays</v>
      </c>
      <c r="S3732" s="10">
        <f t="shared" si="470"/>
        <v>42203.677766203706</v>
      </c>
      <c r="T3732" t="str">
        <f t="shared" si="464"/>
        <v>Jul</v>
      </c>
      <c r="U3732">
        <f t="shared" si="465"/>
        <v>2015</v>
      </c>
      <c r="V3732" s="10">
        <f t="shared" si="471"/>
        <v>42233.677766203706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466"/>
        <v>11.272727272727273</v>
      </c>
      <c r="P3733" s="5">
        <f t="shared" si="467"/>
        <v>51.666666666666664</v>
      </c>
      <c r="Q3733" t="str">
        <f t="shared" si="468"/>
        <v>theater</v>
      </c>
      <c r="R3733" t="str">
        <f t="shared" si="469"/>
        <v>plays</v>
      </c>
      <c r="S3733" s="10">
        <f t="shared" si="470"/>
        <v>41983.752847222218</v>
      </c>
      <c r="T3733" t="str">
        <f t="shared" si="464"/>
        <v>Dec</v>
      </c>
      <c r="U3733">
        <f t="shared" si="465"/>
        <v>2014</v>
      </c>
      <c r="V3733" s="10">
        <f t="shared" si="471"/>
        <v>42014.140972222223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466"/>
        <v>15.411764705882353</v>
      </c>
      <c r="P3734" s="5">
        <f t="shared" si="467"/>
        <v>32.75</v>
      </c>
      <c r="Q3734" t="str">
        <f t="shared" si="468"/>
        <v>theater</v>
      </c>
      <c r="R3734" t="str">
        <f t="shared" si="469"/>
        <v>plays</v>
      </c>
      <c r="S3734" s="10">
        <f t="shared" si="470"/>
        <v>41968.677465277782</v>
      </c>
      <c r="T3734" t="str">
        <f t="shared" si="464"/>
        <v>Nov</v>
      </c>
      <c r="U3734">
        <f t="shared" si="465"/>
        <v>2014</v>
      </c>
      <c r="V3734" s="10">
        <f t="shared" si="471"/>
        <v>42028.5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466"/>
        <v>0</v>
      </c>
      <c r="P3735" s="5">
        <f t="shared" si="467"/>
        <v>0</v>
      </c>
      <c r="Q3735" t="str">
        <f t="shared" si="468"/>
        <v>theater</v>
      </c>
      <c r="R3735" t="str">
        <f t="shared" si="469"/>
        <v>plays</v>
      </c>
      <c r="S3735" s="10">
        <f t="shared" si="470"/>
        <v>42103.024398148147</v>
      </c>
      <c r="T3735" t="str">
        <f t="shared" si="464"/>
        <v>Apr</v>
      </c>
      <c r="U3735">
        <f t="shared" si="465"/>
        <v>2015</v>
      </c>
      <c r="V3735" s="10">
        <f t="shared" si="471"/>
        <v>42112.9375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466"/>
        <v>28.466666666666669</v>
      </c>
      <c r="P3736" s="5">
        <f t="shared" si="467"/>
        <v>61</v>
      </c>
      <c r="Q3736" t="str">
        <f t="shared" si="468"/>
        <v>theater</v>
      </c>
      <c r="R3736" t="str">
        <f t="shared" si="469"/>
        <v>plays</v>
      </c>
      <c r="S3736" s="10">
        <f t="shared" si="470"/>
        <v>42089.901574074072</v>
      </c>
      <c r="T3736" t="str">
        <f t="shared" si="464"/>
        <v>Mar</v>
      </c>
      <c r="U3736">
        <f t="shared" si="465"/>
        <v>2015</v>
      </c>
      <c r="V3736" s="10">
        <f t="shared" si="471"/>
        <v>42149.901574074072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466"/>
        <v>13.333333333333334</v>
      </c>
      <c r="P3737" s="5">
        <f t="shared" si="467"/>
        <v>10</v>
      </c>
      <c r="Q3737" t="str">
        <f t="shared" si="468"/>
        <v>theater</v>
      </c>
      <c r="R3737" t="str">
        <f t="shared" si="469"/>
        <v>plays</v>
      </c>
      <c r="S3737" s="10">
        <f t="shared" si="470"/>
        <v>42122.693159722221</v>
      </c>
      <c r="T3737" t="str">
        <f t="shared" si="464"/>
        <v>Apr</v>
      </c>
      <c r="U3737">
        <f t="shared" si="465"/>
        <v>2015</v>
      </c>
      <c r="V3737" s="10">
        <f t="shared" si="471"/>
        <v>42152.693159722221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466"/>
        <v>0.66666666666666674</v>
      </c>
      <c r="P3738" s="5">
        <f t="shared" si="467"/>
        <v>10</v>
      </c>
      <c r="Q3738" t="str">
        <f t="shared" si="468"/>
        <v>theater</v>
      </c>
      <c r="R3738" t="str">
        <f t="shared" si="469"/>
        <v>plays</v>
      </c>
      <c r="S3738" s="10">
        <f t="shared" si="470"/>
        <v>42048.711724537032</v>
      </c>
      <c r="T3738" t="str">
        <f t="shared" si="464"/>
        <v>Feb</v>
      </c>
      <c r="U3738">
        <f t="shared" si="465"/>
        <v>2015</v>
      </c>
      <c r="V3738" s="10">
        <f t="shared" si="471"/>
        <v>42086.75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466"/>
        <v>21.428571428571427</v>
      </c>
      <c r="P3739" s="5">
        <f t="shared" si="467"/>
        <v>37.5</v>
      </c>
      <c r="Q3739" t="str">
        <f t="shared" si="468"/>
        <v>theater</v>
      </c>
      <c r="R3739" t="str">
        <f t="shared" si="469"/>
        <v>plays</v>
      </c>
      <c r="S3739" s="10">
        <f t="shared" si="470"/>
        <v>42297.691006944442</v>
      </c>
      <c r="T3739" t="str">
        <f t="shared" si="464"/>
        <v>Oct</v>
      </c>
      <c r="U3739">
        <f t="shared" si="465"/>
        <v>2015</v>
      </c>
      <c r="V3739" s="10">
        <f t="shared" si="471"/>
        <v>42320.290972222225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466"/>
        <v>18</v>
      </c>
      <c r="P3740" s="5">
        <f t="shared" si="467"/>
        <v>45</v>
      </c>
      <c r="Q3740" t="str">
        <f t="shared" si="468"/>
        <v>theater</v>
      </c>
      <c r="R3740" t="str">
        <f t="shared" si="469"/>
        <v>plays</v>
      </c>
      <c r="S3740" s="10">
        <f t="shared" si="470"/>
        <v>41813.938715277778</v>
      </c>
      <c r="T3740" t="str">
        <f t="shared" si="464"/>
        <v>Jun</v>
      </c>
      <c r="U3740">
        <f t="shared" si="465"/>
        <v>2014</v>
      </c>
      <c r="V3740" s="10">
        <f t="shared" si="471"/>
        <v>41835.916666666664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466"/>
        <v>20.125</v>
      </c>
      <c r="P3741" s="5">
        <f t="shared" si="467"/>
        <v>100.625</v>
      </c>
      <c r="Q3741" t="str">
        <f t="shared" si="468"/>
        <v>theater</v>
      </c>
      <c r="R3741" t="str">
        <f t="shared" si="469"/>
        <v>plays</v>
      </c>
      <c r="S3741" s="10">
        <f t="shared" si="470"/>
        <v>42548.449861111112</v>
      </c>
      <c r="T3741" t="str">
        <f t="shared" si="464"/>
        <v>Jun</v>
      </c>
      <c r="U3741">
        <f t="shared" si="465"/>
        <v>2016</v>
      </c>
      <c r="V3741" s="10">
        <f t="shared" si="471"/>
        <v>42568.449861111112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466"/>
        <v>17.899999999999999</v>
      </c>
      <c r="P3742" s="5">
        <f t="shared" si="467"/>
        <v>25.571428571428573</v>
      </c>
      <c r="Q3742" t="str">
        <f t="shared" si="468"/>
        <v>theater</v>
      </c>
      <c r="R3742" t="str">
        <f t="shared" si="469"/>
        <v>plays</v>
      </c>
      <c r="S3742" s="10">
        <f t="shared" si="470"/>
        <v>41833.089756944442</v>
      </c>
      <c r="T3742" t="str">
        <f t="shared" si="464"/>
        <v>Jul</v>
      </c>
      <c r="U3742">
        <f t="shared" si="465"/>
        <v>2014</v>
      </c>
      <c r="V3742" s="10">
        <f t="shared" si="471"/>
        <v>41863.079143518517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466"/>
        <v>0</v>
      </c>
      <c r="P3743" s="5">
        <f t="shared" si="467"/>
        <v>0</v>
      </c>
      <c r="Q3743" t="str">
        <f t="shared" si="468"/>
        <v>theater</v>
      </c>
      <c r="R3743" t="str">
        <f t="shared" si="469"/>
        <v>plays</v>
      </c>
      <c r="S3743" s="10">
        <f t="shared" si="470"/>
        <v>42325.920717592591</v>
      </c>
      <c r="T3743" t="str">
        <f t="shared" si="464"/>
        <v>Nov</v>
      </c>
      <c r="U3743">
        <f t="shared" si="465"/>
        <v>2015</v>
      </c>
      <c r="V3743" s="10">
        <f t="shared" si="471"/>
        <v>42355.920717592591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466"/>
        <v>2</v>
      </c>
      <c r="P3744" s="5">
        <f t="shared" si="467"/>
        <v>25</v>
      </c>
      <c r="Q3744" t="str">
        <f t="shared" si="468"/>
        <v>theater</v>
      </c>
      <c r="R3744" t="str">
        <f t="shared" si="469"/>
        <v>plays</v>
      </c>
      <c r="S3744" s="10">
        <f t="shared" si="470"/>
        <v>41858.214629629627</v>
      </c>
      <c r="T3744" t="str">
        <f t="shared" si="464"/>
        <v>Aug</v>
      </c>
      <c r="U3744">
        <f t="shared" si="465"/>
        <v>2014</v>
      </c>
      <c r="V3744" s="10">
        <f t="shared" si="471"/>
        <v>41888.214629629627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466"/>
        <v>0</v>
      </c>
      <c r="P3745" s="5">
        <f t="shared" si="467"/>
        <v>0</v>
      </c>
      <c r="Q3745" t="str">
        <f t="shared" si="468"/>
        <v>theater</v>
      </c>
      <c r="R3745" t="str">
        <f t="shared" si="469"/>
        <v>plays</v>
      </c>
      <c r="S3745" s="10">
        <f t="shared" si="470"/>
        <v>41793.710231481484</v>
      </c>
      <c r="T3745" t="str">
        <f t="shared" si="464"/>
        <v>Jun</v>
      </c>
      <c r="U3745">
        <f t="shared" si="465"/>
        <v>2014</v>
      </c>
      <c r="V3745" s="10">
        <f t="shared" si="471"/>
        <v>41823.710231481484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466"/>
        <v>0</v>
      </c>
      <c r="P3746" s="5">
        <f t="shared" si="467"/>
        <v>0</v>
      </c>
      <c r="Q3746" t="str">
        <f t="shared" si="468"/>
        <v>theater</v>
      </c>
      <c r="R3746" t="str">
        <f t="shared" si="469"/>
        <v>plays</v>
      </c>
      <c r="S3746" s="10">
        <f t="shared" si="470"/>
        <v>41793.814259259263</v>
      </c>
      <c r="T3746" t="str">
        <f t="shared" si="464"/>
        <v>Jun</v>
      </c>
      <c r="U3746">
        <f t="shared" si="465"/>
        <v>2014</v>
      </c>
      <c r="V3746" s="10">
        <f t="shared" si="471"/>
        <v>41825.165972222225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466"/>
        <v>10</v>
      </c>
      <c r="P3747" s="5">
        <f t="shared" si="467"/>
        <v>10</v>
      </c>
      <c r="Q3747" t="str">
        <f t="shared" si="468"/>
        <v>theater</v>
      </c>
      <c r="R3747" t="str">
        <f t="shared" si="469"/>
        <v>plays</v>
      </c>
      <c r="S3747" s="10">
        <f t="shared" si="470"/>
        <v>41831.697939814818</v>
      </c>
      <c r="T3747" t="str">
        <f t="shared" si="464"/>
        <v>Jul</v>
      </c>
      <c r="U3747">
        <f t="shared" si="465"/>
        <v>2014</v>
      </c>
      <c r="V3747" s="10">
        <f t="shared" si="471"/>
        <v>41861.697939814818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466"/>
        <v>2.3764705882352941</v>
      </c>
      <c r="P3748" s="5">
        <f t="shared" si="467"/>
        <v>202</v>
      </c>
      <c r="Q3748" t="str">
        <f t="shared" si="468"/>
        <v>theater</v>
      </c>
      <c r="R3748" t="str">
        <f t="shared" si="469"/>
        <v>plays</v>
      </c>
      <c r="S3748" s="10">
        <f t="shared" si="470"/>
        <v>42621.389340277776</v>
      </c>
      <c r="T3748" t="str">
        <f t="shared" si="464"/>
        <v>Sep</v>
      </c>
      <c r="U3748">
        <f t="shared" si="465"/>
        <v>2016</v>
      </c>
      <c r="V3748" s="10">
        <f t="shared" si="471"/>
        <v>42651.389340277776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466"/>
        <v>1</v>
      </c>
      <c r="P3749" s="5">
        <f t="shared" si="467"/>
        <v>25</v>
      </c>
      <c r="Q3749" t="str">
        <f t="shared" si="468"/>
        <v>theater</v>
      </c>
      <c r="R3749" t="str">
        <f t="shared" si="469"/>
        <v>plays</v>
      </c>
      <c r="S3749" s="10">
        <f t="shared" si="470"/>
        <v>42164.299722222218</v>
      </c>
      <c r="T3749" t="str">
        <f t="shared" si="464"/>
        <v>Jun</v>
      </c>
      <c r="U3749">
        <f t="shared" si="465"/>
        <v>2015</v>
      </c>
      <c r="V3749" s="10">
        <f t="shared" si="471"/>
        <v>42190.957638888889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466"/>
        <v>103.52</v>
      </c>
      <c r="P3750" s="5">
        <f t="shared" si="467"/>
        <v>99.538461538461533</v>
      </c>
      <c r="Q3750" t="str">
        <f t="shared" si="468"/>
        <v>theater</v>
      </c>
      <c r="R3750" t="str">
        <f t="shared" si="469"/>
        <v>musical</v>
      </c>
      <c r="S3750" s="10">
        <f t="shared" si="470"/>
        <v>42395.706435185188</v>
      </c>
      <c r="T3750" t="str">
        <f t="shared" si="464"/>
        <v>Jan</v>
      </c>
      <c r="U3750">
        <f t="shared" si="465"/>
        <v>2016</v>
      </c>
      <c r="V3750" s="10">
        <f t="shared" si="471"/>
        <v>42416.249305555553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466"/>
        <v>105</v>
      </c>
      <c r="P3751" s="5">
        <f t="shared" si="467"/>
        <v>75</v>
      </c>
      <c r="Q3751" t="str">
        <f t="shared" si="468"/>
        <v>theater</v>
      </c>
      <c r="R3751" t="str">
        <f t="shared" si="469"/>
        <v>musical</v>
      </c>
      <c r="S3751" s="10">
        <f t="shared" si="470"/>
        <v>42458.127175925925</v>
      </c>
      <c r="T3751" t="str">
        <f t="shared" si="464"/>
        <v>Mar</v>
      </c>
      <c r="U3751">
        <f t="shared" si="465"/>
        <v>2016</v>
      </c>
      <c r="V3751" s="10">
        <f t="shared" si="471"/>
        <v>42489.165972222225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466"/>
        <v>100.44999999999999</v>
      </c>
      <c r="P3752" s="5">
        <f t="shared" si="467"/>
        <v>215.25</v>
      </c>
      <c r="Q3752" t="str">
        <f t="shared" si="468"/>
        <v>theater</v>
      </c>
      <c r="R3752" t="str">
        <f t="shared" si="469"/>
        <v>musical</v>
      </c>
      <c r="S3752" s="10">
        <f t="shared" si="470"/>
        <v>42016.981574074074</v>
      </c>
      <c r="T3752" t="str">
        <f t="shared" si="464"/>
        <v>Jan</v>
      </c>
      <c r="U3752">
        <f t="shared" si="465"/>
        <v>2015</v>
      </c>
      <c r="V3752" s="10">
        <f t="shared" si="471"/>
        <v>42045.332638888889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466"/>
        <v>132.6</v>
      </c>
      <c r="P3753" s="5">
        <f t="shared" si="467"/>
        <v>120.54545454545455</v>
      </c>
      <c r="Q3753" t="str">
        <f t="shared" si="468"/>
        <v>theater</v>
      </c>
      <c r="R3753" t="str">
        <f t="shared" si="469"/>
        <v>musical</v>
      </c>
      <c r="S3753" s="10">
        <f t="shared" si="470"/>
        <v>42403.035567129627</v>
      </c>
      <c r="T3753" t="str">
        <f t="shared" si="464"/>
        <v>Feb</v>
      </c>
      <c r="U3753">
        <f t="shared" si="465"/>
        <v>2016</v>
      </c>
      <c r="V3753" s="10">
        <f t="shared" si="471"/>
        <v>42462.993900462956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466"/>
        <v>112.99999999999999</v>
      </c>
      <c r="P3754" s="5">
        <f t="shared" si="467"/>
        <v>37.666666666666664</v>
      </c>
      <c r="Q3754" t="str">
        <f t="shared" si="468"/>
        <v>theater</v>
      </c>
      <c r="R3754" t="str">
        <f t="shared" si="469"/>
        <v>musical</v>
      </c>
      <c r="S3754" s="10">
        <f t="shared" si="470"/>
        <v>42619.802488425921</v>
      </c>
      <c r="T3754" t="str">
        <f t="shared" si="464"/>
        <v>Sep</v>
      </c>
      <c r="U3754">
        <f t="shared" si="465"/>
        <v>2016</v>
      </c>
      <c r="V3754" s="10">
        <f t="shared" si="471"/>
        <v>42659.875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466"/>
        <v>103.34</v>
      </c>
      <c r="P3755" s="5">
        <f t="shared" si="467"/>
        <v>172.23333333333332</v>
      </c>
      <c r="Q3755" t="str">
        <f t="shared" si="468"/>
        <v>theater</v>
      </c>
      <c r="R3755" t="str">
        <f t="shared" si="469"/>
        <v>musical</v>
      </c>
      <c r="S3755" s="10">
        <f t="shared" si="470"/>
        <v>42128.824074074073</v>
      </c>
      <c r="T3755" t="str">
        <f t="shared" si="464"/>
        <v>May</v>
      </c>
      <c r="U3755">
        <f t="shared" si="465"/>
        <v>2015</v>
      </c>
      <c r="V3755" s="10">
        <f t="shared" si="471"/>
        <v>42158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466"/>
        <v>120</v>
      </c>
      <c r="P3756" s="5">
        <f t="shared" si="467"/>
        <v>111.11111111111111</v>
      </c>
      <c r="Q3756" t="str">
        <f t="shared" si="468"/>
        <v>theater</v>
      </c>
      <c r="R3756" t="str">
        <f t="shared" si="469"/>
        <v>musical</v>
      </c>
      <c r="S3756" s="10">
        <f t="shared" si="470"/>
        <v>41808.881215277775</v>
      </c>
      <c r="T3756" t="str">
        <f t="shared" si="464"/>
        <v>Jun</v>
      </c>
      <c r="U3756">
        <f t="shared" si="465"/>
        <v>2014</v>
      </c>
      <c r="V3756" s="10">
        <f t="shared" si="471"/>
        <v>41846.207638888889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466"/>
        <v>129.63636363636363</v>
      </c>
      <c r="P3757" s="5">
        <f t="shared" si="467"/>
        <v>25.464285714285715</v>
      </c>
      <c r="Q3757" t="str">
        <f t="shared" si="468"/>
        <v>theater</v>
      </c>
      <c r="R3757" t="str">
        <f t="shared" si="469"/>
        <v>musical</v>
      </c>
      <c r="S3757" s="10">
        <f t="shared" si="470"/>
        <v>42445.866979166662</v>
      </c>
      <c r="T3757" t="str">
        <f t="shared" si="464"/>
        <v>Mar</v>
      </c>
      <c r="U3757">
        <f t="shared" si="465"/>
        <v>2016</v>
      </c>
      <c r="V3757" s="10">
        <f t="shared" si="471"/>
        <v>42475.866979166662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466"/>
        <v>101.11111111111111</v>
      </c>
      <c r="P3758" s="5">
        <f t="shared" si="467"/>
        <v>267.64705882352939</v>
      </c>
      <c r="Q3758" t="str">
        <f t="shared" si="468"/>
        <v>theater</v>
      </c>
      <c r="R3758" t="str">
        <f t="shared" si="469"/>
        <v>musical</v>
      </c>
      <c r="S3758" s="10">
        <f t="shared" si="470"/>
        <v>41771.814791666664</v>
      </c>
      <c r="T3758" t="str">
        <f t="shared" si="464"/>
        <v>May</v>
      </c>
      <c r="U3758">
        <f t="shared" si="465"/>
        <v>2014</v>
      </c>
      <c r="V3758" s="10">
        <f t="shared" si="471"/>
        <v>41801.814791666664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466"/>
        <v>108.51428571428572</v>
      </c>
      <c r="P3759" s="5">
        <f t="shared" si="467"/>
        <v>75.959999999999994</v>
      </c>
      <c r="Q3759" t="str">
        <f t="shared" si="468"/>
        <v>theater</v>
      </c>
      <c r="R3759" t="str">
        <f t="shared" si="469"/>
        <v>musical</v>
      </c>
      <c r="S3759" s="10">
        <f t="shared" si="470"/>
        <v>41954.850868055553</v>
      </c>
      <c r="T3759" t="str">
        <f t="shared" si="464"/>
        <v>Nov</v>
      </c>
      <c r="U3759">
        <f t="shared" si="465"/>
        <v>2014</v>
      </c>
      <c r="V3759" s="10">
        <f t="shared" si="471"/>
        <v>41974.850868055553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466"/>
        <v>102.33333333333334</v>
      </c>
      <c r="P3760" s="5">
        <f t="shared" si="467"/>
        <v>59.03846153846154</v>
      </c>
      <c r="Q3760" t="str">
        <f t="shared" si="468"/>
        <v>theater</v>
      </c>
      <c r="R3760" t="str">
        <f t="shared" si="469"/>
        <v>musical</v>
      </c>
      <c r="S3760" s="10">
        <f t="shared" si="470"/>
        <v>41747.471504629626</v>
      </c>
      <c r="T3760" t="str">
        <f t="shared" si="464"/>
        <v>Apr</v>
      </c>
      <c r="U3760">
        <f t="shared" si="465"/>
        <v>2014</v>
      </c>
      <c r="V3760" s="10">
        <f t="shared" si="471"/>
        <v>41778.208333333336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466"/>
        <v>110.24425000000002</v>
      </c>
      <c r="P3761" s="5">
        <f t="shared" si="467"/>
        <v>50.111022727272733</v>
      </c>
      <c r="Q3761" t="str">
        <f t="shared" si="468"/>
        <v>theater</v>
      </c>
      <c r="R3761" t="str">
        <f t="shared" si="469"/>
        <v>musical</v>
      </c>
      <c r="S3761" s="10">
        <f t="shared" si="470"/>
        <v>42182.108252314814</v>
      </c>
      <c r="T3761" t="str">
        <f t="shared" si="464"/>
        <v>Jun</v>
      </c>
      <c r="U3761">
        <f t="shared" si="465"/>
        <v>2015</v>
      </c>
      <c r="V3761" s="10">
        <f t="shared" si="471"/>
        <v>42242.108252314814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466"/>
        <v>101.0154</v>
      </c>
      <c r="P3762" s="5">
        <f t="shared" si="467"/>
        <v>55.502967032967035</v>
      </c>
      <c r="Q3762" t="str">
        <f t="shared" si="468"/>
        <v>theater</v>
      </c>
      <c r="R3762" t="str">
        <f t="shared" si="469"/>
        <v>musical</v>
      </c>
      <c r="S3762" s="10">
        <f t="shared" si="470"/>
        <v>41739.525300925925</v>
      </c>
      <c r="T3762" t="str">
        <f t="shared" si="464"/>
        <v>Apr</v>
      </c>
      <c r="U3762">
        <f t="shared" si="465"/>
        <v>2014</v>
      </c>
      <c r="V3762" s="10">
        <f t="shared" si="471"/>
        <v>41764.525300925925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466"/>
        <v>100</v>
      </c>
      <c r="P3763" s="5">
        <f t="shared" si="467"/>
        <v>166.66666666666666</v>
      </c>
      <c r="Q3763" t="str">
        <f t="shared" si="468"/>
        <v>theater</v>
      </c>
      <c r="R3763" t="str">
        <f t="shared" si="469"/>
        <v>musical</v>
      </c>
      <c r="S3763" s="10">
        <f t="shared" si="470"/>
        <v>42173.466863425929</v>
      </c>
      <c r="T3763" t="str">
        <f t="shared" si="464"/>
        <v>Jun</v>
      </c>
      <c r="U3763">
        <f t="shared" si="465"/>
        <v>2015</v>
      </c>
      <c r="V3763" s="10">
        <f t="shared" si="471"/>
        <v>42226.958333333328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466"/>
        <v>106.24</v>
      </c>
      <c r="P3764" s="5">
        <f t="shared" si="467"/>
        <v>47.428571428571431</v>
      </c>
      <c r="Q3764" t="str">
        <f t="shared" si="468"/>
        <v>theater</v>
      </c>
      <c r="R3764" t="str">
        <f t="shared" si="469"/>
        <v>musical</v>
      </c>
      <c r="S3764" s="10">
        <f t="shared" si="470"/>
        <v>42193.813530092593</v>
      </c>
      <c r="T3764" t="str">
        <f t="shared" si="464"/>
        <v>Jul</v>
      </c>
      <c r="U3764">
        <f t="shared" si="465"/>
        <v>2015</v>
      </c>
      <c r="V3764" s="10">
        <f t="shared" si="471"/>
        <v>42218.813530092593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466"/>
        <v>100</v>
      </c>
      <c r="P3765" s="5">
        <f t="shared" si="467"/>
        <v>64.935064935064929</v>
      </c>
      <c r="Q3765" t="str">
        <f t="shared" si="468"/>
        <v>theater</v>
      </c>
      <c r="R3765" t="str">
        <f t="shared" si="469"/>
        <v>musical</v>
      </c>
      <c r="S3765" s="10">
        <f t="shared" si="470"/>
        <v>42065.750300925924</v>
      </c>
      <c r="T3765" t="str">
        <f t="shared" si="464"/>
        <v>Mar</v>
      </c>
      <c r="U3765">
        <f t="shared" si="465"/>
        <v>2015</v>
      </c>
      <c r="V3765" s="10">
        <f t="shared" si="471"/>
        <v>42095.708634259259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466"/>
        <v>100</v>
      </c>
      <c r="P3766" s="5">
        <f t="shared" si="467"/>
        <v>55.555555555555557</v>
      </c>
      <c r="Q3766" t="str">
        <f t="shared" si="468"/>
        <v>theater</v>
      </c>
      <c r="R3766" t="str">
        <f t="shared" si="469"/>
        <v>musical</v>
      </c>
      <c r="S3766" s="10">
        <f t="shared" si="470"/>
        <v>42499.842962962968</v>
      </c>
      <c r="T3766" t="str">
        <f t="shared" si="464"/>
        <v>May</v>
      </c>
      <c r="U3766">
        <f t="shared" si="465"/>
        <v>2016</v>
      </c>
      <c r="V3766" s="10">
        <f t="shared" si="471"/>
        <v>42519.024999999994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466"/>
        <v>113.45714285714286</v>
      </c>
      <c r="P3767" s="5">
        <f t="shared" si="467"/>
        <v>74.224299065420567</v>
      </c>
      <c r="Q3767" t="str">
        <f t="shared" si="468"/>
        <v>theater</v>
      </c>
      <c r="R3767" t="str">
        <f t="shared" si="469"/>
        <v>musical</v>
      </c>
      <c r="S3767" s="10">
        <f t="shared" si="470"/>
        <v>41820.776412037041</v>
      </c>
      <c r="T3767" t="str">
        <f t="shared" si="464"/>
        <v>Jun</v>
      </c>
      <c r="U3767">
        <f t="shared" si="465"/>
        <v>2014</v>
      </c>
      <c r="V3767" s="10">
        <f t="shared" si="471"/>
        <v>41850.776412037041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466"/>
        <v>102.65010000000001</v>
      </c>
      <c r="P3768" s="5">
        <f t="shared" si="467"/>
        <v>106.9271875</v>
      </c>
      <c r="Q3768" t="str">
        <f t="shared" si="468"/>
        <v>theater</v>
      </c>
      <c r="R3768" t="str">
        <f t="shared" si="469"/>
        <v>musical</v>
      </c>
      <c r="S3768" s="10">
        <f t="shared" si="470"/>
        <v>41788.167187500003</v>
      </c>
      <c r="T3768" t="str">
        <f t="shared" si="464"/>
        <v>May</v>
      </c>
      <c r="U3768">
        <f t="shared" si="465"/>
        <v>2014</v>
      </c>
      <c r="V3768" s="10">
        <f t="shared" si="471"/>
        <v>41823.167187500003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466"/>
        <v>116.75</v>
      </c>
      <c r="P3769" s="5">
        <f t="shared" si="467"/>
        <v>41.696428571428569</v>
      </c>
      <c r="Q3769" t="str">
        <f t="shared" si="468"/>
        <v>theater</v>
      </c>
      <c r="R3769" t="str">
        <f t="shared" si="469"/>
        <v>musical</v>
      </c>
      <c r="S3769" s="10">
        <f t="shared" si="470"/>
        <v>42050.019641203704</v>
      </c>
      <c r="T3769" t="str">
        <f t="shared" si="464"/>
        <v>Feb</v>
      </c>
      <c r="U3769">
        <f t="shared" si="465"/>
        <v>2015</v>
      </c>
      <c r="V3769" s="10">
        <f t="shared" si="471"/>
        <v>42064.207638888889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466"/>
        <v>107.65274999999998</v>
      </c>
      <c r="P3770" s="5">
        <f t="shared" si="467"/>
        <v>74.243275862068955</v>
      </c>
      <c r="Q3770" t="str">
        <f t="shared" si="468"/>
        <v>theater</v>
      </c>
      <c r="R3770" t="str">
        <f t="shared" si="469"/>
        <v>musical</v>
      </c>
      <c r="S3770" s="10">
        <f t="shared" si="470"/>
        <v>41772.727893518517</v>
      </c>
      <c r="T3770" t="str">
        <f t="shared" si="464"/>
        <v>May</v>
      </c>
      <c r="U3770">
        <f t="shared" si="465"/>
        <v>2014</v>
      </c>
      <c r="V3770" s="10">
        <f t="shared" si="471"/>
        <v>41802.727893518517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466"/>
        <v>100</v>
      </c>
      <c r="P3771" s="5">
        <f t="shared" si="467"/>
        <v>73.333333333333329</v>
      </c>
      <c r="Q3771" t="str">
        <f t="shared" si="468"/>
        <v>theater</v>
      </c>
      <c r="R3771" t="str">
        <f t="shared" si="469"/>
        <v>musical</v>
      </c>
      <c r="S3771" s="10">
        <f t="shared" si="470"/>
        <v>42445.598136574074</v>
      </c>
      <c r="T3771" t="str">
        <f t="shared" si="464"/>
        <v>Mar</v>
      </c>
      <c r="U3771">
        <f t="shared" si="465"/>
        <v>2016</v>
      </c>
      <c r="V3771" s="10">
        <f t="shared" si="471"/>
        <v>42475.598136574074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466"/>
        <v>100</v>
      </c>
      <c r="P3772" s="5">
        <f t="shared" si="467"/>
        <v>100</v>
      </c>
      <c r="Q3772" t="str">
        <f t="shared" si="468"/>
        <v>theater</v>
      </c>
      <c r="R3772" t="str">
        <f t="shared" si="469"/>
        <v>musical</v>
      </c>
      <c r="S3772" s="10">
        <f t="shared" si="470"/>
        <v>42138.930671296301</v>
      </c>
      <c r="T3772" t="str">
        <f t="shared" si="464"/>
        <v>May</v>
      </c>
      <c r="U3772">
        <f t="shared" si="465"/>
        <v>2015</v>
      </c>
      <c r="V3772" s="10">
        <f t="shared" si="471"/>
        <v>42168.930671296301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466"/>
        <v>146</v>
      </c>
      <c r="P3773" s="5">
        <f t="shared" si="467"/>
        <v>38.421052631578945</v>
      </c>
      <c r="Q3773" t="str">
        <f t="shared" si="468"/>
        <v>theater</v>
      </c>
      <c r="R3773" t="str">
        <f t="shared" si="469"/>
        <v>musical</v>
      </c>
      <c r="S3773" s="10">
        <f t="shared" si="470"/>
        <v>42493.857083333336</v>
      </c>
      <c r="T3773" t="str">
        <f t="shared" si="464"/>
        <v>May</v>
      </c>
      <c r="U3773">
        <f t="shared" si="465"/>
        <v>2016</v>
      </c>
      <c r="V3773" s="10">
        <f t="shared" si="471"/>
        <v>42508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466"/>
        <v>110.2</v>
      </c>
      <c r="P3774" s="5">
        <f t="shared" si="467"/>
        <v>166.96969696969697</v>
      </c>
      <c r="Q3774" t="str">
        <f t="shared" si="468"/>
        <v>theater</v>
      </c>
      <c r="R3774" t="str">
        <f t="shared" si="469"/>
        <v>musical</v>
      </c>
      <c r="S3774" s="10">
        <f t="shared" si="470"/>
        <v>42682.616967592592</v>
      </c>
      <c r="T3774" t="str">
        <f t="shared" si="464"/>
        <v>Nov</v>
      </c>
      <c r="U3774">
        <f t="shared" si="465"/>
        <v>2016</v>
      </c>
      <c r="V3774" s="10">
        <f t="shared" si="471"/>
        <v>42703.25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466"/>
        <v>108.2</v>
      </c>
      <c r="P3775" s="5">
        <f t="shared" si="467"/>
        <v>94.912280701754383</v>
      </c>
      <c r="Q3775" t="str">
        <f t="shared" si="468"/>
        <v>theater</v>
      </c>
      <c r="R3775" t="str">
        <f t="shared" si="469"/>
        <v>musical</v>
      </c>
      <c r="S3775" s="10">
        <f t="shared" si="470"/>
        <v>42656.005173611105</v>
      </c>
      <c r="T3775" t="str">
        <f t="shared" si="464"/>
        <v>Oct</v>
      </c>
      <c r="U3775">
        <f t="shared" si="465"/>
        <v>2016</v>
      </c>
      <c r="V3775" s="10">
        <f t="shared" si="471"/>
        <v>42689.088888888888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466"/>
        <v>100</v>
      </c>
      <c r="P3776" s="5">
        <f t="shared" si="467"/>
        <v>100</v>
      </c>
      <c r="Q3776" t="str">
        <f t="shared" si="468"/>
        <v>theater</v>
      </c>
      <c r="R3776" t="str">
        <f t="shared" si="469"/>
        <v>musical</v>
      </c>
      <c r="S3776" s="10">
        <f t="shared" si="470"/>
        <v>42087.792303240742</v>
      </c>
      <c r="T3776" t="str">
        <f t="shared" si="464"/>
        <v>Mar</v>
      </c>
      <c r="U3776">
        <f t="shared" si="465"/>
        <v>2015</v>
      </c>
      <c r="V3776" s="10">
        <f t="shared" si="471"/>
        <v>42103.792303240742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466"/>
        <v>100.25</v>
      </c>
      <c r="P3777" s="5">
        <f t="shared" si="467"/>
        <v>143.21428571428572</v>
      </c>
      <c r="Q3777" t="str">
        <f t="shared" si="468"/>
        <v>theater</v>
      </c>
      <c r="R3777" t="str">
        <f t="shared" si="469"/>
        <v>musical</v>
      </c>
      <c r="S3777" s="10">
        <f t="shared" si="470"/>
        <v>42075.942627314813</v>
      </c>
      <c r="T3777" t="str">
        <f t="shared" si="464"/>
        <v>Mar</v>
      </c>
      <c r="U3777">
        <f t="shared" si="465"/>
        <v>2015</v>
      </c>
      <c r="V3777" s="10">
        <f t="shared" si="471"/>
        <v>42103.166666666672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466"/>
        <v>106.71250000000001</v>
      </c>
      <c r="P3778" s="5">
        <f t="shared" si="467"/>
        <v>90.819148936170208</v>
      </c>
      <c r="Q3778" t="str">
        <f t="shared" si="468"/>
        <v>theater</v>
      </c>
      <c r="R3778" t="str">
        <f t="shared" si="469"/>
        <v>musical</v>
      </c>
      <c r="S3778" s="10">
        <f t="shared" si="470"/>
        <v>41814.367800925924</v>
      </c>
      <c r="T3778" t="str">
        <f t="shared" ref="T3778:T3841" si="472">TEXT(S3778,"mmm")</f>
        <v>Jun</v>
      </c>
      <c r="U3778">
        <f t="shared" ref="U3778:U3841" si="473">YEAR(S3778)</f>
        <v>2014</v>
      </c>
      <c r="V3778" s="10">
        <f t="shared" si="471"/>
        <v>41852.041666666664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474">(E3779/D3779)*100</f>
        <v>143.19999999999999</v>
      </c>
      <c r="P3779" s="5">
        <f t="shared" ref="P3779:P3842" si="475">IFERROR(E3779/L3779,0)</f>
        <v>48.542372881355931</v>
      </c>
      <c r="Q3779" t="str">
        <f t="shared" ref="Q3779:Q3842" si="476">LEFT(N3779,SEARCH("/",N3779,1)-1)</f>
        <v>theater</v>
      </c>
      <c r="R3779" t="str">
        <f t="shared" ref="R3779:R3842" si="477">RIGHT(N3779,LEN(N3779)-SEARCH("/",N3779,1))</f>
        <v>musical</v>
      </c>
      <c r="S3779" s="10">
        <f t="shared" ref="S3779:S3842" si="478">(((J3779/60)/60)/24)+DATE(1970,1,1)</f>
        <v>41887.111354166671</v>
      </c>
      <c r="T3779" t="str">
        <f t="shared" si="472"/>
        <v>Sep</v>
      </c>
      <c r="U3779">
        <f t="shared" si="473"/>
        <v>2014</v>
      </c>
      <c r="V3779" s="10">
        <f t="shared" ref="V3779:V3842" si="479">(((I3779/60)/60)/24)+DATE(1970,1,1)</f>
        <v>41909.166666666664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474"/>
        <v>105.04166666666667</v>
      </c>
      <c r="P3780" s="5">
        <f t="shared" si="475"/>
        <v>70.027777777777771</v>
      </c>
      <c r="Q3780" t="str">
        <f t="shared" si="476"/>
        <v>theater</v>
      </c>
      <c r="R3780" t="str">
        <f t="shared" si="477"/>
        <v>musical</v>
      </c>
      <c r="S3780" s="10">
        <f t="shared" si="478"/>
        <v>41989.819212962961</v>
      </c>
      <c r="T3780" t="str">
        <f t="shared" si="472"/>
        <v>Dec</v>
      </c>
      <c r="U3780">
        <f t="shared" si="473"/>
        <v>2014</v>
      </c>
      <c r="V3780" s="10">
        <f t="shared" si="479"/>
        <v>42049.819212962961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474"/>
        <v>103.98</v>
      </c>
      <c r="P3781" s="5">
        <f t="shared" si="475"/>
        <v>135.62608695652173</v>
      </c>
      <c r="Q3781" t="str">
        <f t="shared" si="476"/>
        <v>theater</v>
      </c>
      <c r="R3781" t="str">
        <f t="shared" si="477"/>
        <v>musical</v>
      </c>
      <c r="S3781" s="10">
        <f t="shared" si="478"/>
        <v>42425.735416666663</v>
      </c>
      <c r="T3781" t="str">
        <f t="shared" si="472"/>
        <v>Feb</v>
      </c>
      <c r="U3781">
        <f t="shared" si="473"/>
        <v>2016</v>
      </c>
      <c r="V3781" s="10">
        <f t="shared" si="479"/>
        <v>42455.693750000006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474"/>
        <v>120</v>
      </c>
      <c r="P3782" s="5">
        <f t="shared" si="475"/>
        <v>100</v>
      </c>
      <c r="Q3782" t="str">
        <f t="shared" si="476"/>
        <v>theater</v>
      </c>
      <c r="R3782" t="str">
        <f t="shared" si="477"/>
        <v>musical</v>
      </c>
      <c r="S3782" s="10">
        <f t="shared" si="478"/>
        <v>42166.219733796301</v>
      </c>
      <c r="T3782" t="str">
        <f t="shared" si="472"/>
        <v>Jun</v>
      </c>
      <c r="U3782">
        <f t="shared" si="473"/>
        <v>2015</v>
      </c>
      <c r="V3782" s="10">
        <f t="shared" si="479"/>
        <v>42198.837499999994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474"/>
        <v>109.66666666666667</v>
      </c>
      <c r="P3783" s="5">
        <f t="shared" si="475"/>
        <v>94.90384615384616</v>
      </c>
      <c r="Q3783" t="str">
        <f t="shared" si="476"/>
        <v>theater</v>
      </c>
      <c r="R3783" t="str">
        <f t="shared" si="477"/>
        <v>musical</v>
      </c>
      <c r="S3783" s="10">
        <f t="shared" si="478"/>
        <v>41865.882928240739</v>
      </c>
      <c r="T3783" t="str">
        <f t="shared" si="472"/>
        <v>Aug</v>
      </c>
      <c r="U3783">
        <f t="shared" si="473"/>
        <v>2014</v>
      </c>
      <c r="V3783" s="10">
        <f t="shared" si="479"/>
        <v>41890.882928240739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474"/>
        <v>101.75</v>
      </c>
      <c r="P3784" s="5">
        <f t="shared" si="475"/>
        <v>75.370370370370367</v>
      </c>
      <c r="Q3784" t="str">
        <f t="shared" si="476"/>
        <v>theater</v>
      </c>
      <c r="R3784" t="str">
        <f t="shared" si="477"/>
        <v>musical</v>
      </c>
      <c r="S3784" s="10">
        <f t="shared" si="478"/>
        <v>42546.862233796302</v>
      </c>
      <c r="T3784" t="str">
        <f t="shared" si="472"/>
        <v>Jun</v>
      </c>
      <c r="U3784">
        <f t="shared" si="473"/>
        <v>2016</v>
      </c>
      <c r="V3784" s="10">
        <f t="shared" si="479"/>
        <v>42575.958333333328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474"/>
        <v>128.91666666666666</v>
      </c>
      <c r="P3785" s="5">
        <f t="shared" si="475"/>
        <v>64.458333333333329</v>
      </c>
      <c r="Q3785" t="str">
        <f t="shared" si="476"/>
        <v>theater</v>
      </c>
      <c r="R3785" t="str">
        <f t="shared" si="477"/>
        <v>musical</v>
      </c>
      <c r="S3785" s="10">
        <f t="shared" si="478"/>
        <v>42420.140277777777</v>
      </c>
      <c r="T3785" t="str">
        <f t="shared" si="472"/>
        <v>Feb</v>
      </c>
      <c r="U3785">
        <f t="shared" si="473"/>
        <v>2016</v>
      </c>
      <c r="V3785" s="10">
        <f t="shared" si="479"/>
        <v>42444.666666666672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474"/>
        <v>114.99999999999999</v>
      </c>
      <c r="P3786" s="5">
        <f t="shared" si="475"/>
        <v>115</v>
      </c>
      <c r="Q3786" t="str">
        <f t="shared" si="476"/>
        <v>theater</v>
      </c>
      <c r="R3786" t="str">
        <f t="shared" si="477"/>
        <v>musical</v>
      </c>
      <c r="S3786" s="10">
        <f t="shared" si="478"/>
        <v>42531.980694444443</v>
      </c>
      <c r="T3786" t="str">
        <f t="shared" si="472"/>
        <v>Jun</v>
      </c>
      <c r="U3786">
        <f t="shared" si="473"/>
        <v>2016</v>
      </c>
      <c r="V3786" s="10">
        <f t="shared" si="479"/>
        <v>42561.980694444443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474"/>
        <v>150.75</v>
      </c>
      <c r="P3787" s="5">
        <f t="shared" si="475"/>
        <v>100.5</v>
      </c>
      <c r="Q3787" t="str">
        <f t="shared" si="476"/>
        <v>theater</v>
      </c>
      <c r="R3787" t="str">
        <f t="shared" si="477"/>
        <v>musical</v>
      </c>
      <c r="S3787" s="10">
        <f t="shared" si="478"/>
        <v>42548.63853009259</v>
      </c>
      <c r="T3787" t="str">
        <f t="shared" si="472"/>
        <v>Jun</v>
      </c>
      <c r="U3787">
        <f t="shared" si="473"/>
        <v>2016</v>
      </c>
      <c r="V3787" s="10">
        <f t="shared" si="479"/>
        <v>42584.418749999997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474"/>
        <v>110.96666666666665</v>
      </c>
      <c r="P3788" s="5">
        <f t="shared" si="475"/>
        <v>93.774647887323937</v>
      </c>
      <c r="Q3788" t="str">
        <f t="shared" si="476"/>
        <v>theater</v>
      </c>
      <c r="R3788" t="str">
        <f t="shared" si="477"/>
        <v>musical</v>
      </c>
      <c r="S3788" s="10">
        <f t="shared" si="478"/>
        <v>42487.037905092591</v>
      </c>
      <c r="T3788" t="str">
        <f t="shared" si="472"/>
        <v>Apr</v>
      </c>
      <c r="U3788">
        <f t="shared" si="473"/>
        <v>2016</v>
      </c>
      <c r="V3788" s="10">
        <f t="shared" si="479"/>
        <v>42517.037905092591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474"/>
        <v>100.28571428571429</v>
      </c>
      <c r="P3789" s="5">
        <f t="shared" si="475"/>
        <v>35.1</v>
      </c>
      <c r="Q3789" t="str">
        <f t="shared" si="476"/>
        <v>theater</v>
      </c>
      <c r="R3789" t="str">
        <f t="shared" si="477"/>
        <v>musical</v>
      </c>
      <c r="S3789" s="10">
        <f t="shared" si="478"/>
        <v>42167.534791666665</v>
      </c>
      <c r="T3789" t="str">
        <f t="shared" si="472"/>
        <v>Jun</v>
      </c>
      <c r="U3789">
        <f t="shared" si="473"/>
        <v>2015</v>
      </c>
      <c r="V3789" s="10">
        <f t="shared" si="479"/>
        <v>42196.165972222225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474"/>
        <v>0.66666666666666674</v>
      </c>
      <c r="P3790" s="5">
        <f t="shared" si="475"/>
        <v>500</v>
      </c>
      <c r="Q3790" t="str">
        <f t="shared" si="476"/>
        <v>theater</v>
      </c>
      <c r="R3790" t="str">
        <f t="shared" si="477"/>
        <v>musical</v>
      </c>
      <c r="S3790" s="10">
        <f t="shared" si="478"/>
        <v>42333.695821759262</v>
      </c>
      <c r="T3790" t="str">
        <f t="shared" si="472"/>
        <v>Nov</v>
      </c>
      <c r="U3790">
        <f t="shared" si="473"/>
        <v>2015</v>
      </c>
      <c r="V3790" s="10">
        <f t="shared" si="479"/>
        <v>42361.679166666669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474"/>
        <v>3.267605633802817</v>
      </c>
      <c r="P3791" s="5">
        <f t="shared" si="475"/>
        <v>29</v>
      </c>
      <c r="Q3791" t="str">
        <f t="shared" si="476"/>
        <v>theater</v>
      </c>
      <c r="R3791" t="str">
        <f t="shared" si="477"/>
        <v>musical</v>
      </c>
      <c r="S3791" s="10">
        <f t="shared" si="478"/>
        <v>42138.798819444448</v>
      </c>
      <c r="T3791" t="str">
        <f t="shared" si="472"/>
        <v>May</v>
      </c>
      <c r="U3791">
        <f t="shared" si="473"/>
        <v>2015</v>
      </c>
      <c r="V3791" s="10">
        <f t="shared" si="479"/>
        <v>42170.798819444448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474"/>
        <v>0</v>
      </c>
      <c r="P3792" s="5">
        <f t="shared" si="475"/>
        <v>0</v>
      </c>
      <c r="Q3792" t="str">
        <f t="shared" si="476"/>
        <v>theater</v>
      </c>
      <c r="R3792" t="str">
        <f t="shared" si="477"/>
        <v>musical</v>
      </c>
      <c r="S3792" s="10">
        <f t="shared" si="478"/>
        <v>42666.666932870372</v>
      </c>
      <c r="T3792" t="str">
        <f t="shared" si="472"/>
        <v>Oct</v>
      </c>
      <c r="U3792">
        <f t="shared" si="473"/>
        <v>2016</v>
      </c>
      <c r="V3792" s="10">
        <f t="shared" si="479"/>
        <v>42696.708599537036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474"/>
        <v>0</v>
      </c>
      <c r="P3793" s="5">
        <f t="shared" si="475"/>
        <v>0</v>
      </c>
      <c r="Q3793" t="str">
        <f t="shared" si="476"/>
        <v>theater</v>
      </c>
      <c r="R3793" t="str">
        <f t="shared" si="477"/>
        <v>musical</v>
      </c>
      <c r="S3793" s="10">
        <f t="shared" si="478"/>
        <v>41766.692037037035</v>
      </c>
      <c r="T3793" t="str">
        <f t="shared" si="472"/>
        <v>May</v>
      </c>
      <c r="U3793">
        <f t="shared" si="473"/>
        <v>2014</v>
      </c>
      <c r="V3793" s="10">
        <f t="shared" si="479"/>
        <v>41826.692037037035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474"/>
        <v>0.27999999999999997</v>
      </c>
      <c r="P3794" s="5">
        <f t="shared" si="475"/>
        <v>17.5</v>
      </c>
      <c r="Q3794" t="str">
        <f t="shared" si="476"/>
        <v>theater</v>
      </c>
      <c r="R3794" t="str">
        <f t="shared" si="477"/>
        <v>musical</v>
      </c>
      <c r="S3794" s="10">
        <f t="shared" si="478"/>
        <v>42170.447013888886</v>
      </c>
      <c r="T3794" t="str">
        <f t="shared" si="472"/>
        <v>Jun</v>
      </c>
      <c r="U3794">
        <f t="shared" si="473"/>
        <v>2015</v>
      </c>
      <c r="V3794" s="10">
        <f t="shared" si="479"/>
        <v>42200.447013888886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474"/>
        <v>59.657142857142851</v>
      </c>
      <c r="P3795" s="5">
        <f t="shared" si="475"/>
        <v>174</v>
      </c>
      <c r="Q3795" t="str">
        <f t="shared" si="476"/>
        <v>theater</v>
      </c>
      <c r="R3795" t="str">
        <f t="shared" si="477"/>
        <v>musical</v>
      </c>
      <c r="S3795" s="10">
        <f t="shared" si="478"/>
        <v>41968.938993055555</v>
      </c>
      <c r="T3795" t="str">
        <f t="shared" si="472"/>
        <v>Nov</v>
      </c>
      <c r="U3795">
        <f t="shared" si="473"/>
        <v>2014</v>
      </c>
      <c r="V3795" s="10">
        <f t="shared" si="479"/>
        <v>41989.938993055555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474"/>
        <v>1</v>
      </c>
      <c r="P3796" s="5">
        <f t="shared" si="475"/>
        <v>50</v>
      </c>
      <c r="Q3796" t="str">
        <f t="shared" si="476"/>
        <v>theater</v>
      </c>
      <c r="R3796" t="str">
        <f t="shared" si="477"/>
        <v>musical</v>
      </c>
      <c r="S3796" s="10">
        <f t="shared" si="478"/>
        <v>42132.58048611111</v>
      </c>
      <c r="T3796" t="str">
        <f t="shared" si="472"/>
        <v>May</v>
      </c>
      <c r="U3796">
        <f t="shared" si="473"/>
        <v>2015</v>
      </c>
      <c r="V3796" s="10">
        <f t="shared" si="479"/>
        <v>42162.58048611111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474"/>
        <v>1.6666666666666667</v>
      </c>
      <c r="P3797" s="5">
        <f t="shared" si="475"/>
        <v>5</v>
      </c>
      <c r="Q3797" t="str">
        <f t="shared" si="476"/>
        <v>theater</v>
      </c>
      <c r="R3797" t="str">
        <f t="shared" si="477"/>
        <v>musical</v>
      </c>
      <c r="S3797" s="10">
        <f t="shared" si="478"/>
        <v>42201.436226851853</v>
      </c>
      <c r="T3797" t="str">
        <f t="shared" si="472"/>
        <v>Jul</v>
      </c>
      <c r="U3797">
        <f t="shared" si="473"/>
        <v>2015</v>
      </c>
      <c r="V3797" s="10">
        <f t="shared" si="479"/>
        <v>42244.9375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474"/>
        <v>4.4444444444444444E-3</v>
      </c>
      <c r="P3798" s="5">
        <f t="shared" si="475"/>
        <v>1</v>
      </c>
      <c r="Q3798" t="str">
        <f t="shared" si="476"/>
        <v>theater</v>
      </c>
      <c r="R3798" t="str">
        <f t="shared" si="477"/>
        <v>musical</v>
      </c>
      <c r="S3798" s="10">
        <f t="shared" si="478"/>
        <v>42689.029583333337</v>
      </c>
      <c r="T3798" t="str">
        <f t="shared" si="472"/>
        <v>Nov</v>
      </c>
      <c r="U3798">
        <f t="shared" si="473"/>
        <v>2016</v>
      </c>
      <c r="V3798" s="10">
        <f t="shared" si="479"/>
        <v>42749.029583333337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474"/>
        <v>89.666666666666657</v>
      </c>
      <c r="P3799" s="5">
        <f t="shared" si="475"/>
        <v>145.40540540540542</v>
      </c>
      <c r="Q3799" t="str">
        <f t="shared" si="476"/>
        <v>theater</v>
      </c>
      <c r="R3799" t="str">
        <f t="shared" si="477"/>
        <v>musical</v>
      </c>
      <c r="S3799" s="10">
        <f t="shared" si="478"/>
        <v>42084.881539351853</v>
      </c>
      <c r="T3799" t="str">
        <f t="shared" si="472"/>
        <v>Mar</v>
      </c>
      <c r="U3799">
        <f t="shared" si="473"/>
        <v>2015</v>
      </c>
      <c r="V3799" s="10">
        <f t="shared" si="479"/>
        <v>42114.881539351853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474"/>
        <v>1.4642857142857144</v>
      </c>
      <c r="P3800" s="5">
        <f t="shared" si="475"/>
        <v>205</v>
      </c>
      <c r="Q3800" t="str">
        <f t="shared" si="476"/>
        <v>theater</v>
      </c>
      <c r="R3800" t="str">
        <f t="shared" si="477"/>
        <v>musical</v>
      </c>
      <c r="S3800" s="10">
        <f t="shared" si="478"/>
        <v>41831.722777777781</v>
      </c>
      <c r="T3800" t="str">
        <f t="shared" si="472"/>
        <v>Jul</v>
      </c>
      <c r="U3800">
        <f t="shared" si="473"/>
        <v>2014</v>
      </c>
      <c r="V3800" s="10">
        <f t="shared" si="479"/>
        <v>41861.722777777781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474"/>
        <v>4.0199999999999996</v>
      </c>
      <c r="P3801" s="5">
        <f t="shared" si="475"/>
        <v>100.5</v>
      </c>
      <c r="Q3801" t="str">
        <f t="shared" si="476"/>
        <v>theater</v>
      </c>
      <c r="R3801" t="str">
        <f t="shared" si="477"/>
        <v>musical</v>
      </c>
      <c r="S3801" s="10">
        <f t="shared" si="478"/>
        <v>42410.93105324074</v>
      </c>
      <c r="T3801" t="str">
        <f t="shared" si="472"/>
        <v>Feb</v>
      </c>
      <c r="U3801">
        <f t="shared" si="473"/>
        <v>2016</v>
      </c>
      <c r="V3801" s="10">
        <f t="shared" si="479"/>
        <v>42440.93105324074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474"/>
        <v>4.004545454545454</v>
      </c>
      <c r="P3802" s="5">
        <f t="shared" si="475"/>
        <v>55.0625</v>
      </c>
      <c r="Q3802" t="str">
        <f t="shared" si="476"/>
        <v>theater</v>
      </c>
      <c r="R3802" t="str">
        <f t="shared" si="477"/>
        <v>musical</v>
      </c>
      <c r="S3802" s="10">
        <f t="shared" si="478"/>
        <v>41982.737071759257</v>
      </c>
      <c r="T3802" t="str">
        <f t="shared" si="472"/>
        <v>Dec</v>
      </c>
      <c r="U3802">
        <f t="shared" si="473"/>
        <v>2014</v>
      </c>
      <c r="V3802" s="10">
        <f t="shared" si="479"/>
        <v>42015.207638888889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474"/>
        <v>8.52</v>
      </c>
      <c r="P3803" s="5">
        <f t="shared" si="475"/>
        <v>47.333333333333336</v>
      </c>
      <c r="Q3803" t="str">
        <f t="shared" si="476"/>
        <v>theater</v>
      </c>
      <c r="R3803" t="str">
        <f t="shared" si="477"/>
        <v>musical</v>
      </c>
      <c r="S3803" s="10">
        <f t="shared" si="478"/>
        <v>41975.676111111112</v>
      </c>
      <c r="T3803" t="str">
        <f t="shared" si="472"/>
        <v>Dec</v>
      </c>
      <c r="U3803">
        <f t="shared" si="473"/>
        <v>2014</v>
      </c>
      <c r="V3803" s="10">
        <f t="shared" si="479"/>
        <v>42006.676111111112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474"/>
        <v>0</v>
      </c>
      <c r="P3804" s="5">
        <f t="shared" si="475"/>
        <v>0</v>
      </c>
      <c r="Q3804" t="str">
        <f t="shared" si="476"/>
        <v>theater</v>
      </c>
      <c r="R3804" t="str">
        <f t="shared" si="477"/>
        <v>musical</v>
      </c>
      <c r="S3804" s="10">
        <f t="shared" si="478"/>
        <v>42269.126226851848</v>
      </c>
      <c r="T3804" t="str">
        <f t="shared" si="472"/>
        <v>Sep</v>
      </c>
      <c r="U3804">
        <f t="shared" si="473"/>
        <v>2015</v>
      </c>
      <c r="V3804" s="10">
        <f t="shared" si="479"/>
        <v>42299.126226851848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474"/>
        <v>19.650000000000002</v>
      </c>
      <c r="P3805" s="5">
        <f t="shared" si="475"/>
        <v>58.95</v>
      </c>
      <c r="Q3805" t="str">
        <f t="shared" si="476"/>
        <v>theater</v>
      </c>
      <c r="R3805" t="str">
        <f t="shared" si="477"/>
        <v>musical</v>
      </c>
      <c r="S3805" s="10">
        <f t="shared" si="478"/>
        <v>42403.971851851849</v>
      </c>
      <c r="T3805" t="str">
        <f t="shared" si="472"/>
        <v>Feb</v>
      </c>
      <c r="U3805">
        <f t="shared" si="473"/>
        <v>2016</v>
      </c>
      <c r="V3805" s="10">
        <f t="shared" si="479"/>
        <v>42433.971851851849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474"/>
        <v>0</v>
      </c>
      <c r="P3806" s="5">
        <f t="shared" si="475"/>
        <v>0</v>
      </c>
      <c r="Q3806" t="str">
        <f t="shared" si="476"/>
        <v>theater</v>
      </c>
      <c r="R3806" t="str">
        <f t="shared" si="477"/>
        <v>musical</v>
      </c>
      <c r="S3806" s="10">
        <f t="shared" si="478"/>
        <v>42527.00953703704</v>
      </c>
      <c r="T3806" t="str">
        <f t="shared" si="472"/>
        <v>Jun</v>
      </c>
      <c r="U3806">
        <f t="shared" si="473"/>
        <v>2016</v>
      </c>
      <c r="V3806" s="10">
        <f t="shared" si="479"/>
        <v>42582.291666666672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474"/>
        <v>2E-3</v>
      </c>
      <c r="P3807" s="5">
        <f t="shared" si="475"/>
        <v>1.5</v>
      </c>
      <c r="Q3807" t="str">
        <f t="shared" si="476"/>
        <v>theater</v>
      </c>
      <c r="R3807" t="str">
        <f t="shared" si="477"/>
        <v>musical</v>
      </c>
      <c r="S3807" s="10">
        <f t="shared" si="478"/>
        <v>41849.887037037035</v>
      </c>
      <c r="T3807" t="str">
        <f t="shared" si="472"/>
        <v>Jul</v>
      </c>
      <c r="U3807">
        <f t="shared" si="473"/>
        <v>2014</v>
      </c>
      <c r="V3807" s="10">
        <f t="shared" si="479"/>
        <v>41909.887037037035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474"/>
        <v>6.6666666666666666E-2</v>
      </c>
      <c r="P3808" s="5">
        <f t="shared" si="475"/>
        <v>5</v>
      </c>
      <c r="Q3808" t="str">
        <f t="shared" si="476"/>
        <v>theater</v>
      </c>
      <c r="R3808" t="str">
        <f t="shared" si="477"/>
        <v>musical</v>
      </c>
      <c r="S3808" s="10">
        <f t="shared" si="478"/>
        <v>41799.259039351848</v>
      </c>
      <c r="T3808" t="str">
        <f t="shared" si="472"/>
        <v>Jun</v>
      </c>
      <c r="U3808">
        <f t="shared" si="473"/>
        <v>2014</v>
      </c>
      <c r="V3808" s="10">
        <f t="shared" si="479"/>
        <v>41819.259039351848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474"/>
        <v>30.333333333333336</v>
      </c>
      <c r="P3809" s="5">
        <f t="shared" si="475"/>
        <v>50.555555555555557</v>
      </c>
      <c r="Q3809" t="str">
        <f t="shared" si="476"/>
        <v>theater</v>
      </c>
      <c r="R3809" t="str">
        <f t="shared" si="477"/>
        <v>musical</v>
      </c>
      <c r="S3809" s="10">
        <f t="shared" si="478"/>
        <v>42090.909016203703</v>
      </c>
      <c r="T3809" t="str">
        <f t="shared" si="472"/>
        <v>Mar</v>
      </c>
      <c r="U3809">
        <f t="shared" si="473"/>
        <v>2015</v>
      </c>
      <c r="V3809" s="10">
        <f t="shared" si="479"/>
        <v>42097.909016203703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474"/>
        <v>100</v>
      </c>
      <c r="P3810" s="5">
        <f t="shared" si="475"/>
        <v>41.666666666666664</v>
      </c>
      <c r="Q3810" t="str">
        <f t="shared" si="476"/>
        <v>theater</v>
      </c>
      <c r="R3810" t="str">
        <f t="shared" si="477"/>
        <v>plays</v>
      </c>
      <c r="S3810" s="10">
        <f t="shared" si="478"/>
        <v>42059.453923611116</v>
      </c>
      <c r="T3810" t="str">
        <f t="shared" si="472"/>
        <v>Feb</v>
      </c>
      <c r="U3810">
        <f t="shared" si="473"/>
        <v>2015</v>
      </c>
      <c r="V3810" s="10">
        <f t="shared" si="479"/>
        <v>42119.412256944444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474"/>
        <v>101.25</v>
      </c>
      <c r="P3811" s="5">
        <f t="shared" si="475"/>
        <v>53.289473684210527</v>
      </c>
      <c r="Q3811" t="str">
        <f t="shared" si="476"/>
        <v>theater</v>
      </c>
      <c r="R3811" t="str">
        <f t="shared" si="477"/>
        <v>plays</v>
      </c>
      <c r="S3811" s="10">
        <f t="shared" si="478"/>
        <v>41800.526701388888</v>
      </c>
      <c r="T3811" t="str">
        <f t="shared" si="472"/>
        <v>Jun</v>
      </c>
      <c r="U3811">
        <f t="shared" si="473"/>
        <v>2014</v>
      </c>
      <c r="V3811" s="10">
        <f t="shared" si="479"/>
        <v>41850.958333333336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474"/>
        <v>121.73333333333333</v>
      </c>
      <c r="P3812" s="5">
        <f t="shared" si="475"/>
        <v>70.230769230769226</v>
      </c>
      <c r="Q3812" t="str">
        <f t="shared" si="476"/>
        <v>theater</v>
      </c>
      <c r="R3812" t="str">
        <f t="shared" si="477"/>
        <v>plays</v>
      </c>
      <c r="S3812" s="10">
        <f t="shared" si="478"/>
        <v>42054.849050925928</v>
      </c>
      <c r="T3812" t="str">
        <f t="shared" si="472"/>
        <v>Feb</v>
      </c>
      <c r="U3812">
        <f t="shared" si="473"/>
        <v>2015</v>
      </c>
      <c r="V3812" s="10">
        <f t="shared" si="479"/>
        <v>42084.807384259257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474"/>
        <v>330</v>
      </c>
      <c r="P3813" s="5">
        <f t="shared" si="475"/>
        <v>43.421052631578945</v>
      </c>
      <c r="Q3813" t="str">
        <f t="shared" si="476"/>
        <v>theater</v>
      </c>
      <c r="R3813" t="str">
        <f t="shared" si="477"/>
        <v>plays</v>
      </c>
      <c r="S3813" s="10">
        <f t="shared" si="478"/>
        <v>42487.62700231481</v>
      </c>
      <c r="T3813" t="str">
        <f t="shared" si="472"/>
        <v>Apr</v>
      </c>
      <c r="U3813">
        <f t="shared" si="473"/>
        <v>2016</v>
      </c>
      <c r="V3813" s="10">
        <f t="shared" si="479"/>
        <v>42521.458333333328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474"/>
        <v>109.55</v>
      </c>
      <c r="P3814" s="5">
        <f t="shared" si="475"/>
        <v>199.18181818181819</v>
      </c>
      <c r="Q3814" t="str">
        <f t="shared" si="476"/>
        <v>theater</v>
      </c>
      <c r="R3814" t="str">
        <f t="shared" si="477"/>
        <v>plays</v>
      </c>
      <c r="S3814" s="10">
        <f t="shared" si="478"/>
        <v>42109.751250000001</v>
      </c>
      <c r="T3814" t="str">
        <f t="shared" si="472"/>
        <v>Apr</v>
      </c>
      <c r="U3814">
        <f t="shared" si="473"/>
        <v>2015</v>
      </c>
      <c r="V3814" s="10">
        <f t="shared" si="479"/>
        <v>42156.165972222225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474"/>
        <v>100.95190476190474</v>
      </c>
      <c r="P3815" s="5">
        <f t="shared" si="475"/>
        <v>78.518148148148143</v>
      </c>
      <c r="Q3815" t="str">
        <f t="shared" si="476"/>
        <v>theater</v>
      </c>
      <c r="R3815" t="str">
        <f t="shared" si="477"/>
        <v>plays</v>
      </c>
      <c r="S3815" s="10">
        <f t="shared" si="478"/>
        <v>42497.275706018518</v>
      </c>
      <c r="T3815" t="str">
        <f t="shared" si="472"/>
        <v>May</v>
      </c>
      <c r="U3815">
        <f t="shared" si="473"/>
        <v>2016</v>
      </c>
      <c r="V3815" s="10">
        <f t="shared" si="479"/>
        <v>42535.904861111107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474"/>
        <v>140.13333333333333</v>
      </c>
      <c r="P3816" s="5">
        <f t="shared" si="475"/>
        <v>61.823529411764703</v>
      </c>
      <c r="Q3816" t="str">
        <f t="shared" si="476"/>
        <v>theater</v>
      </c>
      <c r="R3816" t="str">
        <f t="shared" si="477"/>
        <v>plays</v>
      </c>
      <c r="S3816" s="10">
        <f t="shared" si="478"/>
        <v>42058.904074074075</v>
      </c>
      <c r="T3816" t="str">
        <f t="shared" si="472"/>
        <v>Feb</v>
      </c>
      <c r="U3816">
        <f t="shared" si="473"/>
        <v>2015</v>
      </c>
      <c r="V3816" s="10">
        <f t="shared" si="479"/>
        <v>42095.165972222225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474"/>
        <v>100.001</v>
      </c>
      <c r="P3817" s="5">
        <f t="shared" si="475"/>
        <v>50.000500000000002</v>
      </c>
      <c r="Q3817" t="str">
        <f t="shared" si="476"/>
        <v>theater</v>
      </c>
      <c r="R3817" t="str">
        <f t="shared" si="477"/>
        <v>plays</v>
      </c>
      <c r="S3817" s="10">
        <f t="shared" si="478"/>
        <v>42207.259918981479</v>
      </c>
      <c r="T3817" t="str">
        <f t="shared" si="472"/>
        <v>Jul</v>
      </c>
      <c r="U3817">
        <f t="shared" si="473"/>
        <v>2015</v>
      </c>
      <c r="V3817" s="10">
        <f t="shared" si="479"/>
        <v>42236.958333333328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474"/>
        <v>119.238</v>
      </c>
      <c r="P3818" s="5">
        <f t="shared" si="475"/>
        <v>48.339729729729726</v>
      </c>
      <c r="Q3818" t="str">
        <f t="shared" si="476"/>
        <v>theater</v>
      </c>
      <c r="R3818" t="str">
        <f t="shared" si="477"/>
        <v>plays</v>
      </c>
      <c r="S3818" s="10">
        <f t="shared" si="478"/>
        <v>41807.690081018518</v>
      </c>
      <c r="T3818" t="str">
        <f t="shared" si="472"/>
        <v>Jun</v>
      </c>
      <c r="U3818">
        <f t="shared" si="473"/>
        <v>2014</v>
      </c>
      <c r="V3818" s="10">
        <f t="shared" si="479"/>
        <v>41837.690081018518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474"/>
        <v>107.25</v>
      </c>
      <c r="P3819" s="5">
        <f t="shared" si="475"/>
        <v>107.25</v>
      </c>
      <c r="Q3819" t="str">
        <f t="shared" si="476"/>
        <v>theater</v>
      </c>
      <c r="R3819" t="str">
        <f t="shared" si="477"/>
        <v>plays</v>
      </c>
      <c r="S3819" s="10">
        <f t="shared" si="478"/>
        <v>42284.69694444444</v>
      </c>
      <c r="T3819" t="str">
        <f t="shared" si="472"/>
        <v>Oct</v>
      </c>
      <c r="U3819">
        <f t="shared" si="473"/>
        <v>2015</v>
      </c>
      <c r="V3819" s="10">
        <f t="shared" si="479"/>
        <v>42301.165972222225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474"/>
        <v>227.99999999999997</v>
      </c>
      <c r="P3820" s="5">
        <f t="shared" si="475"/>
        <v>57</v>
      </c>
      <c r="Q3820" t="str">
        <f t="shared" si="476"/>
        <v>theater</v>
      </c>
      <c r="R3820" t="str">
        <f t="shared" si="477"/>
        <v>plays</v>
      </c>
      <c r="S3820" s="10">
        <f t="shared" si="478"/>
        <v>42045.84238425926</v>
      </c>
      <c r="T3820" t="str">
        <f t="shared" si="472"/>
        <v>Feb</v>
      </c>
      <c r="U3820">
        <f t="shared" si="473"/>
        <v>2015</v>
      </c>
      <c r="V3820" s="10">
        <f t="shared" si="479"/>
        <v>42075.800717592589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474"/>
        <v>106.4</v>
      </c>
      <c r="P3821" s="5">
        <f t="shared" si="475"/>
        <v>40.92307692307692</v>
      </c>
      <c r="Q3821" t="str">
        <f t="shared" si="476"/>
        <v>theater</v>
      </c>
      <c r="R3821" t="str">
        <f t="shared" si="477"/>
        <v>plays</v>
      </c>
      <c r="S3821" s="10">
        <f t="shared" si="478"/>
        <v>42184.209537037037</v>
      </c>
      <c r="T3821" t="str">
        <f t="shared" si="472"/>
        <v>Jun</v>
      </c>
      <c r="U3821">
        <f t="shared" si="473"/>
        <v>2015</v>
      </c>
      <c r="V3821" s="10">
        <f t="shared" si="479"/>
        <v>42202.876388888893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474"/>
        <v>143.33333333333334</v>
      </c>
      <c r="P3822" s="5">
        <f t="shared" si="475"/>
        <v>21.5</v>
      </c>
      <c r="Q3822" t="str">
        <f t="shared" si="476"/>
        <v>theater</v>
      </c>
      <c r="R3822" t="str">
        <f t="shared" si="477"/>
        <v>plays</v>
      </c>
      <c r="S3822" s="10">
        <f t="shared" si="478"/>
        <v>42160.651817129634</v>
      </c>
      <c r="T3822" t="str">
        <f t="shared" si="472"/>
        <v>Jun</v>
      </c>
      <c r="U3822">
        <f t="shared" si="473"/>
        <v>2015</v>
      </c>
      <c r="V3822" s="10">
        <f t="shared" si="479"/>
        <v>42190.651817129634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474"/>
        <v>104.54285714285714</v>
      </c>
      <c r="P3823" s="5">
        <f t="shared" si="475"/>
        <v>79.543478260869563</v>
      </c>
      <c r="Q3823" t="str">
        <f t="shared" si="476"/>
        <v>theater</v>
      </c>
      <c r="R3823" t="str">
        <f t="shared" si="477"/>
        <v>plays</v>
      </c>
      <c r="S3823" s="10">
        <f t="shared" si="478"/>
        <v>42341.180636574078</v>
      </c>
      <c r="T3823" t="str">
        <f t="shared" si="472"/>
        <v>Dec</v>
      </c>
      <c r="U3823">
        <f t="shared" si="473"/>
        <v>2015</v>
      </c>
      <c r="V3823" s="10">
        <f t="shared" si="479"/>
        <v>42373.180636574078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474"/>
        <v>110.02000000000001</v>
      </c>
      <c r="P3824" s="5">
        <f t="shared" si="475"/>
        <v>72.381578947368425</v>
      </c>
      <c r="Q3824" t="str">
        <f t="shared" si="476"/>
        <v>theater</v>
      </c>
      <c r="R3824" t="str">
        <f t="shared" si="477"/>
        <v>plays</v>
      </c>
      <c r="S3824" s="10">
        <f t="shared" si="478"/>
        <v>42329.838159722218</v>
      </c>
      <c r="T3824" t="str">
        <f t="shared" si="472"/>
        <v>Nov</v>
      </c>
      <c r="U3824">
        <f t="shared" si="473"/>
        <v>2015</v>
      </c>
      <c r="V3824" s="10">
        <f t="shared" si="479"/>
        <v>42388.957638888889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474"/>
        <v>106</v>
      </c>
      <c r="P3825" s="5">
        <f t="shared" si="475"/>
        <v>64.634146341463421</v>
      </c>
      <c r="Q3825" t="str">
        <f t="shared" si="476"/>
        <v>theater</v>
      </c>
      <c r="R3825" t="str">
        <f t="shared" si="477"/>
        <v>plays</v>
      </c>
      <c r="S3825" s="10">
        <f t="shared" si="478"/>
        <v>42170.910231481481</v>
      </c>
      <c r="T3825" t="str">
        <f t="shared" si="472"/>
        <v>Jun</v>
      </c>
      <c r="U3825">
        <f t="shared" si="473"/>
        <v>2015</v>
      </c>
      <c r="V3825" s="10">
        <f t="shared" si="479"/>
        <v>42205.165972222225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474"/>
        <v>108</v>
      </c>
      <c r="P3826" s="5">
        <f t="shared" si="475"/>
        <v>38.571428571428569</v>
      </c>
      <c r="Q3826" t="str">
        <f t="shared" si="476"/>
        <v>theater</v>
      </c>
      <c r="R3826" t="str">
        <f t="shared" si="477"/>
        <v>plays</v>
      </c>
      <c r="S3826" s="10">
        <f t="shared" si="478"/>
        <v>42571.626192129625</v>
      </c>
      <c r="T3826" t="str">
        <f t="shared" si="472"/>
        <v>Jul</v>
      </c>
      <c r="U3826">
        <f t="shared" si="473"/>
        <v>2016</v>
      </c>
      <c r="V3826" s="10">
        <f t="shared" si="479"/>
        <v>42583.570138888885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474"/>
        <v>105.42</v>
      </c>
      <c r="P3827" s="5">
        <f t="shared" si="475"/>
        <v>107.57142857142857</v>
      </c>
      <c r="Q3827" t="str">
        <f t="shared" si="476"/>
        <v>theater</v>
      </c>
      <c r="R3827" t="str">
        <f t="shared" si="477"/>
        <v>plays</v>
      </c>
      <c r="S3827" s="10">
        <f t="shared" si="478"/>
        <v>42151.069606481484</v>
      </c>
      <c r="T3827" t="str">
        <f t="shared" si="472"/>
        <v>May</v>
      </c>
      <c r="U3827">
        <f t="shared" si="473"/>
        <v>2015</v>
      </c>
      <c r="V3827" s="10">
        <f t="shared" si="479"/>
        <v>42172.069606481484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474"/>
        <v>119.16666666666667</v>
      </c>
      <c r="P3828" s="5">
        <f t="shared" si="475"/>
        <v>27.5</v>
      </c>
      <c r="Q3828" t="str">
        <f t="shared" si="476"/>
        <v>theater</v>
      </c>
      <c r="R3828" t="str">
        <f t="shared" si="477"/>
        <v>plays</v>
      </c>
      <c r="S3828" s="10">
        <f t="shared" si="478"/>
        <v>42101.423541666663</v>
      </c>
      <c r="T3828" t="str">
        <f t="shared" si="472"/>
        <v>Apr</v>
      </c>
      <c r="U3828">
        <f t="shared" si="473"/>
        <v>2015</v>
      </c>
      <c r="V3828" s="10">
        <f t="shared" si="479"/>
        <v>42131.423541666663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474"/>
        <v>152.66666666666666</v>
      </c>
      <c r="P3829" s="5">
        <f t="shared" si="475"/>
        <v>70.461538461538467</v>
      </c>
      <c r="Q3829" t="str">
        <f t="shared" si="476"/>
        <v>theater</v>
      </c>
      <c r="R3829" t="str">
        <f t="shared" si="477"/>
        <v>plays</v>
      </c>
      <c r="S3829" s="10">
        <f t="shared" si="478"/>
        <v>42034.928252314814</v>
      </c>
      <c r="T3829" t="str">
        <f t="shared" si="472"/>
        <v>Jan</v>
      </c>
      <c r="U3829">
        <f t="shared" si="473"/>
        <v>2015</v>
      </c>
      <c r="V3829" s="10">
        <f t="shared" si="479"/>
        <v>42090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474"/>
        <v>100</v>
      </c>
      <c r="P3830" s="5">
        <f t="shared" si="475"/>
        <v>178.57142857142858</v>
      </c>
      <c r="Q3830" t="str">
        <f t="shared" si="476"/>
        <v>theater</v>
      </c>
      <c r="R3830" t="str">
        <f t="shared" si="477"/>
        <v>plays</v>
      </c>
      <c r="S3830" s="10">
        <f t="shared" si="478"/>
        <v>41944.527627314819</v>
      </c>
      <c r="T3830" t="str">
        <f t="shared" si="472"/>
        <v>Nov</v>
      </c>
      <c r="U3830">
        <f t="shared" si="473"/>
        <v>2014</v>
      </c>
      <c r="V3830" s="10">
        <f t="shared" si="479"/>
        <v>42004.569293981483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474"/>
        <v>100.2</v>
      </c>
      <c r="P3831" s="5">
        <f t="shared" si="475"/>
        <v>62.625</v>
      </c>
      <c r="Q3831" t="str">
        <f t="shared" si="476"/>
        <v>theater</v>
      </c>
      <c r="R3831" t="str">
        <f t="shared" si="477"/>
        <v>plays</v>
      </c>
      <c r="S3831" s="10">
        <f t="shared" si="478"/>
        <v>42593.865405092598</v>
      </c>
      <c r="T3831" t="str">
        <f t="shared" si="472"/>
        <v>Aug</v>
      </c>
      <c r="U3831">
        <f t="shared" si="473"/>
        <v>2016</v>
      </c>
      <c r="V3831" s="10">
        <f t="shared" si="479"/>
        <v>42613.865405092598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474"/>
        <v>225</v>
      </c>
      <c r="P3832" s="5">
        <f t="shared" si="475"/>
        <v>75</v>
      </c>
      <c r="Q3832" t="str">
        <f t="shared" si="476"/>
        <v>theater</v>
      </c>
      <c r="R3832" t="str">
        <f t="shared" si="477"/>
        <v>plays</v>
      </c>
      <c r="S3832" s="10">
        <f t="shared" si="478"/>
        <v>42503.740868055553</v>
      </c>
      <c r="T3832" t="str">
        <f t="shared" si="472"/>
        <v>May</v>
      </c>
      <c r="U3832">
        <f t="shared" si="473"/>
        <v>2016</v>
      </c>
      <c r="V3832" s="10">
        <f t="shared" si="479"/>
        <v>42517.740868055553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474"/>
        <v>106.02199999999999</v>
      </c>
      <c r="P3833" s="5">
        <f t="shared" si="475"/>
        <v>58.901111111111113</v>
      </c>
      <c r="Q3833" t="str">
        <f t="shared" si="476"/>
        <v>theater</v>
      </c>
      <c r="R3833" t="str">
        <f t="shared" si="477"/>
        <v>plays</v>
      </c>
      <c r="S3833" s="10">
        <f t="shared" si="478"/>
        <v>41927.848900462966</v>
      </c>
      <c r="T3833" t="str">
        <f t="shared" si="472"/>
        <v>Oct</v>
      </c>
      <c r="U3833">
        <f t="shared" si="473"/>
        <v>2014</v>
      </c>
      <c r="V3833" s="10">
        <f t="shared" si="479"/>
        <v>41948.890567129631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474"/>
        <v>104.66666666666666</v>
      </c>
      <c r="P3834" s="5">
        <f t="shared" si="475"/>
        <v>139.55555555555554</v>
      </c>
      <c r="Q3834" t="str">
        <f t="shared" si="476"/>
        <v>theater</v>
      </c>
      <c r="R3834" t="str">
        <f t="shared" si="477"/>
        <v>plays</v>
      </c>
      <c r="S3834" s="10">
        <f t="shared" si="478"/>
        <v>42375.114988425921</v>
      </c>
      <c r="T3834" t="str">
        <f t="shared" si="472"/>
        <v>Jan</v>
      </c>
      <c r="U3834">
        <f t="shared" si="473"/>
        <v>2016</v>
      </c>
      <c r="V3834" s="10">
        <f t="shared" si="479"/>
        <v>42420.114988425921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474"/>
        <v>116.66666666666667</v>
      </c>
      <c r="P3835" s="5">
        <f t="shared" si="475"/>
        <v>70</v>
      </c>
      <c r="Q3835" t="str">
        <f t="shared" si="476"/>
        <v>theater</v>
      </c>
      <c r="R3835" t="str">
        <f t="shared" si="477"/>
        <v>plays</v>
      </c>
      <c r="S3835" s="10">
        <f t="shared" si="478"/>
        <v>41963.872361111105</v>
      </c>
      <c r="T3835" t="str">
        <f t="shared" si="472"/>
        <v>Nov</v>
      </c>
      <c r="U3835">
        <f t="shared" si="473"/>
        <v>2014</v>
      </c>
      <c r="V3835" s="10">
        <f t="shared" si="479"/>
        <v>41974.797916666663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474"/>
        <v>109.03333333333333</v>
      </c>
      <c r="P3836" s="5">
        <f t="shared" si="475"/>
        <v>57.385964912280699</v>
      </c>
      <c r="Q3836" t="str">
        <f t="shared" si="476"/>
        <v>theater</v>
      </c>
      <c r="R3836" t="str">
        <f t="shared" si="477"/>
        <v>plays</v>
      </c>
      <c r="S3836" s="10">
        <f t="shared" si="478"/>
        <v>42143.445219907408</v>
      </c>
      <c r="T3836" t="str">
        <f t="shared" si="472"/>
        <v>May</v>
      </c>
      <c r="U3836">
        <f t="shared" si="473"/>
        <v>2015</v>
      </c>
      <c r="V3836" s="10">
        <f t="shared" si="479"/>
        <v>42173.445219907408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474"/>
        <v>160</v>
      </c>
      <c r="P3837" s="5">
        <f t="shared" si="475"/>
        <v>40</v>
      </c>
      <c r="Q3837" t="str">
        <f t="shared" si="476"/>
        <v>theater</v>
      </c>
      <c r="R3837" t="str">
        <f t="shared" si="477"/>
        <v>plays</v>
      </c>
      <c r="S3837" s="10">
        <f t="shared" si="478"/>
        <v>42460.94222222222</v>
      </c>
      <c r="T3837" t="str">
        <f t="shared" si="472"/>
        <v>Mar</v>
      </c>
      <c r="U3837">
        <f t="shared" si="473"/>
        <v>2016</v>
      </c>
      <c r="V3837" s="10">
        <f t="shared" si="479"/>
        <v>42481.94222222222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474"/>
        <v>112.5</v>
      </c>
      <c r="P3838" s="5">
        <f t="shared" si="475"/>
        <v>64.285714285714292</v>
      </c>
      <c r="Q3838" t="str">
        <f t="shared" si="476"/>
        <v>theater</v>
      </c>
      <c r="R3838" t="str">
        <f t="shared" si="477"/>
        <v>plays</v>
      </c>
      <c r="S3838" s="10">
        <f t="shared" si="478"/>
        <v>42553.926527777774</v>
      </c>
      <c r="T3838" t="str">
        <f t="shared" si="472"/>
        <v>Jul</v>
      </c>
      <c r="U3838">
        <f t="shared" si="473"/>
        <v>2016</v>
      </c>
      <c r="V3838" s="10">
        <f t="shared" si="479"/>
        <v>42585.172916666663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474"/>
        <v>102.1</v>
      </c>
      <c r="P3839" s="5">
        <f t="shared" si="475"/>
        <v>120.11764705882354</v>
      </c>
      <c r="Q3839" t="str">
        <f t="shared" si="476"/>
        <v>theater</v>
      </c>
      <c r="R3839" t="str">
        <f t="shared" si="477"/>
        <v>plays</v>
      </c>
      <c r="S3839" s="10">
        <f t="shared" si="478"/>
        <v>42152.765717592592</v>
      </c>
      <c r="T3839" t="str">
        <f t="shared" si="472"/>
        <v>May</v>
      </c>
      <c r="U3839">
        <f t="shared" si="473"/>
        <v>2015</v>
      </c>
      <c r="V3839" s="10">
        <f t="shared" si="479"/>
        <v>42188.765717592592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474"/>
        <v>100.824</v>
      </c>
      <c r="P3840" s="5">
        <f t="shared" si="475"/>
        <v>1008.24</v>
      </c>
      <c r="Q3840" t="str">
        <f t="shared" si="476"/>
        <v>theater</v>
      </c>
      <c r="R3840" t="str">
        <f t="shared" si="477"/>
        <v>plays</v>
      </c>
      <c r="S3840" s="10">
        <f t="shared" si="478"/>
        <v>42116.710752314815</v>
      </c>
      <c r="T3840" t="str">
        <f t="shared" si="472"/>
        <v>Apr</v>
      </c>
      <c r="U3840">
        <f t="shared" si="473"/>
        <v>2015</v>
      </c>
      <c r="V3840" s="10">
        <f t="shared" si="479"/>
        <v>42146.710752314815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474"/>
        <v>101.25</v>
      </c>
      <c r="P3841" s="5">
        <f t="shared" si="475"/>
        <v>63.28125</v>
      </c>
      <c r="Q3841" t="str">
        <f t="shared" si="476"/>
        <v>theater</v>
      </c>
      <c r="R3841" t="str">
        <f t="shared" si="477"/>
        <v>plays</v>
      </c>
      <c r="S3841" s="10">
        <f t="shared" si="478"/>
        <v>42155.142638888887</v>
      </c>
      <c r="T3841" t="str">
        <f t="shared" si="472"/>
        <v>May</v>
      </c>
      <c r="U3841">
        <f t="shared" si="473"/>
        <v>2015</v>
      </c>
      <c r="V3841" s="10">
        <f t="shared" si="479"/>
        <v>42215.142638888887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474"/>
        <v>6500</v>
      </c>
      <c r="P3842" s="5">
        <f t="shared" si="475"/>
        <v>21.666666666666668</v>
      </c>
      <c r="Q3842" t="str">
        <f t="shared" si="476"/>
        <v>theater</v>
      </c>
      <c r="R3842" t="str">
        <f t="shared" si="477"/>
        <v>plays</v>
      </c>
      <c r="S3842" s="10">
        <f t="shared" si="478"/>
        <v>42432.701724537037</v>
      </c>
      <c r="T3842" t="str">
        <f t="shared" ref="T3842:T3905" si="480">TEXT(S3842,"mmm")</f>
        <v>Mar</v>
      </c>
      <c r="U3842">
        <f t="shared" ref="U3842:U3905" si="481">YEAR(S3842)</f>
        <v>2016</v>
      </c>
      <c r="V3842" s="10">
        <f t="shared" si="479"/>
        <v>42457.660057870366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482">(E3843/D3843)*100</f>
        <v>8.7200000000000006</v>
      </c>
      <c r="P3843" s="5">
        <f t="shared" ref="P3843:P3906" si="483">IFERROR(E3843/L3843,0)</f>
        <v>25.647058823529413</v>
      </c>
      <c r="Q3843" t="str">
        <f t="shared" ref="Q3843:Q3906" si="484">LEFT(N3843,SEARCH("/",N3843,1)-1)</f>
        <v>theater</v>
      </c>
      <c r="R3843" t="str">
        <f t="shared" ref="R3843:R3906" si="485">RIGHT(N3843,LEN(N3843)-SEARCH("/",N3843,1))</f>
        <v>plays</v>
      </c>
      <c r="S3843" s="10">
        <f t="shared" ref="S3843:S3906" si="486">(((J3843/60)/60)/24)+DATE(1970,1,1)</f>
        <v>41780.785729166666</v>
      </c>
      <c r="T3843" t="str">
        <f t="shared" si="480"/>
        <v>May</v>
      </c>
      <c r="U3843">
        <f t="shared" si="481"/>
        <v>2014</v>
      </c>
      <c r="V3843" s="10">
        <f t="shared" ref="V3843:V3906" si="487">(((I3843/60)/60)/24)+DATE(1970,1,1)</f>
        <v>41840.785729166666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482"/>
        <v>21.94</v>
      </c>
      <c r="P3844" s="5">
        <f t="shared" si="483"/>
        <v>47.695652173913047</v>
      </c>
      <c r="Q3844" t="str">
        <f t="shared" si="484"/>
        <v>theater</v>
      </c>
      <c r="R3844" t="str">
        <f t="shared" si="485"/>
        <v>plays</v>
      </c>
      <c r="S3844" s="10">
        <f t="shared" si="486"/>
        <v>41740.493657407409</v>
      </c>
      <c r="T3844" t="str">
        <f t="shared" si="480"/>
        <v>Apr</v>
      </c>
      <c r="U3844">
        <f t="shared" si="481"/>
        <v>2014</v>
      </c>
      <c r="V3844" s="10">
        <f t="shared" si="487"/>
        <v>41770.493657407409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482"/>
        <v>21.3</v>
      </c>
      <c r="P3845" s="5">
        <f t="shared" si="483"/>
        <v>56.05263157894737</v>
      </c>
      <c r="Q3845" t="str">
        <f t="shared" si="484"/>
        <v>theater</v>
      </c>
      <c r="R3845" t="str">
        <f t="shared" si="485"/>
        <v>plays</v>
      </c>
      <c r="S3845" s="10">
        <f t="shared" si="486"/>
        <v>41766.072500000002</v>
      </c>
      <c r="T3845" t="str">
        <f t="shared" si="480"/>
        <v>May</v>
      </c>
      <c r="U3845">
        <f t="shared" si="481"/>
        <v>2014</v>
      </c>
      <c r="V3845" s="10">
        <f t="shared" si="487"/>
        <v>41791.072500000002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482"/>
        <v>41.489795918367342</v>
      </c>
      <c r="P3846" s="5">
        <f t="shared" si="483"/>
        <v>81.319999999999993</v>
      </c>
      <c r="Q3846" t="str">
        <f t="shared" si="484"/>
        <v>theater</v>
      </c>
      <c r="R3846" t="str">
        <f t="shared" si="485"/>
        <v>plays</v>
      </c>
      <c r="S3846" s="10">
        <f t="shared" si="486"/>
        <v>41766.617291666669</v>
      </c>
      <c r="T3846" t="str">
        <f t="shared" si="480"/>
        <v>May</v>
      </c>
      <c r="U3846">
        <f t="shared" si="481"/>
        <v>2014</v>
      </c>
      <c r="V3846" s="10">
        <f t="shared" si="487"/>
        <v>41793.290972222225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482"/>
        <v>2.105</v>
      </c>
      <c r="P3847" s="5">
        <f t="shared" si="483"/>
        <v>70.166666666666671</v>
      </c>
      <c r="Q3847" t="str">
        <f t="shared" si="484"/>
        <v>theater</v>
      </c>
      <c r="R3847" t="str">
        <f t="shared" si="485"/>
        <v>plays</v>
      </c>
      <c r="S3847" s="10">
        <f t="shared" si="486"/>
        <v>42248.627013888887</v>
      </c>
      <c r="T3847" t="str">
        <f t="shared" si="480"/>
        <v>Sep</v>
      </c>
      <c r="U3847">
        <f t="shared" si="481"/>
        <v>2015</v>
      </c>
      <c r="V3847" s="10">
        <f t="shared" si="487"/>
        <v>42278.627013888887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482"/>
        <v>2.7</v>
      </c>
      <c r="P3848" s="5">
        <f t="shared" si="483"/>
        <v>23.625</v>
      </c>
      <c r="Q3848" t="str">
        <f t="shared" si="484"/>
        <v>theater</v>
      </c>
      <c r="R3848" t="str">
        <f t="shared" si="485"/>
        <v>plays</v>
      </c>
      <c r="S3848" s="10">
        <f t="shared" si="486"/>
        <v>41885.221550925926</v>
      </c>
      <c r="T3848" t="str">
        <f t="shared" si="480"/>
        <v>Sep</v>
      </c>
      <c r="U3848">
        <f t="shared" si="481"/>
        <v>2014</v>
      </c>
      <c r="V3848" s="10">
        <f t="shared" si="487"/>
        <v>41916.290972222225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482"/>
        <v>16.161904761904761</v>
      </c>
      <c r="P3849" s="5">
        <f t="shared" si="483"/>
        <v>188.55555555555554</v>
      </c>
      <c r="Q3849" t="str">
        <f t="shared" si="484"/>
        <v>theater</v>
      </c>
      <c r="R3849" t="str">
        <f t="shared" si="485"/>
        <v>plays</v>
      </c>
      <c r="S3849" s="10">
        <f t="shared" si="486"/>
        <v>42159.224432870367</v>
      </c>
      <c r="T3849" t="str">
        <f t="shared" si="480"/>
        <v>Jun</v>
      </c>
      <c r="U3849">
        <f t="shared" si="481"/>
        <v>2015</v>
      </c>
      <c r="V3849" s="10">
        <f t="shared" si="487"/>
        <v>42204.224432870367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482"/>
        <v>16.376923076923077</v>
      </c>
      <c r="P3850" s="5">
        <f t="shared" si="483"/>
        <v>49.511627906976742</v>
      </c>
      <c r="Q3850" t="str">
        <f t="shared" si="484"/>
        <v>theater</v>
      </c>
      <c r="R3850" t="str">
        <f t="shared" si="485"/>
        <v>plays</v>
      </c>
      <c r="S3850" s="10">
        <f t="shared" si="486"/>
        <v>42265.817002314812</v>
      </c>
      <c r="T3850" t="str">
        <f t="shared" si="480"/>
        <v>Sep</v>
      </c>
      <c r="U3850">
        <f t="shared" si="481"/>
        <v>2015</v>
      </c>
      <c r="V3850" s="10">
        <f t="shared" si="487"/>
        <v>42295.817002314812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482"/>
        <v>7.043333333333333</v>
      </c>
      <c r="P3851" s="5">
        <f t="shared" si="483"/>
        <v>75.464285714285708</v>
      </c>
      <c r="Q3851" t="str">
        <f t="shared" si="484"/>
        <v>theater</v>
      </c>
      <c r="R3851" t="str">
        <f t="shared" si="485"/>
        <v>plays</v>
      </c>
      <c r="S3851" s="10">
        <f t="shared" si="486"/>
        <v>42136.767175925925</v>
      </c>
      <c r="T3851" t="str">
        <f t="shared" si="480"/>
        <v>May</v>
      </c>
      <c r="U3851">
        <f t="shared" si="481"/>
        <v>2015</v>
      </c>
      <c r="V3851" s="10">
        <f t="shared" si="487"/>
        <v>42166.767175925925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482"/>
        <v>3.8</v>
      </c>
      <c r="P3852" s="5">
        <f t="shared" si="483"/>
        <v>9.5</v>
      </c>
      <c r="Q3852" t="str">
        <f t="shared" si="484"/>
        <v>theater</v>
      </c>
      <c r="R3852" t="str">
        <f t="shared" si="485"/>
        <v>plays</v>
      </c>
      <c r="S3852" s="10">
        <f t="shared" si="486"/>
        <v>41975.124340277776</v>
      </c>
      <c r="T3852" t="str">
        <f t="shared" si="480"/>
        <v>Dec</v>
      </c>
      <c r="U3852">
        <f t="shared" si="481"/>
        <v>2014</v>
      </c>
      <c r="V3852" s="10">
        <f t="shared" si="487"/>
        <v>42005.124340277776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482"/>
        <v>34.08</v>
      </c>
      <c r="P3853" s="5">
        <f t="shared" si="483"/>
        <v>35.5</v>
      </c>
      <c r="Q3853" t="str">
        <f t="shared" si="484"/>
        <v>theater</v>
      </c>
      <c r="R3853" t="str">
        <f t="shared" si="485"/>
        <v>plays</v>
      </c>
      <c r="S3853" s="10">
        <f t="shared" si="486"/>
        <v>42172.439571759256</v>
      </c>
      <c r="T3853" t="str">
        <f t="shared" si="480"/>
        <v>Jun</v>
      </c>
      <c r="U3853">
        <f t="shared" si="481"/>
        <v>2015</v>
      </c>
      <c r="V3853" s="10">
        <f t="shared" si="487"/>
        <v>42202.439571759256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482"/>
        <v>0.2</v>
      </c>
      <c r="P3854" s="5">
        <f t="shared" si="483"/>
        <v>10</v>
      </c>
      <c r="Q3854" t="str">
        <f t="shared" si="484"/>
        <v>theater</v>
      </c>
      <c r="R3854" t="str">
        <f t="shared" si="485"/>
        <v>plays</v>
      </c>
      <c r="S3854" s="10">
        <f t="shared" si="486"/>
        <v>42065.190694444449</v>
      </c>
      <c r="T3854" t="str">
        <f t="shared" si="480"/>
        <v>Mar</v>
      </c>
      <c r="U3854">
        <f t="shared" si="481"/>
        <v>2015</v>
      </c>
      <c r="V3854" s="10">
        <f t="shared" si="487"/>
        <v>42090.149027777778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482"/>
        <v>2.5999999999999999E-2</v>
      </c>
      <c r="P3855" s="5">
        <f t="shared" si="483"/>
        <v>13</v>
      </c>
      <c r="Q3855" t="str">
        <f t="shared" si="484"/>
        <v>theater</v>
      </c>
      <c r="R3855" t="str">
        <f t="shared" si="485"/>
        <v>plays</v>
      </c>
      <c r="S3855" s="10">
        <f t="shared" si="486"/>
        <v>41848.84002314815</v>
      </c>
      <c r="T3855" t="str">
        <f t="shared" si="480"/>
        <v>Jul</v>
      </c>
      <c r="U3855">
        <f t="shared" si="481"/>
        <v>2014</v>
      </c>
      <c r="V3855" s="10">
        <f t="shared" si="487"/>
        <v>41883.84002314815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482"/>
        <v>16.254545454545454</v>
      </c>
      <c r="P3856" s="5">
        <f t="shared" si="483"/>
        <v>89.4</v>
      </c>
      <c r="Q3856" t="str">
        <f t="shared" si="484"/>
        <v>theater</v>
      </c>
      <c r="R3856" t="str">
        <f t="shared" si="485"/>
        <v>plays</v>
      </c>
      <c r="S3856" s="10">
        <f t="shared" si="486"/>
        <v>42103.884930555556</v>
      </c>
      <c r="T3856" t="str">
        <f t="shared" si="480"/>
        <v>Apr</v>
      </c>
      <c r="U3856">
        <f t="shared" si="481"/>
        <v>2015</v>
      </c>
      <c r="V3856" s="10">
        <f t="shared" si="487"/>
        <v>42133.884930555556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482"/>
        <v>2.5</v>
      </c>
      <c r="P3857" s="5">
        <f t="shared" si="483"/>
        <v>25</v>
      </c>
      <c r="Q3857" t="str">
        <f t="shared" si="484"/>
        <v>theater</v>
      </c>
      <c r="R3857" t="str">
        <f t="shared" si="485"/>
        <v>plays</v>
      </c>
      <c r="S3857" s="10">
        <f t="shared" si="486"/>
        <v>42059.970729166671</v>
      </c>
      <c r="T3857" t="str">
        <f t="shared" si="480"/>
        <v>Feb</v>
      </c>
      <c r="U3857">
        <f t="shared" si="481"/>
        <v>2015</v>
      </c>
      <c r="V3857" s="10">
        <f t="shared" si="487"/>
        <v>42089.929062499999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482"/>
        <v>0.02</v>
      </c>
      <c r="P3858" s="5">
        <f t="shared" si="483"/>
        <v>1</v>
      </c>
      <c r="Q3858" t="str">
        <f t="shared" si="484"/>
        <v>theater</v>
      </c>
      <c r="R3858" t="str">
        <f t="shared" si="485"/>
        <v>plays</v>
      </c>
      <c r="S3858" s="10">
        <f t="shared" si="486"/>
        <v>42041.743090277778</v>
      </c>
      <c r="T3858" t="str">
        <f t="shared" si="480"/>
        <v>Feb</v>
      </c>
      <c r="U3858">
        <f t="shared" si="481"/>
        <v>2015</v>
      </c>
      <c r="V3858" s="10">
        <f t="shared" si="487"/>
        <v>42071.701423611114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482"/>
        <v>5.2</v>
      </c>
      <c r="P3859" s="5">
        <f t="shared" si="483"/>
        <v>65</v>
      </c>
      <c r="Q3859" t="str">
        <f t="shared" si="484"/>
        <v>theater</v>
      </c>
      <c r="R3859" t="str">
        <f t="shared" si="485"/>
        <v>plays</v>
      </c>
      <c r="S3859" s="10">
        <f t="shared" si="486"/>
        <v>41829.73715277778</v>
      </c>
      <c r="T3859" t="str">
        <f t="shared" si="480"/>
        <v>Jul</v>
      </c>
      <c r="U3859">
        <f t="shared" si="481"/>
        <v>2014</v>
      </c>
      <c r="V3859" s="10">
        <f t="shared" si="487"/>
        <v>41852.716666666667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482"/>
        <v>2</v>
      </c>
      <c r="P3860" s="5">
        <f t="shared" si="483"/>
        <v>10</v>
      </c>
      <c r="Q3860" t="str">
        <f t="shared" si="484"/>
        <v>theater</v>
      </c>
      <c r="R3860" t="str">
        <f t="shared" si="485"/>
        <v>plays</v>
      </c>
      <c r="S3860" s="10">
        <f t="shared" si="486"/>
        <v>42128.431064814817</v>
      </c>
      <c r="T3860" t="str">
        <f t="shared" si="480"/>
        <v>May</v>
      </c>
      <c r="U3860">
        <f t="shared" si="481"/>
        <v>2015</v>
      </c>
      <c r="V3860" s="10">
        <f t="shared" si="487"/>
        <v>42146.875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482"/>
        <v>0.04</v>
      </c>
      <c r="P3861" s="5">
        <f t="shared" si="483"/>
        <v>1</v>
      </c>
      <c r="Q3861" t="str">
        <f t="shared" si="484"/>
        <v>theater</v>
      </c>
      <c r="R3861" t="str">
        <f t="shared" si="485"/>
        <v>plays</v>
      </c>
      <c r="S3861" s="10">
        <f t="shared" si="486"/>
        <v>41789.893599537041</v>
      </c>
      <c r="T3861" t="str">
        <f t="shared" si="480"/>
        <v>May</v>
      </c>
      <c r="U3861">
        <f t="shared" si="481"/>
        <v>2014</v>
      </c>
      <c r="V3861" s="10">
        <f t="shared" si="487"/>
        <v>41815.875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482"/>
        <v>17.666666666666668</v>
      </c>
      <c r="P3862" s="5">
        <f t="shared" si="483"/>
        <v>81.538461538461533</v>
      </c>
      <c r="Q3862" t="str">
        <f t="shared" si="484"/>
        <v>theater</v>
      </c>
      <c r="R3862" t="str">
        <f t="shared" si="485"/>
        <v>plays</v>
      </c>
      <c r="S3862" s="10">
        <f t="shared" si="486"/>
        <v>41833.660995370366</v>
      </c>
      <c r="T3862" t="str">
        <f t="shared" si="480"/>
        <v>Jul</v>
      </c>
      <c r="U3862">
        <f t="shared" si="481"/>
        <v>2014</v>
      </c>
      <c r="V3862" s="10">
        <f t="shared" si="487"/>
        <v>41863.660995370366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482"/>
        <v>5</v>
      </c>
      <c r="P3863" s="5">
        <f t="shared" si="483"/>
        <v>100</v>
      </c>
      <c r="Q3863" t="str">
        <f t="shared" si="484"/>
        <v>theater</v>
      </c>
      <c r="R3863" t="str">
        <f t="shared" si="485"/>
        <v>plays</v>
      </c>
      <c r="S3863" s="10">
        <f t="shared" si="486"/>
        <v>41914.590011574073</v>
      </c>
      <c r="T3863" t="str">
        <f t="shared" si="480"/>
        <v>Oct</v>
      </c>
      <c r="U3863">
        <f t="shared" si="481"/>
        <v>2014</v>
      </c>
      <c r="V3863" s="10">
        <f t="shared" si="487"/>
        <v>41955.907638888893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482"/>
        <v>1.3333333333333334E-2</v>
      </c>
      <c r="P3864" s="5">
        <f t="shared" si="483"/>
        <v>1</v>
      </c>
      <c r="Q3864" t="str">
        <f t="shared" si="484"/>
        <v>theater</v>
      </c>
      <c r="R3864" t="str">
        <f t="shared" si="485"/>
        <v>plays</v>
      </c>
      <c r="S3864" s="10">
        <f t="shared" si="486"/>
        <v>42611.261064814811</v>
      </c>
      <c r="T3864" t="str">
        <f t="shared" si="480"/>
        <v>Aug</v>
      </c>
      <c r="U3864">
        <f t="shared" si="481"/>
        <v>2016</v>
      </c>
      <c r="V3864" s="10">
        <f t="shared" si="487"/>
        <v>42625.707638888889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482"/>
        <v>0</v>
      </c>
      <c r="P3865" s="5">
        <f t="shared" si="483"/>
        <v>0</v>
      </c>
      <c r="Q3865" t="str">
        <f t="shared" si="484"/>
        <v>theater</v>
      </c>
      <c r="R3865" t="str">
        <f t="shared" si="485"/>
        <v>plays</v>
      </c>
      <c r="S3865" s="10">
        <f t="shared" si="486"/>
        <v>42253.633159722223</v>
      </c>
      <c r="T3865" t="str">
        <f t="shared" si="480"/>
        <v>Sep</v>
      </c>
      <c r="U3865">
        <f t="shared" si="481"/>
        <v>2015</v>
      </c>
      <c r="V3865" s="10">
        <f t="shared" si="487"/>
        <v>42313.674826388888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482"/>
        <v>1.2</v>
      </c>
      <c r="P3866" s="5">
        <f t="shared" si="483"/>
        <v>20</v>
      </c>
      <c r="Q3866" t="str">
        <f t="shared" si="484"/>
        <v>theater</v>
      </c>
      <c r="R3866" t="str">
        <f t="shared" si="485"/>
        <v>plays</v>
      </c>
      <c r="S3866" s="10">
        <f t="shared" si="486"/>
        <v>42295.891828703709</v>
      </c>
      <c r="T3866" t="str">
        <f t="shared" si="480"/>
        <v>Oct</v>
      </c>
      <c r="U3866">
        <f t="shared" si="481"/>
        <v>2015</v>
      </c>
      <c r="V3866" s="10">
        <f t="shared" si="487"/>
        <v>42325.933495370366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482"/>
        <v>26.937422295897225</v>
      </c>
      <c r="P3867" s="5">
        <f t="shared" si="483"/>
        <v>46.428571428571431</v>
      </c>
      <c r="Q3867" t="str">
        <f t="shared" si="484"/>
        <v>theater</v>
      </c>
      <c r="R3867" t="str">
        <f t="shared" si="485"/>
        <v>plays</v>
      </c>
      <c r="S3867" s="10">
        <f t="shared" si="486"/>
        <v>41841.651597222226</v>
      </c>
      <c r="T3867" t="str">
        <f t="shared" si="480"/>
        <v>Jul</v>
      </c>
      <c r="U3867">
        <f t="shared" si="481"/>
        <v>2014</v>
      </c>
      <c r="V3867" s="10">
        <f t="shared" si="487"/>
        <v>41881.229166666664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482"/>
        <v>0.54999999999999993</v>
      </c>
      <c r="P3868" s="5">
        <f t="shared" si="483"/>
        <v>5.5</v>
      </c>
      <c r="Q3868" t="str">
        <f t="shared" si="484"/>
        <v>theater</v>
      </c>
      <c r="R3868" t="str">
        <f t="shared" si="485"/>
        <v>plays</v>
      </c>
      <c r="S3868" s="10">
        <f t="shared" si="486"/>
        <v>42402.947002314817</v>
      </c>
      <c r="T3868" t="str">
        <f t="shared" si="480"/>
        <v>Feb</v>
      </c>
      <c r="U3868">
        <f t="shared" si="481"/>
        <v>2016</v>
      </c>
      <c r="V3868" s="10">
        <f t="shared" si="487"/>
        <v>42452.145138888889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482"/>
        <v>12.55</v>
      </c>
      <c r="P3869" s="5">
        <f t="shared" si="483"/>
        <v>50.2</v>
      </c>
      <c r="Q3869" t="str">
        <f t="shared" si="484"/>
        <v>theater</v>
      </c>
      <c r="R3869" t="str">
        <f t="shared" si="485"/>
        <v>plays</v>
      </c>
      <c r="S3869" s="10">
        <f t="shared" si="486"/>
        <v>42509.814108796301</v>
      </c>
      <c r="T3869" t="str">
        <f t="shared" si="480"/>
        <v>May</v>
      </c>
      <c r="U3869">
        <f t="shared" si="481"/>
        <v>2016</v>
      </c>
      <c r="V3869" s="10">
        <f t="shared" si="487"/>
        <v>42539.814108796301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482"/>
        <v>0.2</v>
      </c>
      <c r="P3870" s="5">
        <f t="shared" si="483"/>
        <v>10</v>
      </c>
      <c r="Q3870" t="str">
        <f t="shared" si="484"/>
        <v>theater</v>
      </c>
      <c r="R3870" t="str">
        <f t="shared" si="485"/>
        <v>musical</v>
      </c>
      <c r="S3870" s="10">
        <f t="shared" si="486"/>
        <v>41865.659780092588</v>
      </c>
      <c r="T3870" t="str">
        <f t="shared" si="480"/>
        <v>Aug</v>
      </c>
      <c r="U3870">
        <f t="shared" si="481"/>
        <v>2014</v>
      </c>
      <c r="V3870" s="10">
        <f t="shared" si="487"/>
        <v>41890.659780092588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482"/>
        <v>3.4474868431088401</v>
      </c>
      <c r="P3871" s="5">
        <f t="shared" si="483"/>
        <v>30.133333333333333</v>
      </c>
      <c r="Q3871" t="str">
        <f t="shared" si="484"/>
        <v>theater</v>
      </c>
      <c r="R3871" t="str">
        <f t="shared" si="485"/>
        <v>musical</v>
      </c>
      <c r="S3871" s="10">
        <f t="shared" si="486"/>
        <v>42047.724444444444</v>
      </c>
      <c r="T3871" t="str">
        <f t="shared" si="480"/>
        <v>Feb</v>
      </c>
      <c r="U3871">
        <f t="shared" si="481"/>
        <v>2015</v>
      </c>
      <c r="V3871" s="10">
        <f t="shared" si="487"/>
        <v>42077.132638888885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482"/>
        <v>15</v>
      </c>
      <c r="P3872" s="5">
        <f t="shared" si="483"/>
        <v>150</v>
      </c>
      <c r="Q3872" t="str">
        <f t="shared" si="484"/>
        <v>theater</v>
      </c>
      <c r="R3872" t="str">
        <f t="shared" si="485"/>
        <v>musical</v>
      </c>
      <c r="S3872" s="10">
        <f t="shared" si="486"/>
        <v>41793.17219907407</v>
      </c>
      <c r="T3872" t="str">
        <f t="shared" si="480"/>
        <v>Jun</v>
      </c>
      <c r="U3872">
        <f t="shared" si="481"/>
        <v>2014</v>
      </c>
      <c r="V3872" s="10">
        <f t="shared" si="487"/>
        <v>41823.17219907407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482"/>
        <v>2.666666666666667</v>
      </c>
      <c r="P3873" s="5">
        <f t="shared" si="483"/>
        <v>13.333333333333334</v>
      </c>
      <c r="Q3873" t="str">
        <f t="shared" si="484"/>
        <v>theater</v>
      </c>
      <c r="R3873" t="str">
        <f t="shared" si="485"/>
        <v>musical</v>
      </c>
      <c r="S3873" s="10">
        <f t="shared" si="486"/>
        <v>42763.780671296292</v>
      </c>
      <c r="T3873" t="str">
        <f t="shared" si="480"/>
        <v>Jan</v>
      </c>
      <c r="U3873">
        <f t="shared" si="481"/>
        <v>2017</v>
      </c>
      <c r="V3873" s="10">
        <f t="shared" si="487"/>
        <v>42823.739004629635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482"/>
        <v>0</v>
      </c>
      <c r="P3874" s="5">
        <f t="shared" si="483"/>
        <v>0</v>
      </c>
      <c r="Q3874" t="str">
        <f t="shared" si="484"/>
        <v>theater</v>
      </c>
      <c r="R3874" t="str">
        <f t="shared" si="485"/>
        <v>musical</v>
      </c>
      <c r="S3874" s="10">
        <f t="shared" si="486"/>
        <v>42180.145787037036</v>
      </c>
      <c r="T3874" t="str">
        <f t="shared" si="480"/>
        <v>Jun</v>
      </c>
      <c r="U3874">
        <f t="shared" si="481"/>
        <v>2015</v>
      </c>
      <c r="V3874" s="10">
        <f t="shared" si="487"/>
        <v>42230.145787037036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482"/>
        <v>0</v>
      </c>
      <c r="P3875" s="5">
        <f t="shared" si="483"/>
        <v>0</v>
      </c>
      <c r="Q3875" t="str">
        <f t="shared" si="484"/>
        <v>theater</v>
      </c>
      <c r="R3875" t="str">
        <f t="shared" si="485"/>
        <v>musical</v>
      </c>
      <c r="S3875" s="10">
        <f t="shared" si="486"/>
        <v>42255.696006944447</v>
      </c>
      <c r="T3875" t="str">
        <f t="shared" si="480"/>
        <v>Sep</v>
      </c>
      <c r="U3875">
        <f t="shared" si="481"/>
        <v>2015</v>
      </c>
      <c r="V3875" s="10">
        <f t="shared" si="487"/>
        <v>42285.696006944447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482"/>
        <v>0</v>
      </c>
      <c r="P3876" s="5">
        <f t="shared" si="483"/>
        <v>0</v>
      </c>
      <c r="Q3876" t="str">
        <f t="shared" si="484"/>
        <v>theater</v>
      </c>
      <c r="R3876" t="str">
        <f t="shared" si="485"/>
        <v>musical</v>
      </c>
      <c r="S3876" s="10">
        <f t="shared" si="486"/>
        <v>42007.016458333332</v>
      </c>
      <c r="T3876" t="str">
        <f t="shared" si="480"/>
        <v>Jan</v>
      </c>
      <c r="U3876">
        <f t="shared" si="481"/>
        <v>2015</v>
      </c>
      <c r="V3876" s="10">
        <f t="shared" si="487"/>
        <v>42028.041666666672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482"/>
        <v>0</v>
      </c>
      <c r="P3877" s="5">
        <f t="shared" si="483"/>
        <v>0</v>
      </c>
      <c r="Q3877" t="str">
        <f t="shared" si="484"/>
        <v>theater</v>
      </c>
      <c r="R3877" t="str">
        <f t="shared" si="485"/>
        <v>musical</v>
      </c>
      <c r="S3877" s="10">
        <f t="shared" si="486"/>
        <v>42615.346817129626</v>
      </c>
      <c r="T3877" t="str">
        <f t="shared" si="480"/>
        <v>Sep</v>
      </c>
      <c r="U3877">
        <f t="shared" si="481"/>
        <v>2016</v>
      </c>
      <c r="V3877" s="10">
        <f t="shared" si="487"/>
        <v>42616.416666666672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482"/>
        <v>52.794871794871788</v>
      </c>
      <c r="P3878" s="5">
        <f t="shared" si="483"/>
        <v>44.760869565217391</v>
      </c>
      <c r="Q3878" t="str">
        <f t="shared" si="484"/>
        <v>theater</v>
      </c>
      <c r="R3878" t="str">
        <f t="shared" si="485"/>
        <v>musical</v>
      </c>
      <c r="S3878" s="10">
        <f t="shared" si="486"/>
        <v>42372.624166666668</v>
      </c>
      <c r="T3878" t="str">
        <f t="shared" si="480"/>
        <v>Jan</v>
      </c>
      <c r="U3878">
        <f t="shared" si="481"/>
        <v>2016</v>
      </c>
      <c r="V3878" s="10">
        <f t="shared" si="487"/>
        <v>42402.624166666668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482"/>
        <v>4.9639999999999995</v>
      </c>
      <c r="P3879" s="5">
        <f t="shared" si="483"/>
        <v>88.642857142857139</v>
      </c>
      <c r="Q3879" t="str">
        <f t="shared" si="484"/>
        <v>theater</v>
      </c>
      <c r="R3879" t="str">
        <f t="shared" si="485"/>
        <v>musical</v>
      </c>
      <c r="S3879" s="10">
        <f t="shared" si="486"/>
        <v>42682.67768518519</v>
      </c>
      <c r="T3879" t="str">
        <f t="shared" si="480"/>
        <v>Nov</v>
      </c>
      <c r="U3879">
        <f t="shared" si="481"/>
        <v>2016</v>
      </c>
      <c r="V3879" s="10">
        <f t="shared" si="487"/>
        <v>42712.67768518519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482"/>
        <v>5.5555555555555552E-2</v>
      </c>
      <c r="P3880" s="5">
        <f t="shared" si="483"/>
        <v>10</v>
      </c>
      <c r="Q3880" t="str">
        <f t="shared" si="484"/>
        <v>theater</v>
      </c>
      <c r="R3880" t="str">
        <f t="shared" si="485"/>
        <v>musical</v>
      </c>
      <c r="S3880" s="10">
        <f t="shared" si="486"/>
        <v>42154.818819444445</v>
      </c>
      <c r="T3880" t="str">
        <f t="shared" si="480"/>
        <v>May</v>
      </c>
      <c r="U3880">
        <f t="shared" si="481"/>
        <v>2015</v>
      </c>
      <c r="V3880" s="10">
        <f t="shared" si="487"/>
        <v>42185.165972222225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482"/>
        <v>0</v>
      </c>
      <c r="P3881" s="5">
        <f t="shared" si="483"/>
        <v>0</v>
      </c>
      <c r="Q3881" t="str">
        <f t="shared" si="484"/>
        <v>theater</v>
      </c>
      <c r="R3881" t="str">
        <f t="shared" si="485"/>
        <v>musical</v>
      </c>
      <c r="S3881" s="10">
        <f t="shared" si="486"/>
        <v>41999.861064814817</v>
      </c>
      <c r="T3881" t="str">
        <f t="shared" si="480"/>
        <v>Dec</v>
      </c>
      <c r="U3881">
        <f t="shared" si="481"/>
        <v>2014</v>
      </c>
      <c r="V3881" s="10">
        <f t="shared" si="487"/>
        <v>42029.861064814817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482"/>
        <v>13.066666666666665</v>
      </c>
      <c r="P3882" s="5">
        <f t="shared" si="483"/>
        <v>57.647058823529413</v>
      </c>
      <c r="Q3882" t="str">
        <f t="shared" si="484"/>
        <v>theater</v>
      </c>
      <c r="R3882" t="str">
        <f t="shared" si="485"/>
        <v>musical</v>
      </c>
      <c r="S3882" s="10">
        <f t="shared" si="486"/>
        <v>41815.815046296295</v>
      </c>
      <c r="T3882" t="str">
        <f t="shared" si="480"/>
        <v>Jun</v>
      </c>
      <c r="U3882">
        <f t="shared" si="481"/>
        <v>2014</v>
      </c>
      <c r="V3882" s="10">
        <f t="shared" si="487"/>
        <v>41850.958333333336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482"/>
        <v>5</v>
      </c>
      <c r="P3883" s="5">
        <f t="shared" si="483"/>
        <v>25</v>
      </c>
      <c r="Q3883" t="str">
        <f t="shared" si="484"/>
        <v>theater</v>
      </c>
      <c r="R3883" t="str">
        <f t="shared" si="485"/>
        <v>musical</v>
      </c>
      <c r="S3883" s="10">
        <f t="shared" si="486"/>
        <v>42756.018506944441</v>
      </c>
      <c r="T3883" t="str">
        <f t="shared" si="480"/>
        <v>Jan</v>
      </c>
      <c r="U3883">
        <f t="shared" si="481"/>
        <v>2017</v>
      </c>
      <c r="V3883" s="10">
        <f t="shared" si="487"/>
        <v>42786.018506944441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482"/>
        <v>0</v>
      </c>
      <c r="P3884" s="5">
        <f t="shared" si="483"/>
        <v>0</v>
      </c>
      <c r="Q3884" t="str">
        <f t="shared" si="484"/>
        <v>theater</v>
      </c>
      <c r="R3884" t="str">
        <f t="shared" si="485"/>
        <v>musical</v>
      </c>
      <c r="S3884" s="10">
        <f t="shared" si="486"/>
        <v>42373.983449074076</v>
      </c>
      <c r="T3884" t="str">
        <f t="shared" si="480"/>
        <v>Jan</v>
      </c>
      <c r="U3884">
        <f t="shared" si="481"/>
        <v>2016</v>
      </c>
      <c r="V3884" s="10">
        <f t="shared" si="487"/>
        <v>42400.960416666669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482"/>
        <v>0</v>
      </c>
      <c r="P3885" s="5">
        <f t="shared" si="483"/>
        <v>0</v>
      </c>
      <c r="Q3885" t="str">
        <f t="shared" si="484"/>
        <v>theater</v>
      </c>
      <c r="R3885" t="str">
        <f t="shared" si="485"/>
        <v>musical</v>
      </c>
      <c r="S3885" s="10">
        <f t="shared" si="486"/>
        <v>41854.602650462963</v>
      </c>
      <c r="T3885" t="str">
        <f t="shared" si="480"/>
        <v>Aug</v>
      </c>
      <c r="U3885">
        <f t="shared" si="481"/>
        <v>2014</v>
      </c>
      <c r="V3885" s="10">
        <f t="shared" si="487"/>
        <v>41884.602650462963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482"/>
        <v>0</v>
      </c>
      <c r="P3886" s="5">
        <f t="shared" si="483"/>
        <v>0</v>
      </c>
      <c r="Q3886" t="str">
        <f t="shared" si="484"/>
        <v>theater</v>
      </c>
      <c r="R3886" t="str">
        <f t="shared" si="485"/>
        <v>musical</v>
      </c>
      <c r="S3886" s="10">
        <f t="shared" si="486"/>
        <v>42065.791574074072</v>
      </c>
      <c r="T3886" t="str">
        <f t="shared" si="480"/>
        <v>Mar</v>
      </c>
      <c r="U3886">
        <f t="shared" si="481"/>
        <v>2015</v>
      </c>
      <c r="V3886" s="10">
        <f t="shared" si="487"/>
        <v>42090.749907407408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482"/>
        <v>0</v>
      </c>
      <c r="P3887" s="5">
        <f t="shared" si="483"/>
        <v>0</v>
      </c>
      <c r="Q3887" t="str">
        <f t="shared" si="484"/>
        <v>theater</v>
      </c>
      <c r="R3887" t="str">
        <f t="shared" si="485"/>
        <v>musical</v>
      </c>
      <c r="S3887" s="10">
        <f t="shared" si="486"/>
        <v>42469.951284722221</v>
      </c>
      <c r="T3887" t="str">
        <f t="shared" si="480"/>
        <v>Apr</v>
      </c>
      <c r="U3887">
        <f t="shared" si="481"/>
        <v>2016</v>
      </c>
      <c r="V3887" s="10">
        <f t="shared" si="487"/>
        <v>42499.951284722221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482"/>
        <v>0</v>
      </c>
      <c r="P3888" s="5">
        <f t="shared" si="483"/>
        <v>0</v>
      </c>
      <c r="Q3888" t="str">
        <f t="shared" si="484"/>
        <v>theater</v>
      </c>
      <c r="R3888" t="str">
        <f t="shared" si="485"/>
        <v>musical</v>
      </c>
      <c r="S3888" s="10">
        <f t="shared" si="486"/>
        <v>41954.228032407409</v>
      </c>
      <c r="T3888" t="str">
        <f t="shared" si="480"/>
        <v>Nov</v>
      </c>
      <c r="U3888">
        <f t="shared" si="481"/>
        <v>2014</v>
      </c>
      <c r="V3888" s="10">
        <f t="shared" si="487"/>
        <v>41984.228032407409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482"/>
        <v>1.7500000000000002</v>
      </c>
      <c r="P3889" s="5">
        <f t="shared" si="483"/>
        <v>17.5</v>
      </c>
      <c r="Q3889" t="str">
        <f t="shared" si="484"/>
        <v>theater</v>
      </c>
      <c r="R3889" t="str">
        <f t="shared" si="485"/>
        <v>musical</v>
      </c>
      <c r="S3889" s="10">
        <f t="shared" si="486"/>
        <v>42079.857974537037</v>
      </c>
      <c r="T3889" t="str">
        <f t="shared" si="480"/>
        <v>Mar</v>
      </c>
      <c r="U3889">
        <f t="shared" si="481"/>
        <v>2015</v>
      </c>
      <c r="V3889" s="10">
        <f t="shared" si="487"/>
        <v>42125.916666666672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482"/>
        <v>27.1</v>
      </c>
      <c r="P3890" s="5">
        <f t="shared" si="483"/>
        <v>38.714285714285715</v>
      </c>
      <c r="Q3890" t="str">
        <f t="shared" si="484"/>
        <v>theater</v>
      </c>
      <c r="R3890" t="str">
        <f t="shared" si="485"/>
        <v>plays</v>
      </c>
      <c r="S3890" s="10">
        <f t="shared" si="486"/>
        <v>42762.545810185184</v>
      </c>
      <c r="T3890" t="str">
        <f t="shared" si="480"/>
        <v>Jan</v>
      </c>
      <c r="U3890">
        <f t="shared" si="481"/>
        <v>2017</v>
      </c>
      <c r="V3890" s="10">
        <f t="shared" si="487"/>
        <v>42792.545810185184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482"/>
        <v>1.4749999999999999</v>
      </c>
      <c r="P3891" s="5">
        <f t="shared" si="483"/>
        <v>13.111111111111111</v>
      </c>
      <c r="Q3891" t="str">
        <f t="shared" si="484"/>
        <v>theater</v>
      </c>
      <c r="R3891" t="str">
        <f t="shared" si="485"/>
        <v>plays</v>
      </c>
      <c r="S3891" s="10">
        <f t="shared" si="486"/>
        <v>41977.004976851851</v>
      </c>
      <c r="T3891" t="str">
        <f t="shared" si="480"/>
        <v>Dec</v>
      </c>
      <c r="U3891">
        <f t="shared" si="481"/>
        <v>2014</v>
      </c>
      <c r="V3891" s="10">
        <f t="shared" si="487"/>
        <v>42008.976388888885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482"/>
        <v>16.826666666666668</v>
      </c>
      <c r="P3892" s="5">
        <f t="shared" si="483"/>
        <v>315.5</v>
      </c>
      <c r="Q3892" t="str">
        <f t="shared" si="484"/>
        <v>theater</v>
      </c>
      <c r="R3892" t="str">
        <f t="shared" si="485"/>
        <v>plays</v>
      </c>
      <c r="S3892" s="10">
        <f t="shared" si="486"/>
        <v>42171.758611111116</v>
      </c>
      <c r="T3892" t="str">
        <f t="shared" si="480"/>
        <v>Jun</v>
      </c>
      <c r="U3892">
        <f t="shared" si="481"/>
        <v>2015</v>
      </c>
      <c r="V3892" s="10">
        <f t="shared" si="487"/>
        <v>42231.758611111116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482"/>
        <v>32.5</v>
      </c>
      <c r="P3893" s="5">
        <f t="shared" si="483"/>
        <v>37.142857142857146</v>
      </c>
      <c r="Q3893" t="str">
        <f t="shared" si="484"/>
        <v>theater</v>
      </c>
      <c r="R3893" t="str">
        <f t="shared" si="485"/>
        <v>plays</v>
      </c>
      <c r="S3893" s="10">
        <f t="shared" si="486"/>
        <v>42056.1324537037</v>
      </c>
      <c r="T3893" t="str">
        <f t="shared" si="480"/>
        <v>Feb</v>
      </c>
      <c r="U3893">
        <f t="shared" si="481"/>
        <v>2015</v>
      </c>
      <c r="V3893" s="10">
        <f t="shared" si="487"/>
        <v>42086.207638888889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482"/>
        <v>0</v>
      </c>
      <c r="P3894" s="5">
        <f t="shared" si="483"/>
        <v>0</v>
      </c>
      <c r="Q3894" t="str">
        <f t="shared" si="484"/>
        <v>theater</v>
      </c>
      <c r="R3894" t="str">
        <f t="shared" si="485"/>
        <v>plays</v>
      </c>
      <c r="S3894" s="10">
        <f t="shared" si="486"/>
        <v>41867.652280092596</v>
      </c>
      <c r="T3894" t="str">
        <f t="shared" si="480"/>
        <v>Aug</v>
      </c>
      <c r="U3894">
        <f t="shared" si="481"/>
        <v>2014</v>
      </c>
      <c r="V3894" s="10">
        <f t="shared" si="487"/>
        <v>41875.291666666664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482"/>
        <v>21.55</v>
      </c>
      <c r="P3895" s="5">
        <f t="shared" si="483"/>
        <v>128.27380952380952</v>
      </c>
      <c r="Q3895" t="str">
        <f t="shared" si="484"/>
        <v>theater</v>
      </c>
      <c r="R3895" t="str">
        <f t="shared" si="485"/>
        <v>plays</v>
      </c>
      <c r="S3895" s="10">
        <f t="shared" si="486"/>
        <v>41779.657870370371</v>
      </c>
      <c r="T3895" t="str">
        <f t="shared" si="480"/>
        <v>May</v>
      </c>
      <c r="U3895">
        <f t="shared" si="481"/>
        <v>2014</v>
      </c>
      <c r="V3895" s="10">
        <f t="shared" si="487"/>
        <v>41821.25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482"/>
        <v>3.4666666666666663</v>
      </c>
      <c r="P3896" s="5">
        <f t="shared" si="483"/>
        <v>47.272727272727273</v>
      </c>
      <c r="Q3896" t="str">
        <f t="shared" si="484"/>
        <v>theater</v>
      </c>
      <c r="R3896" t="str">
        <f t="shared" si="485"/>
        <v>plays</v>
      </c>
      <c r="S3896" s="10">
        <f t="shared" si="486"/>
        <v>42679.958472222221</v>
      </c>
      <c r="T3896" t="str">
        <f t="shared" si="480"/>
        <v>Nov</v>
      </c>
      <c r="U3896">
        <f t="shared" si="481"/>
        <v>2016</v>
      </c>
      <c r="V3896" s="10">
        <f t="shared" si="487"/>
        <v>42710.207638888889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482"/>
        <v>5</v>
      </c>
      <c r="P3897" s="5">
        <f t="shared" si="483"/>
        <v>50</v>
      </c>
      <c r="Q3897" t="str">
        <f t="shared" si="484"/>
        <v>theater</v>
      </c>
      <c r="R3897" t="str">
        <f t="shared" si="485"/>
        <v>plays</v>
      </c>
      <c r="S3897" s="10">
        <f t="shared" si="486"/>
        <v>42032.250208333338</v>
      </c>
      <c r="T3897" t="str">
        <f t="shared" si="480"/>
        <v>Jan</v>
      </c>
      <c r="U3897">
        <f t="shared" si="481"/>
        <v>2015</v>
      </c>
      <c r="V3897" s="10">
        <f t="shared" si="487"/>
        <v>42063.250208333338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482"/>
        <v>10.625</v>
      </c>
      <c r="P3898" s="5">
        <f t="shared" si="483"/>
        <v>42.5</v>
      </c>
      <c r="Q3898" t="str">
        <f t="shared" si="484"/>
        <v>theater</v>
      </c>
      <c r="R3898" t="str">
        <f t="shared" si="485"/>
        <v>plays</v>
      </c>
      <c r="S3898" s="10">
        <f t="shared" si="486"/>
        <v>41793.191875000004</v>
      </c>
      <c r="T3898" t="str">
        <f t="shared" si="480"/>
        <v>Jun</v>
      </c>
      <c r="U3898">
        <f t="shared" si="481"/>
        <v>2014</v>
      </c>
      <c r="V3898" s="10">
        <f t="shared" si="487"/>
        <v>41807.191875000004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482"/>
        <v>17.599999999999998</v>
      </c>
      <c r="P3899" s="5">
        <f t="shared" si="483"/>
        <v>44</v>
      </c>
      <c r="Q3899" t="str">
        <f t="shared" si="484"/>
        <v>theater</v>
      </c>
      <c r="R3899" t="str">
        <f t="shared" si="485"/>
        <v>plays</v>
      </c>
      <c r="S3899" s="10">
        <f t="shared" si="486"/>
        <v>41982.87364583333</v>
      </c>
      <c r="T3899" t="str">
        <f t="shared" si="480"/>
        <v>Dec</v>
      </c>
      <c r="U3899">
        <f t="shared" si="481"/>
        <v>2014</v>
      </c>
      <c r="V3899" s="10">
        <f t="shared" si="487"/>
        <v>42012.87364583333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482"/>
        <v>32.56</v>
      </c>
      <c r="P3900" s="5">
        <f t="shared" si="483"/>
        <v>50.875</v>
      </c>
      <c r="Q3900" t="str">
        <f t="shared" si="484"/>
        <v>theater</v>
      </c>
      <c r="R3900" t="str">
        <f t="shared" si="485"/>
        <v>plays</v>
      </c>
      <c r="S3900" s="10">
        <f t="shared" si="486"/>
        <v>42193.482291666667</v>
      </c>
      <c r="T3900" t="str">
        <f t="shared" si="480"/>
        <v>Jul</v>
      </c>
      <c r="U3900">
        <f t="shared" si="481"/>
        <v>2015</v>
      </c>
      <c r="V3900" s="10">
        <f t="shared" si="487"/>
        <v>42233.666666666672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482"/>
        <v>1.25</v>
      </c>
      <c r="P3901" s="5">
        <f t="shared" si="483"/>
        <v>62.5</v>
      </c>
      <c r="Q3901" t="str">
        <f t="shared" si="484"/>
        <v>theater</v>
      </c>
      <c r="R3901" t="str">
        <f t="shared" si="485"/>
        <v>plays</v>
      </c>
      <c r="S3901" s="10">
        <f t="shared" si="486"/>
        <v>41843.775011574071</v>
      </c>
      <c r="T3901" t="str">
        <f t="shared" si="480"/>
        <v>Jul</v>
      </c>
      <c r="U3901">
        <f t="shared" si="481"/>
        <v>2014</v>
      </c>
      <c r="V3901" s="10">
        <f t="shared" si="487"/>
        <v>41863.775011574071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482"/>
        <v>5.4</v>
      </c>
      <c r="P3902" s="5">
        <f t="shared" si="483"/>
        <v>27</v>
      </c>
      <c r="Q3902" t="str">
        <f t="shared" si="484"/>
        <v>theater</v>
      </c>
      <c r="R3902" t="str">
        <f t="shared" si="485"/>
        <v>plays</v>
      </c>
      <c r="S3902" s="10">
        <f t="shared" si="486"/>
        <v>42136.092488425929</v>
      </c>
      <c r="T3902" t="str">
        <f t="shared" si="480"/>
        <v>May</v>
      </c>
      <c r="U3902">
        <f t="shared" si="481"/>
        <v>2015</v>
      </c>
      <c r="V3902" s="10">
        <f t="shared" si="487"/>
        <v>42166.092488425929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482"/>
        <v>0.83333333333333337</v>
      </c>
      <c r="P3903" s="5">
        <f t="shared" si="483"/>
        <v>25</v>
      </c>
      <c r="Q3903" t="str">
        <f t="shared" si="484"/>
        <v>theater</v>
      </c>
      <c r="R3903" t="str">
        <f t="shared" si="485"/>
        <v>plays</v>
      </c>
      <c r="S3903" s="10">
        <f t="shared" si="486"/>
        <v>42317.826377314821</v>
      </c>
      <c r="T3903" t="str">
        <f t="shared" si="480"/>
        <v>Nov</v>
      </c>
      <c r="U3903">
        <f t="shared" si="481"/>
        <v>2015</v>
      </c>
      <c r="V3903" s="10">
        <f t="shared" si="487"/>
        <v>42357.826377314821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482"/>
        <v>48.833333333333336</v>
      </c>
      <c r="P3904" s="5">
        <f t="shared" si="483"/>
        <v>47.258064516129032</v>
      </c>
      <c r="Q3904" t="str">
        <f t="shared" si="484"/>
        <v>theater</v>
      </c>
      <c r="R3904" t="str">
        <f t="shared" si="485"/>
        <v>plays</v>
      </c>
      <c r="S3904" s="10">
        <f t="shared" si="486"/>
        <v>42663.468078703707</v>
      </c>
      <c r="T3904" t="str">
        <f t="shared" si="480"/>
        <v>Oct</v>
      </c>
      <c r="U3904">
        <f t="shared" si="481"/>
        <v>2016</v>
      </c>
      <c r="V3904" s="10">
        <f t="shared" si="487"/>
        <v>42688.509745370371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482"/>
        <v>0</v>
      </c>
      <c r="P3905" s="5">
        <f t="shared" si="483"/>
        <v>0</v>
      </c>
      <c r="Q3905" t="str">
        <f t="shared" si="484"/>
        <v>theater</v>
      </c>
      <c r="R3905" t="str">
        <f t="shared" si="485"/>
        <v>plays</v>
      </c>
      <c r="S3905" s="10">
        <f t="shared" si="486"/>
        <v>42186.01116898148</v>
      </c>
      <c r="T3905" t="str">
        <f t="shared" si="480"/>
        <v>Jul</v>
      </c>
      <c r="U3905">
        <f t="shared" si="481"/>
        <v>2015</v>
      </c>
      <c r="V3905" s="10">
        <f t="shared" si="487"/>
        <v>42230.818055555559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482"/>
        <v>0.03</v>
      </c>
      <c r="P3906" s="5">
        <f t="shared" si="483"/>
        <v>1.5</v>
      </c>
      <c r="Q3906" t="str">
        <f t="shared" si="484"/>
        <v>theater</v>
      </c>
      <c r="R3906" t="str">
        <f t="shared" si="485"/>
        <v>plays</v>
      </c>
      <c r="S3906" s="10">
        <f t="shared" si="486"/>
        <v>42095.229166666672</v>
      </c>
      <c r="T3906" t="str">
        <f t="shared" ref="T3906:T3969" si="488">TEXT(S3906,"mmm")</f>
        <v>Apr</v>
      </c>
      <c r="U3906">
        <f t="shared" ref="U3906:U3969" si="489">YEAR(S3906)</f>
        <v>2015</v>
      </c>
      <c r="V3906" s="10">
        <f t="shared" si="487"/>
        <v>42109.211111111115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490">(E3907/D3907)*100</f>
        <v>11.533333333333333</v>
      </c>
      <c r="P3907" s="5">
        <f t="shared" ref="P3907:P3970" si="491">IFERROR(E3907/L3907,0)</f>
        <v>24.714285714285715</v>
      </c>
      <c r="Q3907" t="str">
        <f t="shared" ref="Q3907:Q3970" si="492">LEFT(N3907,SEARCH("/",N3907,1)-1)</f>
        <v>theater</v>
      </c>
      <c r="R3907" t="str">
        <f t="shared" ref="R3907:R3970" si="493">RIGHT(N3907,LEN(N3907)-SEARCH("/",N3907,1))</f>
        <v>plays</v>
      </c>
      <c r="S3907" s="10">
        <f t="shared" ref="S3907:S3970" si="494">(((J3907/60)/60)/24)+DATE(1970,1,1)</f>
        <v>42124.623877314814</v>
      </c>
      <c r="T3907" t="str">
        <f t="shared" si="488"/>
        <v>Apr</v>
      </c>
      <c r="U3907">
        <f t="shared" si="489"/>
        <v>2015</v>
      </c>
      <c r="V3907" s="10">
        <f t="shared" ref="V3907:V3970" si="495">(((I3907/60)/60)/24)+DATE(1970,1,1)</f>
        <v>42166.958333333328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490"/>
        <v>67.333333333333329</v>
      </c>
      <c r="P3908" s="5">
        <f t="shared" si="491"/>
        <v>63.125</v>
      </c>
      <c r="Q3908" t="str">
        <f t="shared" si="492"/>
        <v>theater</v>
      </c>
      <c r="R3908" t="str">
        <f t="shared" si="493"/>
        <v>plays</v>
      </c>
      <c r="S3908" s="10">
        <f t="shared" si="494"/>
        <v>42143.917743055557</v>
      </c>
      <c r="T3908" t="str">
        <f t="shared" si="488"/>
        <v>May</v>
      </c>
      <c r="U3908">
        <f t="shared" si="489"/>
        <v>2015</v>
      </c>
      <c r="V3908" s="10">
        <f t="shared" si="495"/>
        <v>42181.559027777781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490"/>
        <v>15.299999999999999</v>
      </c>
      <c r="P3909" s="5">
        <f t="shared" si="491"/>
        <v>38.25</v>
      </c>
      <c r="Q3909" t="str">
        <f t="shared" si="492"/>
        <v>theater</v>
      </c>
      <c r="R3909" t="str">
        <f t="shared" si="493"/>
        <v>plays</v>
      </c>
      <c r="S3909" s="10">
        <f t="shared" si="494"/>
        <v>41906.819513888891</v>
      </c>
      <c r="T3909" t="str">
        <f t="shared" si="488"/>
        <v>Sep</v>
      </c>
      <c r="U3909">
        <f t="shared" si="489"/>
        <v>2014</v>
      </c>
      <c r="V3909" s="10">
        <f t="shared" si="495"/>
        <v>41938.838888888888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490"/>
        <v>8.6666666666666679</v>
      </c>
      <c r="P3910" s="5">
        <f t="shared" si="491"/>
        <v>16.25</v>
      </c>
      <c r="Q3910" t="str">
        <f t="shared" si="492"/>
        <v>theater</v>
      </c>
      <c r="R3910" t="str">
        <f t="shared" si="493"/>
        <v>plays</v>
      </c>
      <c r="S3910" s="10">
        <f t="shared" si="494"/>
        <v>41834.135370370372</v>
      </c>
      <c r="T3910" t="str">
        <f t="shared" si="488"/>
        <v>Jul</v>
      </c>
      <c r="U3910">
        <f t="shared" si="489"/>
        <v>2014</v>
      </c>
      <c r="V3910" s="10">
        <f t="shared" si="495"/>
        <v>41849.135370370372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490"/>
        <v>0.22499999999999998</v>
      </c>
      <c r="P3911" s="5">
        <f t="shared" si="491"/>
        <v>33.75</v>
      </c>
      <c r="Q3911" t="str">
        <f t="shared" si="492"/>
        <v>theater</v>
      </c>
      <c r="R3911" t="str">
        <f t="shared" si="493"/>
        <v>plays</v>
      </c>
      <c r="S3911" s="10">
        <f t="shared" si="494"/>
        <v>41863.359282407408</v>
      </c>
      <c r="T3911" t="str">
        <f t="shared" si="488"/>
        <v>Aug</v>
      </c>
      <c r="U3911">
        <f t="shared" si="489"/>
        <v>2014</v>
      </c>
      <c r="V3911" s="10">
        <f t="shared" si="495"/>
        <v>41893.359282407408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490"/>
        <v>3.0833333333333335</v>
      </c>
      <c r="P3912" s="5">
        <f t="shared" si="491"/>
        <v>61.666666666666664</v>
      </c>
      <c r="Q3912" t="str">
        <f t="shared" si="492"/>
        <v>theater</v>
      </c>
      <c r="R3912" t="str">
        <f t="shared" si="493"/>
        <v>plays</v>
      </c>
      <c r="S3912" s="10">
        <f t="shared" si="494"/>
        <v>42224.756909722222</v>
      </c>
      <c r="T3912" t="str">
        <f t="shared" si="488"/>
        <v>Aug</v>
      </c>
      <c r="U3912">
        <f t="shared" si="489"/>
        <v>2015</v>
      </c>
      <c r="V3912" s="10">
        <f t="shared" si="495"/>
        <v>42254.756909722222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490"/>
        <v>37.412500000000001</v>
      </c>
      <c r="P3913" s="5">
        <f t="shared" si="491"/>
        <v>83.138888888888886</v>
      </c>
      <c r="Q3913" t="str">
        <f t="shared" si="492"/>
        <v>theater</v>
      </c>
      <c r="R3913" t="str">
        <f t="shared" si="493"/>
        <v>plays</v>
      </c>
      <c r="S3913" s="10">
        <f t="shared" si="494"/>
        <v>41939.8122337963</v>
      </c>
      <c r="T3913" t="str">
        <f t="shared" si="488"/>
        <v>Oct</v>
      </c>
      <c r="U3913">
        <f t="shared" si="489"/>
        <v>2014</v>
      </c>
      <c r="V3913" s="10">
        <f t="shared" si="495"/>
        <v>41969.853900462964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490"/>
        <v>6.6666666666666671E-3</v>
      </c>
      <c r="P3914" s="5">
        <f t="shared" si="491"/>
        <v>1</v>
      </c>
      <c r="Q3914" t="str">
        <f t="shared" si="492"/>
        <v>theater</v>
      </c>
      <c r="R3914" t="str">
        <f t="shared" si="493"/>
        <v>plays</v>
      </c>
      <c r="S3914" s="10">
        <f t="shared" si="494"/>
        <v>42059.270023148143</v>
      </c>
      <c r="T3914" t="str">
        <f t="shared" si="488"/>
        <v>Feb</v>
      </c>
      <c r="U3914">
        <f t="shared" si="489"/>
        <v>2015</v>
      </c>
      <c r="V3914" s="10">
        <f t="shared" si="495"/>
        <v>42119.190972222219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490"/>
        <v>10</v>
      </c>
      <c r="P3915" s="5">
        <f t="shared" si="491"/>
        <v>142.85714285714286</v>
      </c>
      <c r="Q3915" t="str">
        <f t="shared" si="492"/>
        <v>theater</v>
      </c>
      <c r="R3915" t="str">
        <f t="shared" si="493"/>
        <v>plays</v>
      </c>
      <c r="S3915" s="10">
        <f t="shared" si="494"/>
        <v>42308.211215277777</v>
      </c>
      <c r="T3915" t="str">
        <f t="shared" si="488"/>
        <v>Oct</v>
      </c>
      <c r="U3915">
        <f t="shared" si="489"/>
        <v>2015</v>
      </c>
      <c r="V3915" s="10">
        <f t="shared" si="495"/>
        <v>42338.252881944441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490"/>
        <v>36.36</v>
      </c>
      <c r="P3916" s="5">
        <f t="shared" si="491"/>
        <v>33.666666666666664</v>
      </c>
      <c r="Q3916" t="str">
        <f t="shared" si="492"/>
        <v>theater</v>
      </c>
      <c r="R3916" t="str">
        <f t="shared" si="493"/>
        <v>plays</v>
      </c>
      <c r="S3916" s="10">
        <f t="shared" si="494"/>
        <v>42114.818935185183</v>
      </c>
      <c r="T3916" t="str">
        <f t="shared" si="488"/>
        <v>Apr</v>
      </c>
      <c r="U3916">
        <f t="shared" si="489"/>
        <v>2015</v>
      </c>
      <c r="V3916" s="10">
        <f t="shared" si="495"/>
        <v>42134.957638888889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490"/>
        <v>0.33333333333333337</v>
      </c>
      <c r="P3917" s="5">
        <f t="shared" si="491"/>
        <v>5</v>
      </c>
      <c r="Q3917" t="str">
        <f t="shared" si="492"/>
        <v>theater</v>
      </c>
      <c r="R3917" t="str">
        <f t="shared" si="493"/>
        <v>plays</v>
      </c>
      <c r="S3917" s="10">
        <f t="shared" si="494"/>
        <v>42492.98505787037</v>
      </c>
      <c r="T3917" t="str">
        <f t="shared" si="488"/>
        <v>May</v>
      </c>
      <c r="U3917">
        <f t="shared" si="489"/>
        <v>2016</v>
      </c>
      <c r="V3917" s="10">
        <f t="shared" si="495"/>
        <v>42522.98505787037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490"/>
        <v>0</v>
      </c>
      <c r="P3918" s="5">
        <f t="shared" si="491"/>
        <v>0</v>
      </c>
      <c r="Q3918" t="str">
        <f t="shared" si="492"/>
        <v>theater</v>
      </c>
      <c r="R3918" t="str">
        <f t="shared" si="493"/>
        <v>plays</v>
      </c>
      <c r="S3918" s="10">
        <f t="shared" si="494"/>
        <v>42494.471666666665</v>
      </c>
      <c r="T3918" t="str">
        <f t="shared" si="488"/>
        <v>May</v>
      </c>
      <c r="U3918">
        <f t="shared" si="489"/>
        <v>2016</v>
      </c>
      <c r="V3918" s="10">
        <f t="shared" si="495"/>
        <v>42524.471666666665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490"/>
        <v>0.2857142857142857</v>
      </c>
      <c r="P3919" s="5">
        <f t="shared" si="491"/>
        <v>10</v>
      </c>
      <c r="Q3919" t="str">
        <f t="shared" si="492"/>
        <v>theater</v>
      </c>
      <c r="R3919" t="str">
        <f t="shared" si="493"/>
        <v>plays</v>
      </c>
      <c r="S3919" s="10">
        <f t="shared" si="494"/>
        <v>41863.527326388888</v>
      </c>
      <c r="T3919" t="str">
        <f t="shared" si="488"/>
        <v>Aug</v>
      </c>
      <c r="U3919">
        <f t="shared" si="489"/>
        <v>2014</v>
      </c>
      <c r="V3919" s="10">
        <f t="shared" si="495"/>
        <v>41893.527326388888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490"/>
        <v>0.2</v>
      </c>
      <c r="P3920" s="5">
        <f t="shared" si="491"/>
        <v>40</v>
      </c>
      <c r="Q3920" t="str">
        <f t="shared" si="492"/>
        <v>theater</v>
      </c>
      <c r="R3920" t="str">
        <f t="shared" si="493"/>
        <v>plays</v>
      </c>
      <c r="S3920" s="10">
        <f t="shared" si="494"/>
        <v>41843.664618055554</v>
      </c>
      <c r="T3920" t="str">
        <f t="shared" si="488"/>
        <v>Jul</v>
      </c>
      <c r="U3920">
        <f t="shared" si="489"/>
        <v>2014</v>
      </c>
      <c r="V3920" s="10">
        <f t="shared" si="495"/>
        <v>41855.666666666664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490"/>
        <v>1.7999999999999998</v>
      </c>
      <c r="P3921" s="5">
        <f t="shared" si="491"/>
        <v>30</v>
      </c>
      <c r="Q3921" t="str">
        <f t="shared" si="492"/>
        <v>theater</v>
      </c>
      <c r="R3921" t="str">
        <f t="shared" si="493"/>
        <v>plays</v>
      </c>
      <c r="S3921" s="10">
        <f t="shared" si="494"/>
        <v>42358.684872685189</v>
      </c>
      <c r="T3921" t="str">
        <f t="shared" si="488"/>
        <v>Dec</v>
      </c>
      <c r="U3921">
        <f t="shared" si="489"/>
        <v>2015</v>
      </c>
      <c r="V3921" s="10">
        <f t="shared" si="495"/>
        <v>42387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490"/>
        <v>5.4</v>
      </c>
      <c r="P3922" s="5">
        <f t="shared" si="491"/>
        <v>45</v>
      </c>
      <c r="Q3922" t="str">
        <f t="shared" si="492"/>
        <v>theater</v>
      </c>
      <c r="R3922" t="str">
        <f t="shared" si="493"/>
        <v>plays</v>
      </c>
      <c r="S3922" s="10">
        <f t="shared" si="494"/>
        <v>42657.38726851852</v>
      </c>
      <c r="T3922" t="str">
        <f t="shared" si="488"/>
        <v>Oct</v>
      </c>
      <c r="U3922">
        <f t="shared" si="489"/>
        <v>2016</v>
      </c>
      <c r="V3922" s="10">
        <f t="shared" si="495"/>
        <v>42687.428935185191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490"/>
        <v>0</v>
      </c>
      <c r="P3923" s="5">
        <f t="shared" si="491"/>
        <v>0</v>
      </c>
      <c r="Q3923" t="str">
        <f t="shared" si="492"/>
        <v>theater</v>
      </c>
      <c r="R3923" t="str">
        <f t="shared" si="493"/>
        <v>plays</v>
      </c>
      <c r="S3923" s="10">
        <f t="shared" si="494"/>
        <v>41926.542303240742</v>
      </c>
      <c r="T3923" t="str">
        <f t="shared" si="488"/>
        <v>Oct</v>
      </c>
      <c r="U3923">
        <f t="shared" si="489"/>
        <v>2014</v>
      </c>
      <c r="V3923" s="10">
        <f t="shared" si="495"/>
        <v>41938.75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490"/>
        <v>8.1333333333333329</v>
      </c>
      <c r="P3924" s="5">
        <f t="shared" si="491"/>
        <v>10.166666666666666</v>
      </c>
      <c r="Q3924" t="str">
        <f t="shared" si="492"/>
        <v>theater</v>
      </c>
      <c r="R3924" t="str">
        <f t="shared" si="493"/>
        <v>plays</v>
      </c>
      <c r="S3924" s="10">
        <f t="shared" si="494"/>
        <v>42020.768634259264</v>
      </c>
      <c r="T3924" t="str">
        <f t="shared" si="488"/>
        <v>Jan</v>
      </c>
      <c r="U3924">
        <f t="shared" si="489"/>
        <v>2015</v>
      </c>
      <c r="V3924" s="10">
        <f t="shared" si="495"/>
        <v>42065.958333333328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490"/>
        <v>12.034782608695652</v>
      </c>
      <c r="P3925" s="5">
        <f t="shared" si="491"/>
        <v>81.411764705882348</v>
      </c>
      <c r="Q3925" t="str">
        <f t="shared" si="492"/>
        <v>theater</v>
      </c>
      <c r="R3925" t="str">
        <f t="shared" si="493"/>
        <v>plays</v>
      </c>
      <c r="S3925" s="10">
        <f t="shared" si="494"/>
        <v>42075.979988425926</v>
      </c>
      <c r="T3925" t="str">
        <f t="shared" si="488"/>
        <v>Mar</v>
      </c>
      <c r="U3925">
        <f t="shared" si="489"/>
        <v>2015</v>
      </c>
      <c r="V3925" s="10">
        <f t="shared" si="495"/>
        <v>42103.979988425926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490"/>
        <v>15.266666666666667</v>
      </c>
      <c r="P3926" s="5">
        <f t="shared" si="491"/>
        <v>57.25</v>
      </c>
      <c r="Q3926" t="str">
        <f t="shared" si="492"/>
        <v>theater</v>
      </c>
      <c r="R3926" t="str">
        <f t="shared" si="493"/>
        <v>plays</v>
      </c>
      <c r="S3926" s="10">
        <f t="shared" si="494"/>
        <v>41786.959745370368</v>
      </c>
      <c r="T3926" t="str">
        <f t="shared" si="488"/>
        <v>May</v>
      </c>
      <c r="U3926">
        <f t="shared" si="489"/>
        <v>2014</v>
      </c>
      <c r="V3926" s="10">
        <f t="shared" si="495"/>
        <v>41816.959745370368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490"/>
        <v>10</v>
      </c>
      <c r="P3927" s="5">
        <f t="shared" si="491"/>
        <v>5</v>
      </c>
      <c r="Q3927" t="str">
        <f t="shared" si="492"/>
        <v>theater</v>
      </c>
      <c r="R3927" t="str">
        <f t="shared" si="493"/>
        <v>plays</v>
      </c>
      <c r="S3927" s="10">
        <f t="shared" si="494"/>
        <v>41820.870821759258</v>
      </c>
      <c r="T3927" t="str">
        <f t="shared" si="488"/>
        <v>Jun</v>
      </c>
      <c r="U3927">
        <f t="shared" si="489"/>
        <v>2014</v>
      </c>
      <c r="V3927" s="10">
        <f t="shared" si="495"/>
        <v>41850.870821759258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490"/>
        <v>0.3</v>
      </c>
      <c r="P3928" s="5">
        <f t="shared" si="491"/>
        <v>15</v>
      </c>
      <c r="Q3928" t="str">
        <f t="shared" si="492"/>
        <v>theater</v>
      </c>
      <c r="R3928" t="str">
        <f t="shared" si="493"/>
        <v>plays</v>
      </c>
      <c r="S3928" s="10">
        <f t="shared" si="494"/>
        <v>41970.085046296299</v>
      </c>
      <c r="T3928" t="str">
        <f t="shared" si="488"/>
        <v>Nov</v>
      </c>
      <c r="U3928">
        <f t="shared" si="489"/>
        <v>2014</v>
      </c>
      <c r="V3928" s="10">
        <f t="shared" si="495"/>
        <v>42000.085046296299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490"/>
        <v>1</v>
      </c>
      <c r="P3929" s="5">
        <f t="shared" si="491"/>
        <v>12.5</v>
      </c>
      <c r="Q3929" t="str">
        <f t="shared" si="492"/>
        <v>theater</v>
      </c>
      <c r="R3929" t="str">
        <f t="shared" si="493"/>
        <v>plays</v>
      </c>
      <c r="S3929" s="10">
        <f t="shared" si="494"/>
        <v>41830.267407407409</v>
      </c>
      <c r="T3929" t="str">
        <f t="shared" si="488"/>
        <v>Jul</v>
      </c>
      <c r="U3929">
        <f t="shared" si="489"/>
        <v>2014</v>
      </c>
      <c r="V3929" s="10">
        <f t="shared" si="495"/>
        <v>41860.267407407409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490"/>
        <v>13.020000000000001</v>
      </c>
      <c r="P3930" s="5">
        <f t="shared" si="491"/>
        <v>93</v>
      </c>
      <c r="Q3930" t="str">
        <f t="shared" si="492"/>
        <v>theater</v>
      </c>
      <c r="R3930" t="str">
        <f t="shared" si="493"/>
        <v>plays</v>
      </c>
      <c r="S3930" s="10">
        <f t="shared" si="494"/>
        <v>42265.683182870373</v>
      </c>
      <c r="T3930" t="str">
        <f t="shared" si="488"/>
        <v>Sep</v>
      </c>
      <c r="U3930">
        <f t="shared" si="489"/>
        <v>2015</v>
      </c>
      <c r="V3930" s="10">
        <f t="shared" si="495"/>
        <v>42293.207638888889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490"/>
        <v>2.2650000000000001</v>
      </c>
      <c r="P3931" s="5">
        <f t="shared" si="491"/>
        <v>32.357142857142854</v>
      </c>
      <c r="Q3931" t="str">
        <f t="shared" si="492"/>
        <v>theater</v>
      </c>
      <c r="R3931" t="str">
        <f t="shared" si="493"/>
        <v>plays</v>
      </c>
      <c r="S3931" s="10">
        <f t="shared" si="494"/>
        <v>42601.827141203699</v>
      </c>
      <c r="T3931" t="str">
        <f t="shared" si="488"/>
        <v>Aug</v>
      </c>
      <c r="U3931">
        <f t="shared" si="489"/>
        <v>2016</v>
      </c>
      <c r="V3931" s="10">
        <f t="shared" si="495"/>
        <v>42631.827141203699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490"/>
        <v>0</v>
      </c>
      <c r="P3932" s="5">
        <f t="shared" si="491"/>
        <v>0</v>
      </c>
      <c r="Q3932" t="str">
        <f t="shared" si="492"/>
        <v>theater</v>
      </c>
      <c r="R3932" t="str">
        <f t="shared" si="493"/>
        <v>plays</v>
      </c>
      <c r="S3932" s="10">
        <f t="shared" si="494"/>
        <v>42433.338749999995</v>
      </c>
      <c r="T3932" t="str">
        <f t="shared" si="488"/>
        <v>Mar</v>
      </c>
      <c r="U3932">
        <f t="shared" si="489"/>
        <v>2016</v>
      </c>
      <c r="V3932" s="10">
        <f t="shared" si="495"/>
        <v>42461.25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490"/>
        <v>0</v>
      </c>
      <c r="P3933" s="5">
        <f t="shared" si="491"/>
        <v>0</v>
      </c>
      <c r="Q3933" t="str">
        <f t="shared" si="492"/>
        <v>theater</v>
      </c>
      <c r="R3933" t="str">
        <f t="shared" si="493"/>
        <v>plays</v>
      </c>
      <c r="S3933" s="10">
        <f t="shared" si="494"/>
        <v>42228.151701388888</v>
      </c>
      <c r="T3933" t="str">
        <f t="shared" si="488"/>
        <v>Aug</v>
      </c>
      <c r="U3933">
        <f t="shared" si="489"/>
        <v>2015</v>
      </c>
      <c r="V3933" s="10">
        <f t="shared" si="495"/>
        <v>42253.151701388888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490"/>
        <v>8.3333333333333332E-3</v>
      </c>
      <c r="P3934" s="5">
        <f t="shared" si="491"/>
        <v>1</v>
      </c>
      <c r="Q3934" t="str">
        <f t="shared" si="492"/>
        <v>theater</v>
      </c>
      <c r="R3934" t="str">
        <f t="shared" si="493"/>
        <v>plays</v>
      </c>
      <c r="S3934" s="10">
        <f t="shared" si="494"/>
        <v>42415.168564814812</v>
      </c>
      <c r="T3934" t="str">
        <f t="shared" si="488"/>
        <v>Feb</v>
      </c>
      <c r="U3934">
        <f t="shared" si="489"/>
        <v>2016</v>
      </c>
      <c r="V3934" s="10">
        <f t="shared" si="495"/>
        <v>42445.126898148148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490"/>
        <v>15.742857142857142</v>
      </c>
      <c r="P3935" s="5">
        <f t="shared" si="491"/>
        <v>91.833333333333329</v>
      </c>
      <c r="Q3935" t="str">
        <f t="shared" si="492"/>
        <v>theater</v>
      </c>
      <c r="R3935" t="str">
        <f t="shared" si="493"/>
        <v>plays</v>
      </c>
      <c r="S3935" s="10">
        <f t="shared" si="494"/>
        <v>42538.968310185184</v>
      </c>
      <c r="T3935" t="str">
        <f t="shared" si="488"/>
        <v>Jun</v>
      </c>
      <c r="U3935">
        <f t="shared" si="489"/>
        <v>2016</v>
      </c>
      <c r="V3935" s="10">
        <f t="shared" si="495"/>
        <v>42568.029861111107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490"/>
        <v>11</v>
      </c>
      <c r="P3936" s="5">
        <f t="shared" si="491"/>
        <v>45.833333333333336</v>
      </c>
      <c r="Q3936" t="str">
        <f t="shared" si="492"/>
        <v>theater</v>
      </c>
      <c r="R3936" t="str">
        <f t="shared" si="493"/>
        <v>plays</v>
      </c>
      <c r="S3936" s="10">
        <f t="shared" si="494"/>
        <v>42233.671747685185</v>
      </c>
      <c r="T3936" t="str">
        <f t="shared" si="488"/>
        <v>Aug</v>
      </c>
      <c r="U3936">
        <f t="shared" si="489"/>
        <v>2015</v>
      </c>
      <c r="V3936" s="10">
        <f t="shared" si="495"/>
        <v>42278.541666666672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490"/>
        <v>43.833333333333336</v>
      </c>
      <c r="P3937" s="5">
        <f t="shared" si="491"/>
        <v>57.173913043478258</v>
      </c>
      <c r="Q3937" t="str">
        <f t="shared" si="492"/>
        <v>theater</v>
      </c>
      <c r="R3937" t="str">
        <f t="shared" si="493"/>
        <v>plays</v>
      </c>
      <c r="S3937" s="10">
        <f t="shared" si="494"/>
        <v>42221.656782407401</v>
      </c>
      <c r="T3937" t="str">
        <f t="shared" si="488"/>
        <v>Aug</v>
      </c>
      <c r="U3937">
        <f t="shared" si="489"/>
        <v>2015</v>
      </c>
      <c r="V3937" s="10">
        <f t="shared" si="495"/>
        <v>42281.656782407401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490"/>
        <v>0</v>
      </c>
      <c r="P3938" s="5">
        <f t="shared" si="491"/>
        <v>0</v>
      </c>
      <c r="Q3938" t="str">
        <f t="shared" si="492"/>
        <v>theater</v>
      </c>
      <c r="R3938" t="str">
        <f t="shared" si="493"/>
        <v>plays</v>
      </c>
      <c r="S3938" s="10">
        <f t="shared" si="494"/>
        <v>42675.262962962966</v>
      </c>
      <c r="T3938" t="str">
        <f t="shared" si="488"/>
        <v>Nov</v>
      </c>
      <c r="U3938">
        <f t="shared" si="489"/>
        <v>2016</v>
      </c>
      <c r="V3938" s="10">
        <f t="shared" si="495"/>
        <v>42705.304629629631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490"/>
        <v>86.135181975736558</v>
      </c>
      <c r="P3939" s="5">
        <f t="shared" si="491"/>
        <v>248.5</v>
      </c>
      <c r="Q3939" t="str">
        <f t="shared" si="492"/>
        <v>theater</v>
      </c>
      <c r="R3939" t="str">
        <f t="shared" si="493"/>
        <v>plays</v>
      </c>
      <c r="S3939" s="10">
        <f t="shared" si="494"/>
        <v>42534.631481481483</v>
      </c>
      <c r="T3939" t="str">
        <f t="shared" si="488"/>
        <v>Jun</v>
      </c>
      <c r="U3939">
        <f t="shared" si="489"/>
        <v>2016</v>
      </c>
      <c r="V3939" s="10">
        <f t="shared" si="495"/>
        <v>42562.631481481483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490"/>
        <v>12.196620583717358</v>
      </c>
      <c r="P3940" s="5">
        <f t="shared" si="491"/>
        <v>79.400000000000006</v>
      </c>
      <c r="Q3940" t="str">
        <f t="shared" si="492"/>
        <v>theater</v>
      </c>
      <c r="R3940" t="str">
        <f t="shared" si="493"/>
        <v>plays</v>
      </c>
      <c r="S3940" s="10">
        <f t="shared" si="494"/>
        <v>42151.905717592599</v>
      </c>
      <c r="T3940" t="str">
        <f t="shared" si="488"/>
        <v>May</v>
      </c>
      <c r="U3940">
        <f t="shared" si="489"/>
        <v>2015</v>
      </c>
      <c r="V3940" s="10">
        <f t="shared" si="495"/>
        <v>42182.905717592599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490"/>
        <v>0.1</v>
      </c>
      <c r="P3941" s="5">
        <f t="shared" si="491"/>
        <v>5</v>
      </c>
      <c r="Q3941" t="str">
        <f t="shared" si="492"/>
        <v>theater</v>
      </c>
      <c r="R3941" t="str">
        <f t="shared" si="493"/>
        <v>plays</v>
      </c>
      <c r="S3941" s="10">
        <f t="shared" si="494"/>
        <v>41915.400219907409</v>
      </c>
      <c r="T3941" t="str">
        <f t="shared" si="488"/>
        <v>Oct</v>
      </c>
      <c r="U3941">
        <f t="shared" si="489"/>
        <v>2014</v>
      </c>
      <c r="V3941" s="10">
        <f t="shared" si="495"/>
        <v>41919.1875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490"/>
        <v>0.22</v>
      </c>
      <c r="P3942" s="5">
        <f t="shared" si="491"/>
        <v>5.5</v>
      </c>
      <c r="Q3942" t="str">
        <f t="shared" si="492"/>
        <v>theater</v>
      </c>
      <c r="R3942" t="str">
        <f t="shared" si="493"/>
        <v>plays</v>
      </c>
      <c r="S3942" s="10">
        <f t="shared" si="494"/>
        <v>41961.492488425924</v>
      </c>
      <c r="T3942" t="str">
        <f t="shared" si="488"/>
        <v>Nov</v>
      </c>
      <c r="U3942">
        <f t="shared" si="489"/>
        <v>2014</v>
      </c>
      <c r="V3942" s="10">
        <f t="shared" si="495"/>
        <v>42006.492488425924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490"/>
        <v>0.90909090909090906</v>
      </c>
      <c r="P3943" s="5">
        <f t="shared" si="491"/>
        <v>25</v>
      </c>
      <c r="Q3943" t="str">
        <f t="shared" si="492"/>
        <v>theater</v>
      </c>
      <c r="R3943" t="str">
        <f t="shared" si="493"/>
        <v>plays</v>
      </c>
      <c r="S3943" s="10">
        <f t="shared" si="494"/>
        <v>41940.587233796294</v>
      </c>
      <c r="T3943" t="str">
        <f t="shared" si="488"/>
        <v>Oct</v>
      </c>
      <c r="U3943">
        <f t="shared" si="489"/>
        <v>2014</v>
      </c>
      <c r="V3943" s="10">
        <f t="shared" si="495"/>
        <v>41968.041666666672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490"/>
        <v>0</v>
      </c>
      <c r="P3944" s="5">
        <f t="shared" si="491"/>
        <v>0</v>
      </c>
      <c r="Q3944" t="str">
        <f t="shared" si="492"/>
        <v>theater</v>
      </c>
      <c r="R3944" t="str">
        <f t="shared" si="493"/>
        <v>plays</v>
      </c>
      <c r="S3944" s="10">
        <f t="shared" si="494"/>
        <v>42111.904097222221</v>
      </c>
      <c r="T3944" t="str">
        <f t="shared" si="488"/>
        <v>Apr</v>
      </c>
      <c r="U3944">
        <f t="shared" si="489"/>
        <v>2015</v>
      </c>
      <c r="V3944" s="10">
        <f t="shared" si="495"/>
        <v>42171.904097222221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490"/>
        <v>35.64</v>
      </c>
      <c r="P3945" s="5">
        <f t="shared" si="491"/>
        <v>137.07692307692307</v>
      </c>
      <c r="Q3945" t="str">
        <f t="shared" si="492"/>
        <v>theater</v>
      </c>
      <c r="R3945" t="str">
        <f t="shared" si="493"/>
        <v>plays</v>
      </c>
      <c r="S3945" s="10">
        <f t="shared" si="494"/>
        <v>42279.778564814813</v>
      </c>
      <c r="T3945" t="str">
        <f t="shared" si="488"/>
        <v>Oct</v>
      </c>
      <c r="U3945">
        <f t="shared" si="489"/>
        <v>2015</v>
      </c>
      <c r="V3945" s="10">
        <f t="shared" si="495"/>
        <v>42310.701388888891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490"/>
        <v>0</v>
      </c>
      <c r="P3946" s="5">
        <f t="shared" si="491"/>
        <v>0</v>
      </c>
      <c r="Q3946" t="str">
        <f t="shared" si="492"/>
        <v>theater</v>
      </c>
      <c r="R3946" t="str">
        <f t="shared" si="493"/>
        <v>plays</v>
      </c>
      <c r="S3946" s="10">
        <f t="shared" si="494"/>
        <v>42213.662905092591</v>
      </c>
      <c r="T3946" t="str">
        <f t="shared" si="488"/>
        <v>Jul</v>
      </c>
      <c r="U3946">
        <f t="shared" si="489"/>
        <v>2015</v>
      </c>
      <c r="V3946" s="10">
        <f t="shared" si="495"/>
        <v>42243.662905092591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490"/>
        <v>0.25</v>
      </c>
      <c r="P3947" s="5">
        <f t="shared" si="491"/>
        <v>5</v>
      </c>
      <c r="Q3947" t="str">
        <f t="shared" si="492"/>
        <v>theater</v>
      </c>
      <c r="R3947" t="str">
        <f t="shared" si="493"/>
        <v>plays</v>
      </c>
      <c r="S3947" s="10">
        <f t="shared" si="494"/>
        <v>42109.801712962959</v>
      </c>
      <c r="T3947" t="str">
        <f t="shared" si="488"/>
        <v>Apr</v>
      </c>
      <c r="U3947">
        <f t="shared" si="489"/>
        <v>2015</v>
      </c>
      <c r="V3947" s="10">
        <f t="shared" si="495"/>
        <v>42139.801712962959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490"/>
        <v>3.25</v>
      </c>
      <c r="P3948" s="5">
        <f t="shared" si="491"/>
        <v>39</v>
      </c>
      <c r="Q3948" t="str">
        <f t="shared" si="492"/>
        <v>theater</v>
      </c>
      <c r="R3948" t="str">
        <f t="shared" si="493"/>
        <v>plays</v>
      </c>
      <c r="S3948" s="10">
        <f t="shared" si="494"/>
        <v>42031.833587962959</v>
      </c>
      <c r="T3948" t="str">
        <f t="shared" si="488"/>
        <v>Jan</v>
      </c>
      <c r="U3948">
        <f t="shared" si="489"/>
        <v>2015</v>
      </c>
      <c r="V3948" s="10">
        <f t="shared" si="495"/>
        <v>42063.333333333328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490"/>
        <v>3.3666666666666663</v>
      </c>
      <c r="P3949" s="5">
        <f t="shared" si="491"/>
        <v>50.5</v>
      </c>
      <c r="Q3949" t="str">
        <f t="shared" si="492"/>
        <v>theater</v>
      </c>
      <c r="R3949" t="str">
        <f t="shared" si="493"/>
        <v>plays</v>
      </c>
      <c r="S3949" s="10">
        <f t="shared" si="494"/>
        <v>42615.142870370371</v>
      </c>
      <c r="T3949" t="str">
        <f t="shared" si="488"/>
        <v>Sep</v>
      </c>
      <c r="U3949">
        <f t="shared" si="489"/>
        <v>2016</v>
      </c>
      <c r="V3949" s="10">
        <f t="shared" si="495"/>
        <v>42645.142870370371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490"/>
        <v>0</v>
      </c>
      <c r="P3950" s="5">
        <f t="shared" si="491"/>
        <v>0</v>
      </c>
      <c r="Q3950" t="str">
        <f t="shared" si="492"/>
        <v>theater</v>
      </c>
      <c r="R3950" t="str">
        <f t="shared" si="493"/>
        <v>plays</v>
      </c>
      <c r="S3950" s="10">
        <f t="shared" si="494"/>
        <v>41829.325497685182</v>
      </c>
      <c r="T3950" t="str">
        <f t="shared" si="488"/>
        <v>Jul</v>
      </c>
      <c r="U3950">
        <f t="shared" si="489"/>
        <v>2014</v>
      </c>
      <c r="V3950" s="10">
        <f t="shared" si="495"/>
        <v>41889.325497685182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490"/>
        <v>15.770000000000001</v>
      </c>
      <c r="P3951" s="5">
        <f t="shared" si="491"/>
        <v>49.28125</v>
      </c>
      <c r="Q3951" t="str">
        <f t="shared" si="492"/>
        <v>theater</v>
      </c>
      <c r="R3951" t="str">
        <f t="shared" si="493"/>
        <v>plays</v>
      </c>
      <c r="S3951" s="10">
        <f t="shared" si="494"/>
        <v>42016.120613425926</v>
      </c>
      <c r="T3951" t="str">
        <f t="shared" si="488"/>
        <v>Jan</v>
      </c>
      <c r="U3951">
        <f t="shared" si="489"/>
        <v>2015</v>
      </c>
      <c r="V3951" s="10">
        <f t="shared" si="495"/>
        <v>42046.120613425926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490"/>
        <v>0.625</v>
      </c>
      <c r="P3952" s="5">
        <f t="shared" si="491"/>
        <v>25</v>
      </c>
      <c r="Q3952" t="str">
        <f t="shared" si="492"/>
        <v>theater</v>
      </c>
      <c r="R3952" t="str">
        <f t="shared" si="493"/>
        <v>plays</v>
      </c>
      <c r="S3952" s="10">
        <f t="shared" si="494"/>
        <v>42439.702314814815</v>
      </c>
      <c r="T3952" t="str">
        <f t="shared" si="488"/>
        <v>Mar</v>
      </c>
      <c r="U3952">
        <f t="shared" si="489"/>
        <v>2016</v>
      </c>
      <c r="V3952" s="10">
        <f t="shared" si="495"/>
        <v>42468.774305555555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490"/>
        <v>5.0000000000000001E-4</v>
      </c>
      <c r="P3953" s="5">
        <f t="shared" si="491"/>
        <v>1</v>
      </c>
      <c r="Q3953" t="str">
        <f t="shared" si="492"/>
        <v>theater</v>
      </c>
      <c r="R3953" t="str">
        <f t="shared" si="493"/>
        <v>plays</v>
      </c>
      <c r="S3953" s="10">
        <f t="shared" si="494"/>
        <v>42433.825717592597</v>
      </c>
      <c r="T3953" t="str">
        <f t="shared" si="488"/>
        <v>Mar</v>
      </c>
      <c r="U3953">
        <f t="shared" si="489"/>
        <v>2016</v>
      </c>
      <c r="V3953" s="10">
        <f t="shared" si="495"/>
        <v>42493.784050925926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490"/>
        <v>9.6153846153846159E-2</v>
      </c>
      <c r="P3954" s="5">
        <f t="shared" si="491"/>
        <v>25</v>
      </c>
      <c r="Q3954" t="str">
        <f t="shared" si="492"/>
        <v>theater</v>
      </c>
      <c r="R3954" t="str">
        <f t="shared" si="493"/>
        <v>plays</v>
      </c>
      <c r="S3954" s="10">
        <f t="shared" si="494"/>
        <v>42243.790393518517</v>
      </c>
      <c r="T3954" t="str">
        <f t="shared" si="488"/>
        <v>Aug</v>
      </c>
      <c r="U3954">
        <f t="shared" si="489"/>
        <v>2015</v>
      </c>
      <c r="V3954" s="10">
        <f t="shared" si="495"/>
        <v>42303.790393518517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490"/>
        <v>0</v>
      </c>
      <c r="P3955" s="5">
        <f t="shared" si="491"/>
        <v>0</v>
      </c>
      <c r="Q3955" t="str">
        <f t="shared" si="492"/>
        <v>theater</v>
      </c>
      <c r="R3955" t="str">
        <f t="shared" si="493"/>
        <v>plays</v>
      </c>
      <c r="S3955" s="10">
        <f t="shared" si="494"/>
        <v>42550.048449074078</v>
      </c>
      <c r="T3955" t="str">
        <f t="shared" si="488"/>
        <v>Jun</v>
      </c>
      <c r="U3955">
        <f t="shared" si="489"/>
        <v>2016</v>
      </c>
      <c r="V3955" s="10">
        <f t="shared" si="495"/>
        <v>42580.978472222225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490"/>
        <v>0</v>
      </c>
      <c r="P3956" s="5">
        <f t="shared" si="491"/>
        <v>0</v>
      </c>
      <c r="Q3956" t="str">
        <f t="shared" si="492"/>
        <v>theater</v>
      </c>
      <c r="R3956" t="str">
        <f t="shared" si="493"/>
        <v>plays</v>
      </c>
      <c r="S3956" s="10">
        <f t="shared" si="494"/>
        <v>41774.651203703703</v>
      </c>
      <c r="T3956" t="str">
        <f t="shared" si="488"/>
        <v>May</v>
      </c>
      <c r="U3956">
        <f t="shared" si="489"/>
        <v>2014</v>
      </c>
      <c r="V3956" s="10">
        <f t="shared" si="495"/>
        <v>41834.651203703703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490"/>
        <v>24.285714285714285</v>
      </c>
      <c r="P3957" s="5">
        <f t="shared" si="491"/>
        <v>53.125</v>
      </c>
      <c r="Q3957" t="str">
        <f t="shared" si="492"/>
        <v>theater</v>
      </c>
      <c r="R3957" t="str">
        <f t="shared" si="493"/>
        <v>plays</v>
      </c>
      <c r="S3957" s="10">
        <f t="shared" si="494"/>
        <v>42306.848854166667</v>
      </c>
      <c r="T3957" t="str">
        <f t="shared" si="488"/>
        <v>Oct</v>
      </c>
      <c r="U3957">
        <f t="shared" si="489"/>
        <v>2015</v>
      </c>
      <c r="V3957" s="10">
        <f t="shared" si="495"/>
        <v>42336.890520833331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490"/>
        <v>0</v>
      </c>
      <c r="P3958" s="5">
        <f t="shared" si="491"/>
        <v>0</v>
      </c>
      <c r="Q3958" t="str">
        <f t="shared" si="492"/>
        <v>theater</v>
      </c>
      <c r="R3958" t="str">
        <f t="shared" si="493"/>
        <v>plays</v>
      </c>
      <c r="S3958" s="10">
        <f t="shared" si="494"/>
        <v>42457.932025462964</v>
      </c>
      <c r="T3958" t="str">
        <f t="shared" si="488"/>
        <v>Mar</v>
      </c>
      <c r="U3958">
        <f t="shared" si="489"/>
        <v>2016</v>
      </c>
      <c r="V3958" s="10">
        <f t="shared" si="495"/>
        <v>42485.013888888891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490"/>
        <v>2.5000000000000001E-2</v>
      </c>
      <c r="P3959" s="5">
        <f t="shared" si="491"/>
        <v>7</v>
      </c>
      <c r="Q3959" t="str">
        <f t="shared" si="492"/>
        <v>theater</v>
      </c>
      <c r="R3959" t="str">
        <f t="shared" si="493"/>
        <v>plays</v>
      </c>
      <c r="S3959" s="10">
        <f t="shared" si="494"/>
        <v>42513.976319444439</v>
      </c>
      <c r="T3959" t="str">
        <f t="shared" si="488"/>
        <v>May</v>
      </c>
      <c r="U3959">
        <f t="shared" si="489"/>
        <v>2016</v>
      </c>
      <c r="V3959" s="10">
        <f t="shared" si="495"/>
        <v>42559.976319444439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490"/>
        <v>32.049999999999997</v>
      </c>
      <c r="P3960" s="5">
        <f t="shared" si="491"/>
        <v>40.0625</v>
      </c>
      <c r="Q3960" t="str">
        <f t="shared" si="492"/>
        <v>theater</v>
      </c>
      <c r="R3960" t="str">
        <f t="shared" si="493"/>
        <v>plays</v>
      </c>
      <c r="S3960" s="10">
        <f t="shared" si="494"/>
        <v>41816.950370370374</v>
      </c>
      <c r="T3960" t="str">
        <f t="shared" si="488"/>
        <v>Jun</v>
      </c>
      <c r="U3960">
        <f t="shared" si="489"/>
        <v>2014</v>
      </c>
      <c r="V3960" s="10">
        <f t="shared" si="495"/>
        <v>41853.583333333336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490"/>
        <v>24.333333333333336</v>
      </c>
      <c r="P3961" s="5">
        <f t="shared" si="491"/>
        <v>24.333333333333332</v>
      </c>
      <c r="Q3961" t="str">
        <f t="shared" si="492"/>
        <v>theater</v>
      </c>
      <c r="R3961" t="str">
        <f t="shared" si="493"/>
        <v>plays</v>
      </c>
      <c r="S3961" s="10">
        <f t="shared" si="494"/>
        <v>41880.788842592592</v>
      </c>
      <c r="T3961" t="str">
        <f t="shared" si="488"/>
        <v>Aug</v>
      </c>
      <c r="U3961">
        <f t="shared" si="489"/>
        <v>2014</v>
      </c>
      <c r="V3961" s="10">
        <f t="shared" si="495"/>
        <v>41910.788842592592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490"/>
        <v>1.5</v>
      </c>
      <c r="P3962" s="5">
        <f t="shared" si="491"/>
        <v>11.25</v>
      </c>
      <c r="Q3962" t="str">
        <f t="shared" si="492"/>
        <v>theater</v>
      </c>
      <c r="R3962" t="str">
        <f t="shared" si="493"/>
        <v>plays</v>
      </c>
      <c r="S3962" s="10">
        <f t="shared" si="494"/>
        <v>42342.845555555556</v>
      </c>
      <c r="T3962" t="str">
        <f t="shared" si="488"/>
        <v>Dec</v>
      </c>
      <c r="U3962">
        <f t="shared" si="489"/>
        <v>2015</v>
      </c>
      <c r="V3962" s="10">
        <f t="shared" si="495"/>
        <v>42372.845555555556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490"/>
        <v>0.42</v>
      </c>
      <c r="P3963" s="5">
        <f t="shared" si="491"/>
        <v>10.5</v>
      </c>
      <c r="Q3963" t="str">
        <f t="shared" si="492"/>
        <v>theater</v>
      </c>
      <c r="R3963" t="str">
        <f t="shared" si="493"/>
        <v>plays</v>
      </c>
      <c r="S3963" s="10">
        <f t="shared" si="494"/>
        <v>41745.891319444447</v>
      </c>
      <c r="T3963" t="str">
        <f t="shared" si="488"/>
        <v>Apr</v>
      </c>
      <c r="U3963">
        <f t="shared" si="489"/>
        <v>2014</v>
      </c>
      <c r="V3963" s="10">
        <f t="shared" si="495"/>
        <v>41767.891319444447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490"/>
        <v>3.214285714285714</v>
      </c>
      <c r="P3964" s="5">
        <f t="shared" si="491"/>
        <v>15</v>
      </c>
      <c r="Q3964" t="str">
        <f t="shared" si="492"/>
        <v>theater</v>
      </c>
      <c r="R3964" t="str">
        <f t="shared" si="493"/>
        <v>plays</v>
      </c>
      <c r="S3964" s="10">
        <f t="shared" si="494"/>
        <v>42311.621458333335</v>
      </c>
      <c r="T3964" t="str">
        <f t="shared" si="488"/>
        <v>Nov</v>
      </c>
      <c r="U3964">
        <f t="shared" si="489"/>
        <v>2015</v>
      </c>
      <c r="V3964" s="10">
        <f t="shared" si="495"/>
        <v>42336.621458333335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490"/>
        <v>0</v>
      </c>
      <c r="P3965" s="5">
        <f t="shared" si="491"/>
        <v>0</v>
      </c>
      <c r="Q3965" t="str">
        <f t="shared" si="492"/>
        <v>theater</v>
      </c>
      <c r="R3965" t="str">
        <f t="shared" si="493"/>
        <v>plays</v>
      </c>
      <c r="S3965" s="10">
        <f t="shared" si="494"/>
        <v>42296.154131944444</v>
      </c>
      <c r="T3965" t="str">
        <f t="shared" si="488"/>
        <v>Oct</v>
      </c>
      <c r="U3965">
        <f t="shared" si="489"/>
        <v>2015</v>
      </c>
      <c r="V3965" s="10">
        <f t="shared" si="495"/>
        <v>42326.195798611108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490"/>
        <v>6.3</v>
      </c>
      <c r="P3966" s="5">
        <f t="shared" si="491"/>
        <v>42</v>
      </c>
      <c r="Q3966" t="str">
        <f t="shared" si="492"/>
        <v>theater</v>
      </c>
      <c r="R3966" t="str">
        <f t="shared" si="493"/>
        <v>plays</v>
      </c>
      <c r="S3966" s="10">
        <f t="shared" si="494"/>
        <v>42053.722060185188</v>
      </c>
      <c r="T3966" t="str">
        <f t="shared" si="488"/>
        <v>Feb</v>
      </c>
      <c r="U3966">
        <f t="shared" si="489"/>
        <v>2015</v>
      </c>
      <c r="V3966" s="10">
        <f t="shared" si="495"/>
        <v>42113.680393518516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490"/>
        <v>14.249999999999998</v>
      </c>
      <c r="P3967" s="5">
        <f t="shared" si="491"/>
        <v>71.25</v>
      </c>
      <c r="Q3967" t="str">
        <f t="shared" si="492"/>
        <v>theater</v>
      </c>
      <c r="R3967" t="str">
        <f t="shared" si="493"/>
        <v>plays</v>
      </c>
      <c r="S3967" s="10">
        <f t="shared" si="494"/>
        <v>42414.235879629632</v>
      </c>
      <c r="T3967" t="str">
        <f t="shared" si="488"/>
        <v>Feb</v>
      </c>
      <c r="U3967">
        <f t="shared" si="489"/>
        <v>2016</v>
      </c>
      <c r="V3967" s="10">
        <f t="shared" si="495"/>
        <v>42474.194212962961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490"/>
        <v>0.6</v>
      </c>
      <c r="P3968" s="5">
        <f t="shared" si="491"/>
        <v>22.5</v>
      </c>
      <c r="Q3968" t="str">
        <f t="shared" si="492"/>
        <v>theater</v>
      </c>
      <c r="R3968" t="str">
        <f t="shared" si="493"/>
        <v>plays</v>
      </c>
      <c r="S3968" s="10">
        <f t="shared" si="494"/>
        <v>41801.711550925924</v>
      </c>
      <c r="T3968" t="str">
        <f t="shared" si="488"/>
        <v>Jun</v>
      </c>
      <c r="U3968">
        <f t="shared" si="489"/>
        <v>2014</v>
      </c>
      <c r="V3968" s="10">
        <f t="shared" si="495"/>
        <v>41844.124305555553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490"/>
        <v>24.117647058823529</v>
      </c>
      <c r="P3969" s="5">
        <f t="shared" si="491"/>
        <v>41</v>
      </c>
      <c r="Q3969" t="str">
        <f t="shared" si="492"/>
        <v>theater</v>
      </c>
      <c r="R3969" t="str">
        <f t="shared" si="493"/>
        <v>plays</v>
      </c>
      <c r="S3969" s="10">
        <f t="shared" si="494"/>
        <v>42770.290590277778</v>
      </c>
      <c r="T3969" t="str">
        <f t="shared" si="488"/>
        <v>Feb</v>
      </c>
      <c r="U3969">
        <f t="shared" si="489"/>
        <v>2017</v>
      </c>
      <c r="V3969" s="10">
        <f t="shared" si="495"/>
        <v>42800.290590277778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490"/>
        <v>10.54</v>
      </c>
      <c r="P3970" s="5">
        <f t="shared" si="491"/>
        <v>47.909090909090907</v>
      </c>
      <c r="Q3970" t="str">
        <f t="shared" si="492"/>
        <v>theater</v>
      </c>
      <c r="R3970" t="str">
        <f t="shared" si="493"/>
        <v>plays</v>
      </c>
      <c r="S3970" s="10">
        <f t="shared" si="494"/>
        <v>42452.815659722226</v>
      </c>
      <c r="T3970" t="str">
        <f t="shared" ref="T3970:T4033" si="496">TEXT(S3970,"mmm")</f>
        <v>Mar</v>
      </c>
      <c r="U3970">
        <f t="shared" ref="U3970:U4033" si="497">YEAR(S3970)</f>
        <v>2016</v>
      </c>
      <c r="V3970" s="10">
        <f t="shared" si="495"/>
        <v>42512.815659722226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498">(E3971/D3971)*100</f>
        <v>7.4690265486725664</v>
      </c>
      <c r="P3971" s="5">
        <f t="shared" ref="P3971:P4034" si="499">IFERROR(E3971/L3971,0)</f>
        <v>35.166666666666664</v>
      </c>
      <c r="Q3971" t="str">
        <f t="shared" ref="Q3971:Q4034" si="500">LEFT(N3971,SEARCH("/",N3971,1)-1)</f>
        <v>theater</v>
      </c>
      <c r="R3971" t="str">
        <f t="shared" ref="R3971:R4034" si="501">RIGHT(N3971,LEN(N3971)-SEARCH("/",N3971,1))</f>
        <v>plays</v>
      </c>
      <c r="S3971" s="10">
        <f t="shared" ref="S3971:S4034" si="502">(((J3971/60)/60)/24)+DATE(1970,1,1)</f>
        <v>42601.854699074072</v>
      </c>
      <c r="T3971" t="str">
        <f t="shared" si="496"/>
        <v>Aug</v>
      </c>
      <c r="U3971">
        <f t="shared" si="497"/>
        <v>2016</v>
      </c>
      <c r="V3971" s="10">
        <f t="shared" ref="V3971:V4034" si="503">(((I3971/60)/60)/24)+DATE(1970,1,1)</f>
        <v>42611.163194444445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498"/>
        <v>7.3333333333333334E-2</v>
      </c>
      <c r="P3972" s="5">
        <f t="shared" si="499"/>
        <v>5.5</v>
      </c>
      <c r="Q3972" t="str">
        <f t="shared" si="500"/>
        <v>theater</v>
      </c>
      <c r="R3972" t="str">
        <f t="shared" si="501"/>
        <v>plays</v>
      </c>
      <c r="S3972" s="10">
        <f t="shared" si="502"/>
        <v>42447.863553240735</v>
      </c>
      <c r="T3972" t="str">
        <f t="shared" si="496"/>
        <v>Mar</v>
      </c>
      <c r="U3972">
        <f t="shared" si="497"/>
        <v>2016</v>
      </c>
      <c r="V3972" s="10">
        <f t="shared" si="503"/>
        <v>42477.863553240735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498"/>
        <v>0.97142857142857131</v>
      </c>
      <c r="P3973" s="5">
        <f t="shared" si="499"/>
        <v>22.666666666666668</v>
      </c>
      <c r="Q3973" t="str">
        <f t="shared" si="500"/>
        <v>theater</v>
      </c>
      <c r="R3973" t="str">
        <f t="shared" si="501"/>
        <v>plays</v>
      </c>
      <c r="S3973" s="10">
        <f t="shared" si="502"/>
        <v>41811.536180555559</v>
      </c>
      <c r="T3973" t="str">
        <f t="shared" si="496"/>
        <v>Jun</v>
      </c>
      <c r="U3973">
        <f t="shared" si="497"/>
        <v>2014</v>
      </c>
      <c r="V3973" s="10">
        <f t="shared" si="503"/>
        <v>41841.536180555559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498"/>
        <v>21.099999999999998</v>
      </c>
      <c r="P3974" s="5">
        <f t="shared" si="499"/>
        <v>26.375</v>
      </c>
      <c r="Q3974" t="str">
        <f t="shared" si="500"/>
        <v>theater</v>
      </c>
      <c r="R3974" t="str">
        <f t="shared" si="501"/>
        <v>plays</v>
      </c>
      <c r="S3974" s="10">
        <f t="shared" si="502"/>
        <v>41981.067523148144</v>
      </c>
      <c r="T3974" t="str">
        <f t="shared" si="496"/>
        <v>Dec</v>
      </c>
      <c r="U3974">
        <f t="shared" si="497"/>
        <v>2014</v>
      </c>
      <c r="V3974" s="10">
        <f t="shared" si="503"/>
        <v>42041.067523148144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498"/>
        <v>78.100000000000009</v>
      </c>
      <c r="P3975" s="5">
        <f t="shared" si="499"/>
        <v>105.54054054054055</v>
      </c>
      <c r="Q3975" t="str">
        <f t="shared" si="500"/>
        <v>theater</v>
      </c>
      <c r="R3975" t="str">
        <f t="shared" si="501"/>
        <v>plays</v>
      </c>
      <c r="S3975" s="10">
        <f t="shared" si="502"/>
        <v>42469.68414351852</v>
      </c>
      <c r="T3975" t="str">
        <f t="shared" si="496"/>
        <v>Apr</v>
      </c>
      <c r="U3975">
        <f t="shared" si="497"/>
        <v>2016</v>
      </c>
      <c r="V3975" s="10">
        <f t="shared" si="503"/>
        <v>42499.166666666672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498"/>
        <v>32</v>
      </c>
      <c r="P3976" s="5">
        <f t="shared" si="499"/>
        <v>29.09090909090909</v>
      </c>
      <c r="Q3976" t="str">
        <f t="shared" si="500"/>
        <v>theater</v>
      </c>
      <c r="R3976" t="str">
        <f t="shared" si="501"/>
        <v>plays</v>
      </c>
      <c r="S3976" s="10">
        <f t="shared" si="502"/>
        <v>42493.546851851846</v>
      </c>
      <c r="T3976" t="str">
        <f t="shared" si="496"/>
        <v>May</v>
      </c>
      <c r="U3976">
        <f t="shared" si="497"/>
        <v>2016</v>
      </c>
      <c r="V3976" s="10">
        <f t="shared" si="503"/>
        <v>42523.546851851846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498"/>
        <v>0</v>
      </c>
      <c r="P3977" s="5">
        <f t="shared" si="499"/>
        <v>0</v>
      </c>
      <c r="Q3977" t="str">
        <f t="shared" si="500"/>
        <v>theater</v>
      </c>
      <c r="R3977" t="str">
        <f t="shared" si="501"/>
        <v>plays</v>
      </c>
      <c r="S3977" s="10">
        <f t="shared" si="502"/>
        <v>42534.866875</v>
      </c>
      <c r="T3977" t="str">
        <f t="shared" si="496"/>
        <v>Jun</v>
      </c>
      <c r="U3977">
        <f t="shared" si="497"/>
        <v>2016</v>
      </c>
      <c r="V3977" s="10">
        <f t="shared" si="503"/>
        <v>42564.866875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498"/>
        <v>47.692307692307693</v>
      </c>
      <c r="P3978" s="5">
        <f t="shared" si="499"/>
        <v>62</v>
      </c>
      <c r="Q3978" t="str">
        <f t="shared" si="500"/>
        <v>theater</v>
      </c>
      <c r="R3978" t="str">
        <f t="shared" si="501"/>
        <v>plays</v>
      </c>
      <c r="S3978" s="10">
        <f t="shared" si="502"/>
        <v>41830.858344907407</v>
      </c>
      <c r="T3978" t="str">
        <f t="shared" si="496"/>
        <v>Jul</v>
      </c>
      <c r="U3978">
        <f t="shared" si="497"/>
        <v>2014</v>
      </c>
      <c r="V3978" s="10">
        <f t="shared" si="503"/>
        <v>41852.291666666664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498"/>
        <v>1.4500000000000002</v>
      </c>
      <c r="P3979" s="5">
        <f t="shared" si="499"/>
        <v>217.5</v>
      </c>
      <c r="Q3979" t="str">
        <f t="shared" si="500"/>
        <v>theater</v>
      </c>
      <c r="R3979" t="str">
        <f t="shared" si="501"/>
        <v>plays</v>
      </c>
      <c r="S3979" s="10">
        <f t="shared" si="502"/>
        <v>42543.788564814815</v>
      </c>
      <c r="T3979" t="str">
        <f t="shared" si="496"/>
        <v>Jun</v>
      </c>
      <c r="U3979">
        <f t="shared" si="497"/>
        <v>2016</v>
      </c>
      <c r="V3979" s="10">
        <f t="shared" si="503"/>
        <v>42573.788564814815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498"/>
        <v>10.7</v>
      </c>
      <c r="P3980" s="5">
        <f t="shared" si="499"/>
        <v>26.75</v>
      </c>
      <c r="Q3980" t="str">
        <f t="shared" si="500"/>
        <v>theater</v>
      </c>
      <c r="R3980" t="str">
        <f t="shared" si="501"/>
        <v>plays</v>
      </c>
      <c r="S3980" s="10">
        <f t="shared" si="502"/>
        <v>41975.642974537041</v>
      </c>
      <c r="T3980" t="str">
        <f t="shared" si="496"/>
        <v>Dec</v>
      </c>
      <c r="U3980">
        <f t="shared" si="497"/>
        <v>2014</v>
      </c>
      <c r="V3980" s="10">
        <f t="shared" si="503"/>
        <v>42035.642974537041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498"/>
        <v>1.8333333333333333</v>
      </c>
      <c r="P3981" s="5">
        <f t="shared" si="499"/>
        <v>18.333333333333332</v>
      </c>
      <c r="Q3981" t="str">
        <f t="shared" si="500"/>
        <v>theater</v>
      </c>
      <c r="R3981" t="str">
        <f t="shared" si="501"/>
        <v>plays</v>
      </c>
      <c r="S3981" s="10">
        <f t="shared" si="502"/>
        <v>42069.903437500005</v>
      </c>
      <c r="T3981" t="str">
        <f t="shared" si="496"/>
        <v>Mar</v>
      </c>
      <c r="U3981">
        <f t="shared" si="497"/>
        <v>2015</v>
      </c>
      <c r="V3981" s="10">
        <f t="shared" si="503"/>
        <v>42092.833333333328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498"/>
        <v>18</v>
      </c>
      <c r="P3982" s="5">
        <f t="shared" si="499"/>
        <v>64.285714285714292</v>
      </c>
      <c r="Q3982" t="str">
        <f t="shared" si="500"/>
        <v>theater</v>
      </c>
      <c r="R3982" t="str">
        <f t="shared" si="501"/>
        <v>plays</v>
      </c>
      <c r="S3982" s="10">
        <f t="shared" si="502"/>
        <v>41795.598923611113</v>
      </c>
      <c r="T3982" t="str">
        <f t="shared" si="496"/>
        <v>Jun</v>
      </c>
      <c r="U3982">
        <f t="shared" si="497"/>
        <v>2014</v>
      </c>
      <c r="V3982" s="10">
        <f t="shared" si="503"/>
        <v>41825.598923611113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498"/>
        <v>4.083333333333333</v>
      </c>
      <c r="P3983" s="5">
        <f t="shared" si="499"/>
        <v>175</v>
      </c>
      <c r="Q3983" t="str">
        <f t="shared" si="500"/>
        <v>theater</v>
      </c>
      <c r="R3983" t="str">
        <f t="shared" si="501"/>
        <v>plays</v>
      </c>
      <c r="S3983" s="10">
        <f t="shared" si="502"/>
        <v>42508.179965277777</v>
      </c>
      <c r="T3983" t="str">
        <f t="shared" si="496"/>
        <v>May</v>
      </c>
      <c r="U3983">
        <f t="shared" si="497"/>
        <v>2016</v>
      </c>
      <c r="V3983" s="10">
        <f t="shared" si="503"/>
        <v>42568.179965277777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498"/>
        <v>20</v>
      </c>
      <c r="P3984" s="5">
        <f t="shared" si="499"/>
        <v>34</v>
      </c>
      <c r="Q3984" t="str">
        <f t="shared" si="500"/>
        <v>theater</v>
      </c>
      <c r="R3984" t="str">
        <f t="shared" si="501"/>
        <v>plays</v>
      </c>
      <c r="S3984" s="10">
        <f t="shared" si="502"/>
        <v>42132.809953703705</v>
      </c>
      <c r="T3984" t="str">
        <f t="shared" si="496"/>
        <v>May</v>
      </c>
      <c r="U3984">
        <f t="shared" si="497"/>
        <v>2015</v>
      </c>
      <c r="V3984" s="10">
        <f t="shared" si="503"/>
        <v>42192.809953703705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498"/>
        <v>34.802513464991023</v>
      </c>
      <c r="P3985" s="5">
        <f t="shared" si="499"/>
        <v>84.282608695652172</v>
      </c>
      <c r="Q3985" t="str">
        <f t="shared" si="500"/>
        <v>theater</v>
      </c>
      <c r="R3985" t="str">
        <f t="shared" si="501"/>
        <v>plays</v>
      </c>
      <c r="S3985" s="10">
        <f t="shared" si="502"/>
        <v>41747.86986111111</v>
      </c>
      <c r="T3985" t="str">
        <f t="shared" si="496"/>
        <v>Apr</v>
      </c>
      <c r="U3985">
        <f t="shared" si="497"/>
        <v>2014</v>
      </c>
      <c r="V3985" s="10">
        <f t="shared" si="503"/>
        <v>41779.290972222225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498"/>
        <v>6.3333333333333339</v>
      </c>
      <c r="P3986" s="5">
        <f t="shared" si="499"/>
        <v>9.5</v>
      </c>
      <c r="Q3986" t="str">
        <f t="shared" si="500"/>
        <v>theater</v>
      </c>
      <c r="R3986" t="str">
        <f t="shared" si="501"/>
        <v>plays</v>
      </c>
      <c r="S3986" s="10">
        <f t="shared" si="502"/>
        <v>41920.963472222218</v>
      </c>
      <c r="T3986" t="str">
        <f t="shared" si="496"/>
        <v>Oct</v>
      </c>
      <c r="U3986">
        <f t="shared" si="497"/>
        <v>2014</v>
      </c>
      <c r="V3986" s="10">
        <f t="shared" si="503"/>
        <v>41951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498"/>
        <v>32.049999999999997</v>
      </c>
      <c r="P3987" s="5">
        <f t="shared" si="499"/>
        <v>33.736842105263158</v>
      </c>
      <c r="Q3987" t="str">
        <f t="shared" si="500"/>
        <v>theater</v>
      </c>
      <c r="R3987" t="str">
        <f t="shared" si="501"/>
        <v>plays</v>
      </c>
      <c r="S3987" s="10">
        <f t="shared" si="502"/>
        <v>42399.707407407404</v>
      </c>
      <c r="T3987" t="str">
        <f t="shared" si="496"/>
        <v>Jan</v>
      </c>
      <c r="U3987">
        <f t="shared" si="497"/>
        <v>2016</v>
      </c>
      <c r="V3987" s="10">
        <f t="shared" si="503"/>
        <v>42420.878472222219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498"/>
        <v>9.76</v>
      </c>
      <c r="P3988" s="5">
        <f t="shared" si="499"/>
        <v>37.53846153846154</v>
      </c>
      <c r="Q3988" t="str">
        <f t="shared" si="500"/>
        <v>theater</v>
      </c>
      <c r="R3988" t="str">
        <f t="shared" si="501"/>
        <v>plays</v>
      </c>
      <c r="S3988" s="10">
        <f t="shared" si="502"/>
        <v>42467.548541666663</v>
      </c>
      <c r="T3988" t="str">
        <f t="shared" si="496"/>
        <v>Apr</v>
      </c>
      <c r="U3988">
        <f t="shared" si="497"/>
        <v>2016</v>
      </c>
      <c r="V3988" s="10">
        <f t="shared" si="503"/>
        <v>42496.544444444444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498"/>
        <v>37.75</v>
      </c>
      <c r="P3989" s="5">
        <f t="shared" si="499"/>
        <v>11.615384615384615</v>
      </c>
      <c r="Q3989" t="str">
        <f t="shared" si="500"/>
        <v>theater</v>
      </c>
      <c r="R3989" t="str">
        <f t="shared" si="501"/>
        <v>plays</v>
      </c>
      <c r="S3989" s="10">
        <f t="shared" si="502"/>
        <v>41765.92465277778</v>
      </c>
      <c r="T3989" t="str">
        <f t="shared" si="496"/>
        <v>May</v>
      </c>
      <c r="U3989">
        <f t="shared" si="497"/>
        <v>2014</v>
      </c>
      <c r="V3989" s="10">
        <f t="shared" si="503"/>
        <v>41775.92465277778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498"/>
        <v>2.1333333333333333</v>
      </c>
      <c r="P3990" s="5">
        <f t="shared" si="499"/>
        <v>8</v>
      </c>
      <c r="Q3990" t="str">
        <f t="shared" si="500"/>
        <v>theater</v>
      </c>
      <c r="R3990" t="str">
        <f t="shared" si="501"/>
        <v>plays</v>
      </c>
      <c r="S3990" s="10">
        <f t="shared" si="502"/>
        <v>42230.08116898148</v>
      </c>
      <c r="T3990" t="str">
        <f t="shared" si="496"/>
        <v>Aug</v>
      </c>
      <c r="U3990">
        <f t="shared" si="497"/>
        <v>2015</v>
      </c>
      <c r="V3990" s="10">
        <f t="shared" si="503"/>
        <v>42245.08116898148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498"/>
        <v>0</v>
      </c>
      <c r="P3991" s="5">
        <f t="shared" si="499"/>
        <v>0</v>
      </c>
      <c r="Q3991" t="str">
        <f t="shared" si="500"/>
        <v>theater</v>
      </c>
      <c r="R3991" t="str">
        <f t="shared" si="501"/>
        <v>plays</v>
      </c>
      <c r="S3991" s="10">
        <f t="shared" si="502"/>
        <v>42286.749780092592</v>
      </c>
      <c r="T3991" t="str">
        <f t="shared" si="496"/>
        <v>Oct</v>
      </c>
      <c r="U3991">
        <f t="shared" si="497"/>
        <v>2015</v>
      </c>
      <c r="V3991" s="10">
        <f t="shared" si="503"/>
        <v>42316.791446759264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498"/>
        <v>4.1818181818181817</v>
      </c>
      <c r="P3992" s="5">
        <f t="shared" si="499"/>
        <v>23</v>
      </c>
      <c r="Q3992" t="str">
        <f t="shared" si="500"/>
        <v>theater</v>
      </c>
      <c r="R3992" t="str">
        <f t="shared" si="501"/>
        <v>plays</v>
      </c>
      <c r="S3992" s="10">
        <f t="shared" si="502"/>
        <v>42401.672372685185</v>
      </c>
      <c r="T3992" t="str">
        <f t="shared" si="496"/>
        <v>Feb</v>
      </c>
      <c r="U3992">
        <f t="shared" si="497"/>
        <v>2016</v>
      </c>
      <c r="V3992" s="10">
        <f t="shared" si="503"/>
        <v>42431.672372685185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498"/>
        <v>20</v>
      </c>
      <c r="P3993" s="5">
        <f t="shared" si="499"/>
        <v>100</v>
      </c>
      <c r="Q3993" t="str">
        <f t="shared" si="500"/>
        <v>theater</v>
      </c>
      <c r="R3993" t="str">
        <f t="shared" si="501"/>
        <v>plays</v>
      </c>
      <c r="S3993" s="10">
        <f t="shared" si="502"/>
        <v>42125.644467592589</v>
      </c>
      <c r="T3993" t="str">
        <f t="shared" si="496"/>
        <v>May</v>
      </c>
      <c r="U3993">
        <f t="shared" si="497"/>
        <v>2015</v>
      </c>
      <c r="V3993" s="10">
        <f t="shared" si="503"/>
        <v>42155.644467592589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498"/>
        <v>5.41</v>
      </c>
      <c r="P3994" s="5">
        <f t="shared" si="499"/>
        <v>60.111111111111114</v>
      </c>
      <c r="Q3994" t="str">
        <f t="shared" si="500"/>
        <v>theater</v>
      </c>
      <c r="R3994" t="str">
        <f t="shared" si="501"/>
        <v>plays</v>
      </c>
      <c r="S3994" s="10">
        <f t="shared" si="502"/>
        <v>42289.94049768518</v>
      </c>
      <c r="T3994" t="str">
        <f t="shared" si="496"/>
        <v>Oct</v>
      </c>
      <c r="U3994">
        <f t="shared" si="497"/>
        <v>2015</v>
      </c>
      <c r="V3994" s="10">
        <f t="shared" si="503"/>
        <v>42349.982164351852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498"/>
        <v>6.0000000000000001E-3</v>
      </c>
      <c r="P3995" s="5">
        <f t="shared" si="499"/>
        <v>3</v>
      </c>
      <c r="Q3995" t="str">
        <f t="shared" si="500"/>
        <v>theater</v>
      </c>
      <c r="R3995" t="str">
        <f t="shared" si="501"/>
        <v>plays</v>
      </c>
      <c r="S3995" s="10">
        <f t="shared" si="502"/>
        <v>42107.864722222221</v>
      </c>
      <c r="T3995" t="str">
        <f t="shared" si="496"/>
        <v>Apr</v>
      </c>
      <c r="U3995">
        <f t="shared" si="497"/>
        <v>2015</v>
      </c>
      <c r="V3995" s="10">
        <f t="shared" si="503"/>
        <v>42137.864722222221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498"/>
        <v>0.25</v>
      </c>
      <c r="P3996" s="5">
        <f t="shared" si="499"/>
        <v>5</v>
      </c>
      <c r="Q3996" t="str">
        <f t="shared" si="500"/>
        <v>theater</v>
      </c>
      <c r="R3996" t="str">
        <f t="shared" si="501"/>
        <v>plays</v>
      </c>
      <c r="S3996" s="10">
        <f t="shared" si="502"/>
        <v>41809.389930555553</v>
      </c>
      <c r="T3996" t="str">
        <f t="shared" si="496"/>
        <v>Jun</v>
      </c>
      <c r="U3996">
        <f t="shared" si="497"/>
        <v>2014</v>
      </c>
      <c r="V3996" s="10">
        <f t="shared" si="503"/>
        <v>41839.389930555553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498"/>
        <v>35</v>
      </c>
      <c r="P3997" s="5">
        <f t="shared" si="499"/>
        <v>17.5</v>
      </c>
      <c r="Q3997" t="str">
        <f t="shared" si="500"/>
        <v>theater</v>
      </c>
      <c r="R3997" t="str">
        <f t="shared" si="501"/>
        <v>plays</v>
      </c>
      <c r="S3997" s="10">
        <f t="shared" si="502"/>
        <v>42019.683761574073</v>
      </c>
      <c r="T3997" t="str">
        <f t="shared" si="496"/>
        <v>Jan</v>
      </c>
      <c r="U3997">
        <f t="shared" si="497"/>
        <v>2015</v>
      </c>
      <c r="V3997" s="10">
        <f t="shared" si="503"/>
        <v>42049.477083333331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498"/>
        <v>16.566666666666666</v>
      </c>
      <c r="P3998" s="5">
        <f t="shared" si="499"/>
        <v>29.235294117647058</v>
      </c>
      <c r="Q3998" t="str">
        <f t="shared" si="500"/>
        <v>theater</v>
      </c>
      <c r="R3998" t="str">
        <f t="shared" si="501"/>
        <v>plays</v>
      </c>
      <c r="S3998" s="10">
        <f t="shared" si="502"/>
        <v>41950.26694444444</v>
      </c>
      <c r="T3998" t="str">
        <f t="shared" si="496"/>
        <v>Nov</v>
      </c>
      <c r="U3998">
        <f t="shared" si="497"/>
        <v>2014</v>
      </c>
      <c r="V3998" s="10">
        <f t="shared" si="503"/>
        <v>41963.669444444444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498"/>
        <v>0</v>
      </c>
      <c r="P3999" s="5">
        <f t="shared" si="499"/>
        <v>0</v>
      </c>
      <c r="Q3999" t="str">
        <f t="shared" si="500"/>
        <v>theater</v>
      </c>
      <c r="R3999" t="str">
        <f t="shared" si="501"/>
        <v>plays</v>
      </c>
      <c r="S3999" s="10">
        <f t="shared" si="502"/>
        <v>42069.391446759255</v>
      </c>
      <c r="T3999" t="str">
        <f t="shared" si="496"/>
        <v>Mar</v>
      </c>
      <c r="U3999">
        <f t="shared" si="497"/>
        <v>2015</v>
      </c>
      <c r="V3999" s="10">
        <f t="shared" si="503"/>
        <v>42099.349780092598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498"/>
        <v>57.199999999999996</v>
      </c>
      <c r="P4000" s="5">
        <f t="shared" si="499"/>
        <v>59.583333333333336</v>
      </c>
      <c r="Q4000" t="str">
        <f t="shared" si="500"/>
        <v>theater</v>
      </c>
      <c r="R4000" t="str">
        <f t="shared" si="501"/>
        <v>plays</v>
      </c>
      <c r="S4000" s="10">
        <f t="shared" si="502"/>
        <v>42061.963263888887</v>
      </c>
      <c r="T4000" t="str">
        <f t="shared" si="496"/>
        <v>Feb</v>
      </c>
      <c r="U4000">
        <f t="shared" si="497"/>
        <v>2015</v>
      </c>
      <c r="V4000" s="10">
        <f t="shared" si="503"/>
        <v>42091.921597222223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498"/>
        <v>16.514285714285716</v>
      </c>
      <c r="P4001" s="5">
        <f t="shared" si="499"/>
        <v>82.571428571428569</v>
      </c>
      <c r="Q4001" t="str">
        <f t="shared" si="500"/>
        <v>theater</v>
      </c>
      <c r="R4001" t="str">
        <f t="shared" si="501"/>
        <v>plays</v>
      </c>
      <c r="S4001" s="10">
        <f t="shared" si="502"/>
        <v>41842.828680555554</v>
      </c>
      <c r="T4001" t="str">
        <f t="shared" si="496"/>
        <v>Jul</v>
      </c>
      <c r="U4001">
        <f t="shared" si="497"/>
        <v>2014</v>
      </c>
      <c r="V4001" s="10">
        <f t="shared" si="503"/>
        <v>41882.827650462961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498"/>
        <v>0.125</v>
      </c>
      <c r="P4002" s="5">
        <f t="shared" si="499"/>
        <v>10</v>
      </c>
      <c r="Q4002" t="str">
        <f t="shared" si="500"/>
        <v>theater</v>
      </c>
      <c r="R4002" t="str">
        <f t="shared" si="501"/>
        <v>plays</v>
      </c>
      <c r="S4002" s="10">
        <f t="shared" si="502"/>
        <v>42437.64534722222</v>
      </c>
      <c r="T4002" t="str">
        <f t="shared" si="496"/>
        <v>Mar</v>
      </c>
      <c r="U4002">
        <f t="shared" si="497"/>
        <v>2016</v>
      </c>
      <c r="V4002" s="10">
        <f t="shared" si="503"/>
        <v>42497.603680555556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498"/>
        <v>37.75</v>
      </c>
      <c r="P4003" s="5">
        <f t="shared" si="499"/>
        <v>32.357142857142854</v>
      </c>
      <c r="Q4003" t="str">
        <f t="shared" si="500"/>
        <v>theater</v>
      </c>
      <c r="R4003" t="str">
        <f t="shared" si="501"/>
        <v>plays</v>
      </c>
      <c r="S4003" s="10">
        <f t="shared" si="502"/>
        <v>42775.964212962965</v>
      </c>
      <c r="T4003" t="str">
        <f t="shared" si="496"/>
        <v>Feb</v>
      </c>
      <c r="U4003">
        <f t="shared" si="497"/>
        <v>2017</v>
      </c>
      <c r="V4003" s="10">
        <f t="shared" si="503"/>
        <v>42795.791666666672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498"/>
        <v>1.8399999999999999</v>
      </c>
      <c r="P4004" s="5">
        <f t="shared" si="499"/>
        <v>5.75</v>
      </c>
      <c r="Q4004" t="str">
        <f t="shared" si="500"/>
        <v>theater</v>
      </c>
      <c r="R4004" t="str">
        <f t="shared" si="501"/>
        <v>plays</v>
      </c>
      <c r="S4004" s="10">
        <f t="shared" si="502"/>
        <v>41879.043530092589</v>
      </c>
      <c r="T4004" t="str">
        <f t="shared" si="496"/>
        <v>Aug</v>
      </c>
      <c r="U4004">
        <f t="shared" si="497"/>
        <v>2014</v>
      </c>
      <c r="V4004" s="10">
        <f t="shared" si="503"/>
        <v>41909.043530092589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498"/>
        <v>10.050000000000001</v>
      </c>
      <c r="P4005" s="5">
        <f t="shared" si="499"/>
        <v>100.5</v>
      </c>
      <c r="Q4005" t="str">
        <f t="shared" si="500"/>
        <v>theater</v>
      </c>
      <c r="R4005" t="str">
        <f t="shared" si="501"/>
        <v>plays</v>
      </c>
      <c r="S4005" s="10">
        <f t="shared" si="502"/>
        <v>42020.587349537032</v>
      </c>
      <c r="T4005" t="str">
        <f t="shared" si="496"/>
        <v>Jan</v>
      </c>
      <c r="U4005">
        <f t="shared" si="497"/>
        <v>2015</v>
      </c>
      <c r="V4005" s="10">
        <f t="shared" si="503"/>
        <v>42050.587349537032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498"/>
        <v>0.2</v>
      </c>
      <c r="P4006" s="5">
        <f t="shared" si="499"/>
        <v>1</v>
      </c>
      <c r="Q4006" t="str">
        <f t="shared" si="500"/>
        <v>theater</v>
      </c>
      <c r="R4006" t="str">
        <f t="shared" si="501"/>
        <v>plays</v>
      </c>
      <c r="S4006" s="10">
        <f t="shared" si="502"/>
        <v>41890.16269675926</v>
      </c>
      <c r="T4006" t="str">
        <f t="shared" si="496"/>
        <v>Sep</v>
      </c>
      <c r="U4006">
        <f t="shared" si="497"/>
        <v>2014</v>
      </c>
      <c r="V4006" s="10">
        <f t="shared" si="503"/>
        <v>41920.16269675926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498"/>
        <v>1.3333333333333335</v>
      </c>
      <c r="P4007" s="5">
        <f t="shared" si="499"/>
        <v>20</v>
      </c>
      <c r="Q4007" t="str">
        <f t="shared" si="500"/>
        <v>theater</v>
      </c>
      <c r="R4007" t="str">
        <f t="shared" si="501"/>
        <v>plays</v>
      </c>
      <c r="S4007" s="10">
        <f t="shared" si="502"/>
        <v>41872.807696759257</v>
      </c>
      <c r="T4007" t="str">
        <f t="shared" si="496"/>
        <v>Aug</v>
      </c>
      <c r="U4007">
        <f t="shared" si="497"/>
        <v>2014</v>
      </c>
      <c r="V4007" s="10">
        <f t="shared" si="503"/>
        <v>41932.807696759257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498"/>
        <v>6.6666666666666671E-3</v>
      </c>
      <c r="P4008" s="5">
        <f t="shared" si="499"/>
        <v>2</v>
      </c>
      <c r="Q4008" t="str">
        <f t="shared" si="500"/>
        <v>theater</v>
      </c>
      <c r="R4008" t="str">
        <f t="shared" si="501"/>
        <v>plays</v>
      </c>
      <c r="S4008" s="10">
        <f t="shared" si="502"/>
        <v>42391.772997685184</v>
      </c>
      <c r="T4008" t="str">
        <f t="shared" si="496"/>
        <v>Jan</v>
      </c>
      <c r="U4008">
        <f t="shared" si="497"/>
        <v>2016</v>
      </c>
      <c r="V4008" s="10">
        <f t="shared" si="503"/>
        <v>42416.772997685184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498"/>
        <v>0.25</v>
      </c>
      <c r="P4009" s="5">
        <f t="shared" si="499"/>
        <v>5</v>
      </c>
      <c r="Q4009" t="str">
        <f t="shared" si="500"/>
        <v>theater</v>
      </c>
      <c r="R4009" t="str">
        <f t="shared" si="501"/>
        <v>plays</v>
      </c>
      <c r="S4009" s="10">
        <f t="shared" si="502"/>
        <v>41848.772928240738</v>
      </c>
      <c r="T4009" t="str">
        <f t="shared" si="496"/>
        <v>Jul</v>
      </c>
      <c r="U4009">
        <f t="shared" si="497"/>
        <v>2014</v>
      </c>
      <c r="V4009" s="10">
        <f t="shared" si="503"/>
        <v>41877.686111111114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498"/>
        <v>6</v>
      </c>
      <c r="P4010" s="5">
        <f t="shared" si="499"/>
        <v>15</v>
      </c>
      <c r="Q4010" t="str">
        <f t="shared" si="500"/>
        <v>theater</v>
      </c>
      <c r="R4010" t="str">
        <f t="shared" si="501"/>
        <v>plays</v>
      </c>
      <c r="S4010" s="10">
        <f t="shared" si="502"/>
        <v>42177.964201388888</v>
      </c>
      <c r="T4010" t="str">
        <f t="shared" si="496"/>
        <v>Jun</v>
      </c>
      <c r="U4010">
        <f t="shared" si="497"/>
        <v>2015</v>
      </c>
      <c r="V4010" s="10">
        <f t="shared" si="503"/>
        <v>42207.964201388888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498"/>
        <v>3.8860103626943006</v>
      </c>
      <c r="P4011" s="5">
        <f t="shared" si="499"/>
        <v>25</v>
      </c>
      <c r="Q4011" t="str">
        <f t="shared" si="500"/>
        <v>theater</v>
      </c>
      <c r="R4011" t="str">
        <f t="shared" si="501"/>
        <v>plays</v>
      </c>
      <c r="S4011" s="10">
        <f t="shared" si="502"/>
        <v>41851.700925925928</v>
      </c>
      <c r="T4011" t="str">
        <f t="shared" si="496"/>
        <v>Jul</v>
      </c>
      <c r="U4011">
        <f t="shared" si="497"/>
        <v>2014</v>
      </c>
      <c r="V4011" s="10">
        <f t="shared" si="503"/>
        <v>41891.700925925928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498"/>
        <v>24.194444444444443</v>
      </c>
      <c r="P4012" s="5">
        <f t="shared" si="499"/>
        <v>45.842105263157897</v>
      </c>
      <c r="Q4012" t="str">
        <f t="shared" si="500"/>
        <v>theater</v>
      </c>
      <c r="R4012" t="str">
        <f t="shared" si="501"/>
        <v>plays</v>
      </c>
      <c r="S4012" s="10">
        <f t="shared" si="502"/>
        <v>41921.770439814813</v>
      </c>
      <c r="T4012" t="str">
        <f t="shared" si="496"/>
        <v>Oct</v>
      </c>
      <c r="U4012">
        <f t="shared" si="497"/>
        <v>2014</v>
      </c>
      <c r="V4012" s="10">
        <f t="shared" si="503"/>
        <v>41938.770439814813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498"/>
        <v>7.6</v>
      </c>
      <c r="P4013" s="5">
        <f t="shared" si="499"/>
        <v>4.75</v>
      </c>
      <c r="Q4013" t="str">
        <f t="shared" si="500"/>
        <v>theater</v>
      </c>
      <c r="R4013" t="str">
        <f t="shared" si="501"/>
        <v>plays</v>
      </c>
      <c r="S4013" s="10">
        <f t="shared" si="502"/>
        <v>42002.54488425926</v>
      </c>
      <c r="T4013" t="str">
        <f t="shared" si="496"/>
        <v>Dec</v>
      </c>
      <c r="U4013">
        <f t="shared" si="497"/>
        <v>2014</v>
      </c>
      <c r="V4013" s="10">
        <f t="shared" si="503"/>
        <v>42032.54488425926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498"/>
        <v>0</v>
      </c>
      <c r="P4014" s="5">
        <f t="shared" si="499"/>
        <v>0</v>
      </c>
      <c r="Q4014" t="str">
        <f t="shared" si="500"/>
        <v>theater</v>
      </c>
      <c r="R4014" t="str">
        <f t="shared" si="501"/>
        <v>plays</v>
      </c>
      <c r="S4014" s="10">
        <f t="shared" si="502"/>
        <v>42096.544548611113</v>
      </c>
      <c r="T4014" t="str">
        <f t="shared" si="496"/>
        <v>Apr</v>
      </c>
      <c r="U4014">
        <f t="shared" si="497"/>
        <v>2015</v>
      </c>
      <c r="V4014" s="10">
        <f t="shared" si="503"/>
        <v>42126.544548611113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498"/>
        <v>1.3</v>
      </c>
      <c r="P4015" s="5">
        <f t="shared" si="499"/>
        <v>13</v>
      </c>
      <c r="Q4015" t="str">
        <f t="shared" si="500"/>
        <v>theater</v>
      </c>
      <c r="R4015" t="str">
        <f t="shared" si="501"/>
        <v>plays</v>
      </c>
      <c r="S4015" s="10">
        <f t="shared" si="502"/>
        <v>42021.301192129627</v>
      </c>
      <c r="T4015" t="str">
        <f t="shared" si="496"/>
        <v>Jan</v>
      </c>
      <c r="U4015">
        <f t="shared" si="497"/>
        <v>2015</v>
      </c>
      <c r="V4015" s="10">
        <f t="shared" si="503"/>
        <v>42051.301192129627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498"/>
        <v>0</v>
      </c>
      <c r="P4016" s="5">
        <f t="shared" si="499"/>
        <v>0</v>
      </c>
      <c r="Q4016" t="str">
        <f t="shared" si="500"/>
        <v>theater</v>
      </c>
      <c r="R4016" t="str">
        <f t="shared" si="501"/>
        <v>plays</v>
      </c>
      <c r="S4016" s="10">
        <f t="shared" si="502"/>
        <v>42419.246168981481</v>
      </c>
      <c r="T4016" t="str">
        <f t="shared" si="496"/>
        <v>Feb</v>
      </c>
      <c r="U4016">
        <f t="shared" si="497"/>
        <v>2016</v>
      </c>
      <c r="V4016" s="10">
        <f t="shared" si="503"/>
        <v>42434.246168981481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498"/>
        <v>1.4285714285714287E-2</v>
      </c>
      <c r="P4017" s="5">
        <f t="shared" si="499"/>
        <v>1</v>
      </c>
      <c r="Q4017" t="str">
        <f t="shared" si="500"/>
        <v>theater</v>
      </c>
      <c r="R4017" t="str">
        <f t="shared" si="501"/>
        <v>plays</v>
      </c>
      <c r="S4017" s="10">
        <f t="shared" si="502"/>
        <v>42174.780821759254</v>
      </c>
      <c r="T4017" t="str">
        <f t="shared" si="496"/>
        <v>Jun</v>
      </c>
      <c r="U4017">
        <f t="shared" si="497"/>
        <v>2015</v>
      </c>
      <c r="V4017" s="10">
        <f t="shared" si="503"/>
        <v>42204.780821759254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498"/>
        <v>14.000000000000002</v>
      </c>
      <c r="P4018" s="5">
        <f t="shared" si="499"/>
        <v>10</v>
      </c>
      <c r="Q4018" t="str">
        <f t="shared" si="500"/>
        <v>theater</v>
      </c>
      <c r="R4018" t="str">
        <f t="shared" si="501"/>
        <v>plays</v>
      </c>
      <c r="S4018" s="10">
        <f t="shared" si="502"/>
        <v>41869.872685185182</v>
      </c>
      <c r="T4018" t="str">
        <f t="shared" si="496"/>
        <v>Aug</v>
      </c>
      <c r="U4018">
        <f t="shared" si="497"/>
        <v>2014</v>
      </c>
      <c r="V4018" s="10">
        <f t="shared" si="503"/>
        <v>41899.872685185182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498"/>
        <v>1.05</v>
      </c>
      <c r="P4019" s="5">
        <f t="shared" si="499"/>
        <v>52.5</v>
      </c>
      <c r="Q4019" t="str">
        <f t="shared" si="500"/>
        <v>theater</v>
      </c>
      <c r="R4019" t="str">
        <f t="shared" si="501"/>
        <v>plays</v>
      </c>
      <c r="S4019" s="10">
        <f t="shared" si="502"/>
        <v>41856.672152777777</v>
      </c>
      <c r="T4019" t="str">
        <f t="shared" si="496"/>
        <v>Aug</v>
      </c>
      <c r="U4019">
        <f t="shared" si="497"/>
        <v>2014</v>
      </c>
      <c r="V4019" s="10">
        <f t="shared" si="503"/>
        <v>41886.672152777777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498"/>
        <v>8.6666666666666679</v>
      </c>
      <c r="P4020" s="5">
        <f t="shared" si="499"/>
        <v>32.5</v>
      </c>
      <c r="Q4020" t="str">
        <f t="shared" si="500"/>
        <v>theater</v>
      </c>
      <c r="R4020" t="str">
        <f t="shared" si="501"/>
        <v>plays</v>
      </c>
      <c r="S4020" s="10">
        <f t="shared" si="502"/>
        <v>42620.91097222222</v>
      </c>
      <c r="T4020" t="str">
        <f t="shared" si="496"/>
        <v>Sep</v>
      </c>
      <c r="U4020">
        <f t="shared" si="497"/>
        <v>2016</v>
      </c>
      <c r="V4020" s="10">
        <f t="shared" si="503"/>
        <v>42650.91097222222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498"/>
        <v>0.82857142857142851</v>
      </c>
      <c r="P4021" s="5">
        <f t="shared" si="499"/>
        <v>7.25</v>
      </c>
      <c r="Q4021" t="str">
        <f t="shared" si="500"/>
        <v>theater</v>
      </c>
      <c r="R4021" t="str">
        <f t="shared" si="501"/>
        <v>plays</v>
      </c>
      <c r="S4021" s="10">
        <f t="shared" si="502"/>
        <v>42417.675879629634</v>
      </c>
      <c r="T4021" t="str">
        <f t="shared" si="496"/>
        <v>Feb</v>
      </c>
      <c r="U4021">
        <f t="shared" si="497"/>
        <v>2016</v>
      </c>
      <c r="V4021" s="10">
        <f t="shared" si="503"/>
        <v>42475.686111111107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498"/>
        <v>16.666666666666664</v>
      </c>
      <c r="P4022" s="5">
        <f t="shared" si="499"/>
        <v>33.333333333333336</v>
      </c>
      <c r="Q4022" t="str">
        <f t="shared" si="500"/>
        <v>theater</v>
      </c>
      <c r="R4022" t="str">
        <f t="shared" si="501"/>
        <v>plays</v>
      </c>
      <c r="S4022" s="10">
        <f t="shared" si="502"/>
        <v>42057.190960648149</v>
      </c>
      <c r="T4022" t="str">
        <f t="shared" si="496"/>
        <v>Feb</v>
      </c>
      <c r="U4022">
        <f t="shared" si="497"/>
        <v>2015</v>
      </c>
      <c r="V4022" s="10">
        <f t="shared" si="503"/>
        <v>42087.149293981478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498"/>
        <v>0.83333333333333337</v>
      </c>
      <c r="P4023" s="5">
        <f t="shared" si="499"/>
        <v>62.5</v>
      </c>
      <c r="Q4023" t="str">
        <f t="shared" si="500"/>
        <v>theater</v>
      </c>
      <c r="R4023" t="str">
        <f t="shared" si="501"/>
        <v>plays</v>
      </c>
      <c r="S4023" s="10">
        <f t="shared" si="502"/>
        <v>41878.911550925928</v>
      </c>
      <c r="T4023" t="str">
        <f t="shared" si="496"/>
        <v>Aug</v>
      </c>
      <c r="U4023">
        <f t="shared" si="497"/>
        <v>2014</v>
      </c>
      <c r="V4023" s="10">
        <f t="shared" si="503"/>
        <v>41938.911550925928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498"/>
        <v>69.561111111111103</v>
      </c>
      <c r="P4024" s="5">
        <f t="shared" si="499"/>
        <v>63.558375634517766</v>
      </c>
      <c r="Q4024" t="str">
        <f t="shared" si="500"/>
        <v>theater</v>
      </c>
      <c r="R4024" t="str">
        <f t="shared" si="501"/>
        <v>plays</v>
      </c>
      <c r="S4024" s="10">
        <f t="shared" si="502"/>
        <v>41990.584108796291</v>
      </c>
      <c r="T4024" t="str">
        <f t="shared" si="496"/>
        <v>Dec</v>
      </c>
      <c r="U4024">
        <f t="shared" si="497"/>
        <v>2014</v>
      </c>
      <c r="V4024" s="10">
        <f t="shared" si="503"/>
        <v>42036.120833333334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498"/>
        <v>0</v>
      </c>
      <c r="P4025" s="5">
        <f t="shared" si="499"/>
        <v>0</v>
      </c>
      <c r="Q4025" t="str">
        <f t="shared" si="500"/>
        <v>theater</v>
      </c>
      <c r="R4025" t="str">
        <f t="shared" si="501"/>
        <v>plays</v>
      </c>
      <c r="S4025" s="10">
        <f t="shared" si="502"/>
        <v>42408.999571759254</v>
      </c>
      <c r="T4025" t="str">
        <f t="shared" si="496"/>
        <v>Feb</v>
      </c>
      <c r="U4025">
        <f t="shared" si="497"/>
        <v>2016</v>
      </c>
      <c r="V4025" s="10">
        <f t="shared" si="503"/>
        <v>42453.957905092597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498"/>
        <v>1.25</v>
      </c>
      <c r="P4026" s="5">
        <f t="shared" si="499"/>
        <v>10</v>
      </c>
      <c r="Q4026" t="str">
        <f t="shared" si="500"/>
        <v>theater</v>
      </c>
      <c r="R4026" t="str">
        <f t="shared" si="501"/>
        <v>plays</v>
      </c>
      <c r="S4026" s="10">
        <f t="shared" si="502"/>
        <v>42217.670104166667</v>
      </c>
      <c r="T4026" t="str">
        <f t="shared" si="496"/>
        <v>Aug</v>
      </c>
      <c r="U4026">
        <f t="shared" si="497"/>
        <v>2015</v>
      </c>
      <c r="V4026" s="10">
        <f t="shared" si="503"/>
        <v>42247.670104166667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498"/>
        <v>5</v>
      </c>
      <c r="P4027" s="5">
        <f t="shared" si="499"/>
        <v>62.5</v>
      </c>
      <c r="Q4027" t="str">
        <f t="shared" si="500"/>
        <v>theater</v>
      </c>
      <c r="R4027" t="str">
        <f t="shared" si="501"/>
        <v>plays</v>
      </c>
      <c r="S4027" s="10">
        <f t="shared" si="502"/>
        <v>42151.237685185188</v>
      </c>
      <c r="T4027" t="str">
        <f t="shared" si="496"/>
        <v>May</v>
      </c>
      <c r="U4027">
        <f t="shared" si="497"/>
        <v>2015</v>
      </c>
      <c r="V4027" s="10">
        <f t="shared" si="503"/>
        <v>42211.237685185188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498"/>
        <v>0</v>
      </c>
      <c r="P4028" s="5">
        <f t="shared" si="499"/>
        <v>0</v>
      </c>
      <c r="Q4028" t="str">
        <f t="shared" si="500"/>
        <v>theater</v>
      </c>
      <c r="R4028" t="str">
        <f t="shared" si="501"/>
        <v>plays</v>
      </c>
      <c r="S4028" s="10">
        <f t="shared" si="502"/>
        <v>42282.655543981484</v>
      </c>
      <c r="T4028" t="str">
        <f t="shared" si="496"/>
        <v>Oct</v>
      </c>
      <c r="U4028">
        <f t="shared" si="497"/>
        <v>2015</v>
      </c>
      <c r="V4028" s="10">
        <f t="shared" si="503"/>
        <v>42342.697210648148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498"/>
        <v>7.166666666666667</v>
      </c>
      <c r="P4029" s="5">
        <f t="shared" si="499"/>
        <v>30.714285714285715</v>
      </c>
      <c r="Q4029" t="str">
        <f t="shared" si="500"/>
        <v>theater</v>
      </c>
      <c r="R4029" t="str">
        <f t="shared" si="501"/>
        <v>plays</v>
      </c>
      <c r="S4029" s="10">
        <f t="shared" si="502"/>
        <v>42768.97084490741</v>
      </c>
      <c r="T4029" t="str">
        <f t="shared" si="496"/>
        <v>Feb</v>
      </c>
      <c r="U4029">
        <f t="shared" si="497"/>
        <v>2017</v>
      </c>
      <c r="V4029" s="10">
        <f t="shared" si="503"/>
        <v>42789.041666666672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498"/>
        <v>28.050000000000004</v>
      </c>
      <c r="P4030" s="5">
        <f t="shared" si="499"/>
        <v>51</v>
      </c>
      <c r="Q4030" t="str">
        <f t="shared" si="500"/>
        <v>theater</v>
      </c>
      <c r="R4030" t="str">
        <f t="shared" si="501"/>
        <v>plays</v>
      </c>
      <c r="S4030" s="10">
        <f t="shared" si="502"/>
        <v>41765.938657407409</v>
      </c>
      <c r="T4030" t="str">
        <f t="shared" si="496"/>
        <v>May</v>
      </c>
      <c r="U4030">
        <f t="shared" si="497"/>
        <v>2014</v>
      </c>
      <c r="V4030" s="10">
        <f t="shared" si="503"/>
        <v>41795.938657407409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498"/>
        <v>0</v>
      </c>
      <c r="P4031" s="5">
        <f t="shared" si="499"/>
        <v>0</v>
      </c>
      <c r="Q4031" t="str">
        <f t="shared" si="500"/>
        <v>theater</v>
      </c>
      <c r="R4031" t="str">
        <f t="shared" si="501"/>
        <v>plays</v>
      </c>
      <c r="S4031" s="10">
        <f t="shared" si="502"/>
        <v>42322.025115740747</v>
      </c>
      <c r="T4031" t="str">
        <f t="shared" si="496"/>
        <v>Nov</v>
      </c>
      <c r="U4031">
        <f t="shared" si="497"/>
        <v>2015</v>
      </c>
      <c r="V4031" s="10">
        <f t="shared" si="503"/>
        <v>42352.025115740747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498"/>
        <v>16</v>
      </c>
      <c r="P4032" s="5">
        <f t="shared" si="499"/>
        <v>66.666666666666671</v>
      </c>
      <c r="Q4032" t="str">
        <f t="shared" si="500"/>
        <v>theater</v>
      </c>
      <c r="R4032" t="str">
        <f t="shared" si="501"/>
        <v>plays</v>
      </c>
      <c r="S4032" s="10">
        <f t="shared" si="502"/>
        <v>42374.655081018514</v>
      </c>
      <c r="T4032" t="str">
        <f t="shared" si="496"/>
        <v>Jan</v>
      </c>
      <c r="U4032">
        <f t="shared" si="497"/>
        <v>2016</v>
      </c>
      <c r="V4032" s="10">
        <f t="shared" si="503"/>
        <v>42403.784027777772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498"/>
        <v>0</v>
      </c>
      <c r="P4033" s="5">
        <f t="shared" si="499"/>
        <v>0</v>
      </c>
      <c r="Q4033" t="str">
        <f t="shared" si="500"/>
        <v>theater</v>
      </c>
      <c r="R4033" t="str">
        <f t="shared" si="501"/>
        <v>plays</v>
      </c>
      <c r="S4033" s="10">
        <f t="shared" si="502"/>
        <v>41941.585231481484</v>
      </c>
      <c r="T4033" t="str">
        <f t="shared" si="496"/>
        <v>Oct</v>
      </c>
      <c r="U4033">
        <f t="shared" si="497"/>
        <v>2014</v>
      </c>
      <c r="V4033" s="10">
        <f t="shared" si="503"/>
        <v>41991.626898148148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498"/>
        <v>6.8287037037037033</v>
      </c>
      <c r="P4034" s="5">
        <f t="shared" si="499"/>
        <v>59</v>
      </c>
      <c r="Q4034" t="str">
        <f t="shared" si="500"/>
        <v>theater</v>
      </c>
      <c r="R4034" t="str">
        <f t="shared" si="501"/>
        <v>plays</v>
      </c>
      <c r="S4034" s="10">
        <f t="shared" si="502"/>
        <v>42293.809212962966</v>
      </c>
      <c r="T4034" t="str">
        <f t="shared" ref="T4034:T4097" si="504">TEXT(S4034,"mmm")</f>
        <v>Oct</v>
      </c>
      <c r="U4034">
        <f t="shared" ref="U4034:U4097" si="505">YEAR(S4034)</f>
        <v>2015</v>
      </c>
      <c r="V4034" s="10">
        <f t="shared" si="503"/>
        <v>42353.85087962963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506">(E4035/D4035)*100</f>
        <v>25.698702928870294</v>
      </c>
      <c r="P4035" s="5">
        <f t="shared" ref="P4035:P4098" si="507">IFERROR(E4035/L4035,0)</f>
        <v>65.340319148936175</v>
      </c>
      <c r="Q4035" t="str">
        <f t="shared" ref="Q4035:Q4098" si="508">LEFT(N4035,SEARCH("/",N4035,1)-1)</f>
        <v>theater</v>
      </c>
      <c r="R4035" t="str">
        <f t="shared" ref="R4035:R4098" si="509">RIGHT(N4035,LEN(N4035)-SEARCH("/",N4035,1))</f>
        <v>plays</v>
      </c>
      <c r="S4035" s="10">
        <f t="shared" ref="S4035:S4098" si="510">(((J4035/60)/60)/24)+DATE(1970,1,1)</f>
        <v>42614.268796296295</v>
      </c>
      <c r="T4035" t="str">
        <f t="shared" si="504"/>
        <v>Sep</v>
      </c>
      <c r="U4035">
        <f t="shared" si="505"/>
        <v>2016</v>
      </c>
      <c r="V4035" s="10">
        <f t="shared" ref="V4035:V4098" si="511">(((I4035/60)/60)/24)+DATE(1970,1,1)</f>
        <v>42645.375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506"/>
        <v>1.4814814814814816</v>
      </c>
      <c r="P4036" s="5">
        <f t="shared" si="507"/>
        <v>100</v>
      </c>
      <c r="Q4036" t="str">
        <f t="shared" si="508"/>
        <v>theater</v>
      </c>
      <c r="R4036" t="str">
        <f t="shared" si="509"/>
        <v>plays</v>
      </c>
      <c r="S4036" s="10">
        <f t="shared" si="510"/>
        <v>42067.947337962964</v>
      </c>
      <c r="T4036" t="str">
        <f t="shared" si="504"/>
        <v>Mar</v>
      </c>
      <c r="U4036">
        <f t="shared" si="505"/>
        <v>2015</v>
      </c>
      <c r="V4036" s="10">
        <f t="shared" si="511"/>
        <v>42097.905671296292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506"/>
        <v>36.85</v>
      </c>
      <c r="P4037" s="5">
        <f t="shared" si="507"/>
        <v>147.4</v>
      </c>
      <c r="Q4037" t="str">
        <f t="shared" si="508"/>
        <v>theater</v>
      </c>
      <c r="R4037" t="str">
        <f t="shared" si="509"/>
        <v>plays</v>
      </c>
      <c r="S4037" s="10">
        <f t="shared" si="510"/>
        <v>41903.882951388885</v>
      </c>
      <c r="T4037" t="str">
        <f t="shared" si="504"/>
        <v>Sep</v>
      </c>
      <c r="U4037">
        <f t="shared" si="505"/>
        <v>2014</v>
      </c>
      <c r="V4037" s="10">
        <f t="shared" si="511"/>
        <v>41933.882951388885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506"/>
        <v>47.05</v>
      </c>
      <c r="P4038" s="5">
        <f t="shared" si="507"/>
        <v>166.05882352941177</v>
      </c>
      <c r="Q4038" t="str">
        <f t="shared" si="508"/>
        <v>theater</v>
      </c>
      <c r="R4038" t="str">
        <f t="shared" si="509"/>
        <v>plays</v>
      </c>
      <c r="S4038" s="10">
        <f t="shared" si="510"/>
        <v>41804.937083333331</v>
      </c>
      <c r="T4038" t="str">
        <f t="shared" si="504"/>
        <v>Jun</v>
      </c>
      <c r="U4038">
        <f t="shared" si="505"/>
        <v>2014</v>
      </c>
      <c r="V4038" s="10">
        <f t="shared" si="511"/>
        <v>41821.9375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506"/>
        <v>11.428571428571429</v>
      </c>
      <c r="P4039" s="5">
        <f t="shared" si="507"/>
        <v>40</v>
      </c>
      <c r="Q4039" t="str">
        <f t="shared" si="508"/>
        <v>theater</v>
      </c>
      <c r="R4039" t="str">
        <f t="shared" si="509"/>
        <v>plays</v>
      </c>
      <c r="S4039" s="10">
        <f t="shared" si="510"/>
        <v>42497.070775462969</v>
      </c>
      <c r="T4039" t="str">
        <f t="shared" si="504"/>
        <v>May</v>
      </c>
      <c r="U4039">
        <f t="shared" si="505"/>
        <v>2016</v>
      </c>
      <c r="V4039" s="10">
        <f t="shared" si="511"/>
        <v>42514.600694444445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506"/>
        <v>12.04</v>
      </c>
      <c r="P4040" s="5">
        <f t="shared" si="507"/>
        <v>75.25</v>
      </c>
      <c r="Q4040" t="str">
        <f t="shared" si="508"/>
        <v>theater</v>
      </c>
      <c r="R4040" t="str">
        <f t="shared" si="509"/>
        <v>plays</v>
      </c>
      <c r="S4040" s="10">
        <f t="shared" si="510"/>
        <v>41869.798726851855</v>
      </c>
      <c r="T4040" t="str">
        <f t="shared" si="504"/>
        <v>Aug</v>
      </c>
      <c r="U4040">
        <f t="shared" si="505"/>
        <v>2014</v>
      </c>
      <c r="V4040" s="10">
        <f t="shared" si="511"/>
        <v>41929.798726851855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506"/>
        <v>60</v>
      </c>
      <c r="P4041" s="5">
        <f t="shared" si="507"/>
        <v>60</v>
      </c>
      <c r="Q4041" t="str">
        <f t="shared" si="508"/>
        <v>theater</v>
      </c>
      <c r="R4041" t="str">
        <f t="shared" si="509"/>
        <v>plays</v>
      </c>
      <c r="S4041" s="10">
        <f t="shared" si="510"/>
        <v>42305.670914351853</v>
      </c>
      <c r="T4041" t="str">
        <f t="shared" si="504"/>
        <v>Oct</v>
      </c>
      <c r="U4041">
        <f t="shared" si="505"/>
        <v>2015</v>
      </c>
      <c r="V4041" s="10">
        <f t="shared" si="511"/>
        <v>42339.249305555553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506"/>
        <v>31.25</v>
      </c>
      <c r="P4042" s="5">
        <f t="shared" si="507"/>
        <v>1250</v>
      </c>
      <c r="Q4042" t="str">
        <f t="shared" si="508"/>
        <v>theater</v>
      </c>
      <c r="R4042" t="str">
        <f t="shared" si="509"/>
        <v>plays</v>
      </c>
      <c r="S4042" s="10">
        <f t="shared" si="510"/>
        <v>42144.231527777782</v>
      </c>
      <c r="T4042" t="str">
        <f t="shared" si="504"/>
        <v>May</v>
      </c>
      <c r="U4042">
        <f t="shared" si="505"/>
        <v>2015</v>
      </c>
      <c r="V4042" s="10">
        <f t="shared" si="511"/>
        <v>42203.125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506"/>
        <v>0.42</v>
      </c>
      <c r="P4043" s="5">
        <f t="shared" si="507"/>
        <v>10.5</v>
      </c>
      <c r="Q4043" t="str">
        <f t="shared" si="508"/>
        <v>theater</v>
      </c>
      <c r="R4043" t="str">
        <f t="shared" si="509"/>
        <v>plays</v>
      </c>
      <c r="S4043" s="10">
        <f t="shared" si="510"/>
        <v>42559.474004629628</v>
      </c>
      <c r="T4043" t="str">
        <f t="shared" si="504"/>
        <v>Jul</v>
      </c>
      <c r="U4043">
        <f t="shared" si="505"/>
        <v>2016</v>
      </c>
      <c r="V4043" s="10">
        <f t="shared" si="511"/>
        <v>42619.474004629628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506"/>
        <v>0.21</v>
      </c>
      <c r="P4044" s="5">
        <f t="shared" si="507"/>
        <v>7</v>
      </c>
      <c r="Q4044" t="str">
        <f t="shared" si="508"/>
        <v>theater</v>
      </c>
      <c r="R4044" t="str">
        <f t="shared" si="509"/>
        <v>plays</v>
      </c>
      <c r="S4044" s="10">
        <f t="shared" si="510"/>
        <v>41995.084074074075</v>
      </c>
      <c r="T4044" t="str">
        <f t="shared" si="504"/>
        <v>Dec</v>
      </c>
      <c r="U4044">
        <f t="shared" si="505"/>
        <v>2014</v>
      </c>
      <c r="V4044" s="10">
        <f t="shared" si="511"/>
        <v>42024.802777777775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506"/>
        <v>0</v>
      </c>
      <c r="P4045" s="5">
        <f t="shared" si="507"/>
        <v>0</v>
      </c>
      <c r="Q4045" t="str">
        <f t="shared" si="508"/>
        <v>theater</v>
      </c>
      <c r="R4045" t="str">
        <f t="shared" si="509"/>
        <v>plays</v>
      </c>
      <c r="S4045" s="10">
        <f t="shared" si="510"/>
        <v>41948.957465277781</v>
      </c>
      <c r="T4045" t="str">
        <f t="shared" si="504"/>
        <v>Nov</v>
      </c>
      <c r="U4045">
        <f t="shared" si="505"/>
        <v>2014</v>
      </c>
      <c r="V4045" s="10">
        <f t="shared" si="511"/>
        <v>41963.957465277781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506"/>
        <v>37.5</v>
      </c>
      <c r="P4046" s="5">
        <f t="shared" si="507"/>
        <v>56.25</v>
      </c>
      <c r="Q4046" t="str">
        <f t="shared" si="508"/>
        <v>theater</v>
      </c>
      <c r="R4046" t="str">
        <f t="shared" si="509"/>
        <v>plays</v>
      </c>
      <c r="S4046" s="10">
        <f t="shared" si="510"/>
        <v>42074.219699074078</v>
      </c>
      <c r="T4046" t="str">
        <f t="shared" si="504"/>
        <v>Mar</v>
      </c>
      <c r="U4046">
        <f t="shared" si="505"/>
        <v>2015</v>
      </c>
      <c r="V4046" s="10">
        <f t="shared" si="511"/>
        <v>42104.208333333328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506"/>
        <v>0.02</v>
      </c>
      <c r="P4047" s="5">
        <f t="shared" si="507"/>
        <v>1</v>
      </c>
      <c r="Q4047" t="str">
        <f t="shared" si="508"/>
        <v>theater</v>
      </c>
      <c r="R4047" t="str">
        <f t="shared" si="509"/>
        <v>plays</v>
      </c>
      <c r="S4047" s="10">
        <f t="shared" si="510"/>
        <v>41842.201261574075</v>
      </c>
      <c r="T4047" t="str">
        <f t="shared" si="504"/>
        <v>Jul</v>
      </c>
      <c r="U4047">
        <f t="shared" si="505"/>
        <v>2014</v>
      </c>
      <c r="V4047" s="10">
        <f t="shared" si="511"/>
        <v>41872.201261574075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506"/>
        <v>8.2142857142857135</v>
      </c>
      <c r="P4048" s="5">
        <f t="shared" si="507"/>
        <v>38.333333333333336</v>
      </c>
      <c r="Q4048" t="str">
        <f t="shared" si="508"/>
        <v>theater</v>
      </c>
      <c r="R4048" t="str">
        <f t="shared" si="509"/>
        <v>plays</v>
      </c>
      <c r="S4048" s="10">
        <f t="shared" si="510"/>
        <v>41904.650578703702</v>
      </c>
      <c r="T4048" t="str">
        <f t="shared" si="504"/>
        <v>Sep</v>
      </c>
      <c r="U4048">
        <f t="shared" si="505"/>
        <v>2014</v>
      </c>
      <c r="V4048" s="10">
        <f t="shared" si="511"/>
        <v>41934.650578703702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506"/>
        <v>2.1999999999999997</v>
      </c>
      <c r="P4049" s="5">
        <f t="shared" si="507"/>
        <v>27.5</v>
      </c>
      <c r="Q4049" t="str">
        <f t="shared" si="508"/>
        <v>theater</v>
      </c>
      <c r="R4049" t="str">
        <f t="shared" si="509"/>
        <v>plays</v>
      </c>
      <c r="S4049" s="10">
        <f t="shared" si="510"/>
        <v>41991.022488425922</v>
      </c>
      <c r="T4049" t="str">
        <f t="shared" si="504"/>
        <v>Dec</v>
      </c>
      <c r="U4049">
        <f t="shared" si="505"/>
        <v>2014</v>
      </c>
      <c r="V4049" s="10">
        <f t="shared" si="511"/>
        <v>42015.041666666672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506"/>
        <v>17.652941176470588</v>
      </c>
      <c r="P4050" s="5">
        <f t="shared" si="507"/>
        <v>32.978021978021978</v>
      </c>
      <c r="Q4050" t="str">
        <f t="shared" si="508"/>
        <v>theater</v>
      </c>
      <c r="R4050" t="str">
        <f t="shared" si="509"/>
        <v>plays</v>
      </c>
      <c r="S4050" s="10">
        <f t="shared" si="510"/>
        <v>42436.509108796294</v>
      </c>
      <c r="T4050" t="str">
        <f t="shared" si="504"/>
        <v>Mar</v>
      </c>
      <c r="U4050">
        <f t="shared" si="505"/>
        <v>2016</v>
      </c>
      <c r="V4050" s="10">
        <f t="shared" si="511"/>
        <v>42471.467442129629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506"/>
        <v>0.08</v>
      </c>
      <c r="P4051" s="5">
        <f t="shared" si="507"/>
        <v>16</v>
      </c>
      <c r="Q4051" t="str">
        <f t="shared" si="508"/>
        <v>theater</v>
      </c>
      <c r="R4051" t="str">
        <f t="shared" si="509"/>
        <v>plays</v>
      </c>
      <c r="S4051" s="10">
        <f t="shared" si="510"/>
        <v>42169.958506944444</v>
      </c>
      <c r="T4051" t="str">
        <f t="shared" si="504"/>
        <v>Jun</v>
      </c>
      <c r="U4051">
        <f t="shared" si="505"/>
        <v>2015</v>
      </c>
      <c r="V4051" s="10">
        <f t="shared" si="511"/>
        <v>42199.958506944444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506"/>
        <v>6.6666666666666666E-2</v>
      </c>
      <c r="P4052" s="5">
        <f t="shared" si="507"/>
        <v>1</v>
      </c>
      <c r="Q4052" t="str">
        <f t="shared" si="508"/>
        <v>theater</v>
      </c>
      <c r="R4052" t="str">
        <f t="shared" si="509"/>
        <v>plays</v>
      </c>
      <c r="S4052" s="10">
        <f t="shared" si="510"/>
        <v>41905.636469907404</v>
      </c>
      <c r="T4052" t="str">
        <f t="shared" si="504"/>
        <v>Sep</v>
      </c>
      <c r="U4052">
        <f t="shared" si="505"/>
        <v>2014</v>
      </c>
      <c r="V4052" s="10">
        <f t="shared" si="511"/>
        <v>41935.636469907404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506"/>
        <v>0</v>
      </c>
      <c r="P4053" s="5">
        <f t="shared" si="507"/>
        <v>0</v>
      </c>
      <c r="Q4053" t="str">
        <f t="shared" si="508"/>
        <v>theater</v>
      </c>
      <c r="R4053" t="str">
        <f t="shared" si="509"/>
        <v>plays</v>
      </c>
      <c r="S4053" s="10">
        <f t="shared" si="510"/>
        <v>41761.810150462967</v>
      </c>
      <c r="T4053" t="str">
        <f t="shared" si="504"/>
        <v>May</v>
      </c>
      <c r="U4053">
        <f t="shared" si="505"/>
        <v>2014</v>
      </c>
      <c r="V4053" s="10">
        <f t="shared" si="511"/>
        <v>41768.286805555559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506"/>
        <v>37.533333333333339</v>
      </c>
      <c r="P4054" s="5">
        <f t="shared" si="507"/>
        <v>86.615384615384613</v>
      </c>
      <c r="Q4054" t="str">
        <f t="shared" si="508"/>
        <v>theater</v>
      </c>
      <c r="R4054" t="str">
        <f t="shared" si="509"/>
        <v>plays</v>
      </c>
      <c r="S4054" s="10">
        <f t="shared" si="510"/>
        <v>41865.878657407404</v>
      </c>
      <c r="T4054" t="str">
        <f t="shared" si="504"/>
        <v>Aug</v>
      </c>
      <c r="U4054">
        <f t="shared" si="505"/>
        <v>2014</v>
      </c>
      <c r="V4054" s="10">
        <f t="shared" si="511"/>
        <v>41925.878657407404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506"/>
        <v>22</v>
      </c>
      <c r="P4055" s="5">
        <f t="shared" si="507"/>
        <v>55</v>
      </c>
      <c r="Q4055" t="str">
        <f t="shared" si="508"/>
        <v>theater</v>
      </c>
      <c r="R4055" t="str">
        <f t="shared" si="509"/>
        <v>plays</v>
      </c>
      <c r="S4055" s="10">
        <f t="shared" si="510"/>
        <v>41928.690138888887</v>
      </c>
      <c r="T4055" t="str">
        <f t="shared" si="504"/>
        <v>Oct</v>
      </c>
      <c r="U4055">
        <f t="shared" si="505"/>
        <v>2014</v>
      </c>
      <c r="V4055" s="10">
        <f t="shared" si="511"/>
        <v>41958.833333333328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506"/>
        <v>0</v>
      </c>
      <c r="P4056" s="5">
        <f t="shared" si="507"/>
        <v>0</v>
      </c>
      <c r="Q4056" t="str">
        <f t="shared" si="508"/>
        <v>theater</v>
      </c>
      <c r="R4056" t="str">
        <f t="shared" si="509"/>
        <v>plays</v>
      </c>
      <c r="S4056" s="10">
        <f t="shared" si="510"/>
        <v>42613.841261574074</v>
      </c>
      <c r="T4056" t="str">
        <f t="shared" si="504"/>
        <v>Aug</v>
      </c>
      <c r="U4056">
        <f t="shared" si="505"/>
        <v>2016</v>
      </c>
      <c r="V4056" s="10">
        <f t="shared" si="511"/>
        <v>42644.166666666672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506"/>
        <v>17.62</v>
      </c>
      <c r="P4057" s="5">
        <f t="shared" si="507"/>
        <v>41.952380952380949</v>
      </c>
      <c r="Q4057" t="str">
        <f t="shared" si="508"/>
        <v>theater</v>
      </c>
      <c r="R4057" t="str">
        <f t="shared" si="509"/>
        <v>plays</v>
      </c>
      <c r="S4057" s="10">
        <f t="shared" si="510"/>
        <v>41779.648506944446</v>
      </c>
      <c r="T4057" t="str">
        <f t="shared" si="504"/>
        <v>May</v>
      </c>
      <c r="U4057">
        <f t="shared" si="505"/>
        <v>2014</v>
      </c>
      <c r="V4057" s="10">
        <f t="shared" si="511"/>
        <v>41809.648506944446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506"/>
        <v>53</v>
      </c>
      <c r="P4058" s="5">
        <f t="shared" si="507"/>
        <v>88.333333333333329</v>
      </c>
      <c r="Q4058" t="str">
        <f t="shared" si="508"/>
        <v>theater</v>
      </c>
      <c r="R4058" t="str">
        <f t="shared" si="509"/>
        <v>plays</v>
      </c>
      <c r="S4058" s="10">
        <f t="shared" si="510"/>
        <v>42534.933321759265</v>
      </c>
      <c r="T4058" t="str">
        <f t="shared" si="504"/>
        <v>Jun</v>
      </c>
      <c r="U4058">
        <f t="shared" si="505"/>
        <v>2016</v>
      </c>
      <c r="V4058" s="10">
        <f t="shared" si="511"/>
        <v>42554.832638888889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506"/>
        <v>22.142857142857142</v>
      </c>
      <c r="P4059" s="5">
        <f t="shared" si="507"/>
        <v>129.16666666666666</v>
      </c>
      <c r="Q4059" t="str">
        <f t="shared" si="508"/>
        <v>theater</v>
      </c>
      <c r="R4059" t="str">
        <f t="shared" si="509"/>
        <v>plays</v>
      </c>
      <c r="S4059" s="10">
        <f t="shared" si="510"/>
        <v>42310.968518518523</v>
      </c>
      <c r="T4059" t="str">
        <f t="shared" si="504"/>
        <v>Nov</v>
      </c>
      <c r="U4059">
        <f t="shared" si="505"/>
        <v>2015</v>
      </c>
      <c r="V4059" s="10">
        <f t="shared" si="511"/>
        <v>42333.958333333328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506"/>
        <v>2.5333333333333332</v>
      </c>
      <c r="P4060" s="5">
        <f t="shared" si="507"/>
        <v>23.75</v>
      </c>
      <c r="Q4060" t="str">
        <f t="shared" si="508"/>
        <v>theater</v>
      </c>
      <c r="R4060" t="str">
        <f t="shared" si="509"/>
        <v>plays</v>
      </c>
      <c r="S4060" s="10">
        <f t="shared" si="510"/>
        <v>42446.060694444444</v>
      </c>
      <c r="T4060" t="str">
        <f t="shared" si="504"/>
        <v>Mar</v>
      </c>
      <c r="U4060">
        <f t="shared" si="505"/>
        <v>2016</v>
      </c>
      <c r="V4060" s="10">
        <f t="shared" si="511"/>
        <v>42461.165972222225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506"/>
        <v>2.5</v>
      </c>
      <c r="P4061" s="5">
        <f t="shared" si="507"/>
        <v>35.714285714285715</v>
      </c>
      <c r="Q4061" t="str">
        <f t="shared" si="508"/>
        <v>theater</v>
      </c>
      <c r="R4061" t="str">
        <f t="shared" si="509"/>
        <v>plays</v>
      </c>
      <c r="S4061" s="10">
        <f t="shared" si="510"/>
        <v>41866.640648148146</v>
      </c>
      <c r="T4061" t="str">
        <f t="shared" si="504"/>
        <v>Aug</v>
      </c>
      <c r="U4061">
        <f t="shared" si="505"/>
        <v>2014</v>
      </c>
      <c r="V4061" s="10">
        <f t="shared" si="511"/>
        <v>41898.125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506"/>
        <v>2.85</v>
      </c>
      <c r="P4062" s="5">
        <f t="shared" si="507"/>
        <v>57</v>
      </c>
      <c r="Q4062" t="str">
        <f t="shared" si="508"/>
        <v>theater</v>
      </c>
      <c r="R4062" t="str">
        <f t="shared" si="509"/>
        <v>plays</v>
      </c>
      <c r="S4062" s="10">
        <f t="shared" si="510"/>
        <v>41779.695092592592</v>
      </c>
      <c r="T4062" t="str">
        <f t="shared" si="504"/>
        <v>May</v>
      </c>
      <c r="U4062">
        <f t="shared" si="505"/>
        <v>2014</v>
      </c>
      <c r="V4062" s="10">
        <f t="shared" si="511"/>
        <v>41813.666666666664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506"/>
        <v>0</v>
      </c>
      <c r="P4063" s="5">
        <f t="shared" si="507"/>
        <v>0</v>
      </c>
      <c r="Q4063" t="str">
        <f t="shared" si="508"/>
        <v>theater</v>
      </c>
      <c r="R4063" t="str">
        <f t="shared" si="509"/>
        <v>plays</v>
      </c>
      <c r="S4063" s="10">
        <f t="shared" si="510"/>
        <v>42421.141469907408</v>
      </c>
      <c r="T4063" t="str">
        <f t="shared" si="504"/>
        <v>Feb</v>
      </c>
      <c r="U4063">
        <f t="shared" si="505"/>
        <v>2016</v>
      </c>
      <c r="V4063" s="10">
        <f t="shared" si="511"/>
        <v>42481.099803240737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506"/>
        <v>2.4500000000000002</v>
      </c>
      <c r="P4064" s="5">
        <f t="shared" si="507"/>
        <v>163.33333333333334</v>
      </c>
      <c r="Q4064" t="str">
        <f t="shared" si="508"/>
        <v>theater</v>
      </c>
      <c r="R4064" t="str">
        <f t="shared" si="509"/>
        <v>plays</v>
      </c>
      <c r="S4064" s="10">
        <f t="shared" si="510"/>
        <v>42523.739212962959</v>
      </c>
      <c r="T4064" t="str">
        <f t="shared" si="504"/>
        <v>Jun</v>
      </c>
      <c r="U4064">
        <f t="shared" si="505"/>
        <v>2016</v>
      </c>
      <c r="V4064" s="10">
        <f t="shared" si="511"/>
        <v>42553.739212962959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506"/>
        <v>1.4210526315789473</v>
      </c>
      <c r="P4065" s="5">
        <f t="shared" si="507"/>
        <v>15</v>
      </c>
      <c r="Q4065" t="str">
        <f t="shared" si="508"/>
        <v>theater</v>
      </c>
      <c r="R4065" t="str">
        <f t="shared" si="509"/>
        <v>plays</v>
      </c>
      <c r="S4065" s="10">
        <f t="shared" si="510"/>
        <v>41787.681527777779</v>
      </c>
      <c r="T4065" t="str">
        <f t="shared" si="504"/>
        <v>May</v>
      </c>
      <c r="U4065">
        <f t="shared" si="505"/>
        <v>2014</v>
      </c>
      <c r="V4065" s="10">
        <f t="shared" si="511"/>
        <v>41817.681527777779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506"/>
        <v>19.25</v>
      </c>
      <c r="P4066" s="5">
        <f t="shared" si="507"/>
        <v>64.166666666666671</v>
      </c>
      <c r="Q4066" t="str">
        <f t="shared" si="508"/>
        <v>theater</v>
      </c>
      <c r="R4066" t="str">
        <f t="shared" si="509"/>
        <v>plays</v>
      </c>
      <c r="S4066" s="10">
        <f t="shared" si="510"/>
        <v>42093.588263888887</v>
      </c>
      <c r="T4066" t="str">
        <f t="shared" si="504"/>
        <v>Mar</v>
      </c>
      <c r="U4066">
        <f t="shared" si="505"/>
        <v>2015</v>
      </c>
      <c r="V4066" s="10">
        <f t="shared" si="511"/>
        <v>42123.588263888887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506"/>
        <v>0.67500000000000004</v>
      </c>
      <c r="P4067" s="5">
        <f t="shared" si="507"/>
        <v>6.75</v>
      </c>
      <c r="Q4067" t="str">
        <f t="shared" si="508"/>
        <v>theater</v>
      </c>
      <c r="R4067" t="str">
        <f t="shared" si="509"/>
        <v>plays</v>
      </c>
      <c r="S4067" s="10">
        <f t="shared" si="510"/>
        <v>41833.951516203706</v>
      </c>
      <c r="T4067" t="str">
        <f t="shared" si="504"/>
        <v>Jul</v>
      </c>
      <c r="U4067">
        <f t="shared" si="505"/>
        <v>2014</v>
      </c>
      <c r="V4067" s="10">
        <f t="shared" si="511"/>
        <v>41863.951516203706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506"/>
        <v>0.16666666666666669</v>
      </c>
      <c r="P4068" s="5">
        <f t="shared" si="507"/>
        <v>25</v>
      </c>
      <c r="Q4068" t="str">
        <f t="shared" si="508"/>
        <v>theater</v>
      </c>
      <c r="R4068" t="str">
        <f t="shared" si="509"/>
        <v>plays</v>
      </c>
      <c r="S4068" s="10">
        <f t="shared" si="510"/>
        <v>42479.039212962962</v>
      </c>
      <c r="T4068" t="str">
        <f t="shared" si="504"/>
        <v>Apr</v>
      </c>
      <c r="U4068">
        <f t="shared" si="505"/>
        <v>2016</v>
      </c>
      <c r="V4068" s="10">
        <f t="shared" si="511"/>
        <v>42509.039212962962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506"/>
        <v>60.9</v>
      </c>
      <c r="P4069" s="5">
        <f t="shared" si="507"/>
        <v>179.11764705882354</v>
      </c>
      <c r="Q4069" t="str">
        <f t="shared" si="508"/>
        <v>theater</v>
      </c>
      <c r="R4069" t="str">
        <f t="shared" si="509"/>
        <v>plays</v>
      </c>
      <c r="S4069" s="10">
        <f t="shared" si="510"/>
        <v>42235.117476851854</v>
      </c>
      <c r="T4069" t="str">
        <f t="shared" si="504"/>
        <v>Aug</v>
      </c>
      <c r="U4069">
        <f t="shared" si="505"/>
        <v>2015</v>
      </c>
      <c r="V4069" s="10">
        <f t="shared" si="511"/>
        <v>42275.117476851854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506"/>
        <v>1</v>
      </c>
      <c r="P4070" s="5">
        <f t="shared" si="507"/>
        <v>34.950000000000003</v>
      </c>
      <c r="Q4070" t="str">
        <f t="shared" si="508"/>
        <v>theater</v>
      </c>
      <c r="R4070" t="str">
        <f t="shared" si="509"/>
        <v>plays</v>
      </c>
      <c r="S4070" s="10">
        <f t="shared" si="510"/>
        <v>42718.963599537034</v>
      </c>
      <c r="T4070" t="str">
        <f t="shared" si="504"/>
        <v>Dec</v>
      </c>
      <c r="U4070">
        <f t="shared" si="505"/>
        <v>2016</v>
      </c>
      <c r="V4070" s="10">
        <f t="shared" si="511"/>
        <v>42748.961805555555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506"/>
        <v>34.4</v>
      </c>
      <c r="P4071" s="5">
        <f t="shared" si="507"/>
        <v>33.07692307692308</v>
      </c>
      <c r="Q4071" t="str">
        <f t="shared" si="508"/>
        <v>theater</v>
      </c>
      <c r="R4071" t="str">
        <f t="shared" si="509"/>
        <v>plays</v>
      </c>
      <c r="S4071" s="10">
        <f t="shared" si="510"/>
        <v>42022.661527777775</v>
      </c>
      <c r="T4071" t="str">
        <f t="shared" si="504"/>
        <v>Jan</v>
      </c>
      <c r="U4071">
        <f t="shared" si="505"/>
        <v>2015</v>
      </c>
      <c r="V4071" s="10">
        <f t="shared" si="511"/>
        <v>42063.5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506"/>
        <v>16.5</v>
      </c>
      <c r="P4072" s="5">
        <f t="shared" si="507"/>
        <v>27.5</v>
      </c>
      <c r="Q4072" t="str">
        <f t="shared" si="508"/>
        <v>theater</v>
      </c>
      <c r="R4072" t="str">
        <f t="shared" si="509"/>
        <v>plays</v>
      </c>
      <c r="S4072" s="10">
        <f t="shared" si="510"/>
        <v>42031.666898148149</v>
      </c>
      <c r="T4072" t="str">
        <f t="shared" si="504"/>
        <v>Jan</v>
      </c>
      <c r="U4072">
        <f t="shared" si="505"/>
        <v>2015</v>
      </c>
      <c r="V4072" s="10">
        <f t="shared" si="511"/>
        <v>42064.125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506"/>
        <v>0</v>
      </c>
      <c r="P4073" s="5">
        <f t="shared" si="507"/>
        <v>0</v>
      </c>
      <c r="Q4073" t="str">
        <f t="shared" si="508"/>
        <v>theater</v>
      </c>
      <c r="R4073" t="str">
        <f t="shared" si="509"/>
        <v>plays</v>
      </c>
      <c r="S4073" s="10">
        <f t="shared" si="510"/>
        <v>42700.804756944446</v>
      </c>
      <c r="T4073" t="str">
        <f t="shared" si="504"/>
        <v>Nov</v>
      </c>
      <c r="U4073">
        <f t="shared" si="505"/>
        <v>2016</v>
      </c>
      <c r="V4073" s="10">
        <f t="shared" si="511"/>
        <v>42730.804756944446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506"/>
        <v>0.4</v>
      </c>
      <c r="P4074" s="5">
        <f t="shared" si="507"/>
        <v>2</v>
      </c>
      <c r="Q4074" t="str">
        <f t="shared" si="508"/>
        <v>theater</v>
      </c>
      <c r="R4074" t="str">
        <f t="shared" si="509"/>
        <v>plays</v>
      </c>
      <c r="S4074" s="10">
        <f t="shared" si="510"/>
        <v>41812.77443287037</v>
      </c>
      <c r="T4074" t="str">
        <f t="shared" si="504"/>
        <v>Jun</v>
      </c>
      <c r="U4074">
        <f t="shared" si="505"/>
        <v>2014</v>
      </c>
      <c r="V4074" s="10">
        <f t="shared" si="511"/>
        <v>41872.77443287037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506"/>
        <v>1.0571428571428572</v>
      </c>
      <c r="P4075" s="5">
        <f t="shared" si="507"/>
        <v>18.5</v>
      </c>
      <c r="Q4075" t="str">
        <f t="shared" si="508"/>
        <v>theater</v>
      </c>
      <c r="R4075" t="str">
        <f t="shared" si="509"/>
        <v>plays</v>
      </c>
      <c r="S4075" s="10">
        <f t="shared" si="510"/>
        <v>42078.34520833334</v>
      </c>
      <c r="T4075" t="str">
        <f t="shared" si="504"/>
        <v>Mar</v>
      </c>
      <c r="U4075">
        <f t="shared" si="505"/>
        <v>2015</v>
      </c>
      <c r="V4075" s="10">
        <f t="shared" si="511"/>
        <v>42133.166666666672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506"/>
        <v>26.727272727272727</v>
      </c>
      <c r="P4076" s="5">
        <f t="shared" si="507"/>
        <v>35</v>
      </c>
      <c r="Q4076" t="str">
        <f t="shared" si="508"/>
        <v>theater</v>
      </c>
      <c r="R4076" t="str">
        <f t="shared" si="509"/>
        <v>plays</v>
      </c>
      <c r="S4076" s="10">
        <f t="shared" si="510"/>
        <v>42283.552951388891</v>
      </c>
      <c r="T4076" t="str">
        <f t="shared" si="504"/>
        <v>Oct</v>
      </c>
      <c r="U4076">
        <f t="shared" si="505"/>
        <v>2015</v>
      </c>
      <c r="V4076" s="10">
        <f t="shared" si="511"/>
        <v>42313.594618055555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506"/>
        <v>28.799999999999997</v>
      </c>
      <c r="P4077" s="5">
        <f t="shared" si="507"/>
        <v>44.307692307692307</v>
      </c>
      <c r="Q4077" t="str">
        <f t="shared" si="508"/>
        <v>theater</v>
      </c>
      <c r="R4077" t="str">
        <f t="shared" si="509"/>
        <v>plays</v>
      </c>
      <c r="S4077" s="10">
        <f t="shared" si="510"/>
        <v>41779.045937499999</v>
      </c>
      <c r="T4077" t="str">
        <f t="shared" si="504"/>
        <v>May</v>
      </c>
      <c r="U4077">
        <f t="shared" si="505"/>
        <v>2014</v>
      </c>
      <c r="V4077" s="10">
        <f t="shared" si="511"/>
        <v>41820.727777777778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506"/>
        <v>0</v>
      </c>
      <c r="P4078" s="5">
        <f t="shared" si="507"/>
        <v>0</v>
      </c>
      <c r="Q4078" t="str">
        <f t="shared" si="508"/>
        <v>theater</v>
      </c>
      <c r="R4078" t="str">
        <f t="shared" si="509"/>
        <v>plays</v>
      </c>
      <c r="S4078" s="10">
        <f t="shared" si="510"/>
        <v>41905.795706018522</v>
      </c>
      <c r="T4078" t="str">
        <f t="shared" si="504"/>
        <v>Sep</v>
      </c>
      <c r="U4078">
        <f t="shared" si="505"/>
        <v>2014</v>
      </c>
      <c r="V4078" s="10">
        <f t="shared" si="511"/>
        <v>41933.82708333333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506"/>
        <v>8.9</v>
      </c>
      <c r="P4079" s="5">
        <f t="shared" si="507"/>
        <v>222.5</v>
      </c>
      <c r="Q4079" t="str">
        <f t="shared" si="508"/>
        <v>theater</v>
      </c>
      <c r="R4079" t="str">
        <f t="shared" si="509"/>
        <v>plays</v>
      </c>
      <c r="S4079" s="10">
        <f t="shared" si="510"/>
        <v>42695.7105787037</v>
      </c>
      <c r="T4079" t="str">
        <f t="shared" si="504"/>
        <v>Nov</v>
      </c>
      <c r="U4079">
        <f t="shared" si="505"/>
        <v>2016</v>
      </c>
      <c r="V4079" s="10">
        <f t="shared" si="511"/>
        <v>42725.7105787037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506"/>
        <v>0</v>
      </c>
      <c r="P4080" s="5">
        <f t="shared" si="507"/>
        <v>0</v>
      </c>
      <c r="Q4080" t="str">
        <f t="shared" si="508"/>
        <v>theater</v>
      </c>
      <c r="R4080" t="str">
        <f t="shared" si="509"/>
        <v>plays</v>
      </c>
      <c r="S4080" s="10">
        <f t="shared" si="510"/>
        <v>42732.787523148145</v>
      </c>
      <c r="T4080" t="str">
        <f t="shared" si="504"/>
        <v>Dec</v>
      </c>
      <c r="U4080">
        <f t="shared" si="505"/>
        <v>2016</v>
      </c>
      <c r="V4080" s="10">
        <f t="shared" si="511"/>
        <v>42762.787523148145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506"/>
        <v>0.16666666666666669</v>
      </c>
      <c r="P4081" s="5">
        <f t="shared" si="507"/>
        <v>5</v>
      </c>
      <c r="Q4081" t="str">
        <f t="shared" si="508"/>
        <v>theater</v>
      </c>
      <c r="R4081" t="str">
        <f t="shared" si="509"/>
        <v>plays</v>
      </c>
      <c r="S4081" s="10">
        <f t="shared" si="510"/>
        <v>42510.938900462963</v>
      </c>
      <c r="T4081" t="str">
        <f t="shared" si="504"/>
        <v>May</v>
      </c>
      <c r="U4081">
        <f t="shared" si="505"/>
        <v>2016</v>
      </c>
      <c r="V4081" s="10">
        <f t="shared" si="511"/>
        <v>42540.938900462963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506"/>
        <v>0</v>
      </c>
      <c r="P4082" s="5">
        <f t="shared" si="507"/>
        <v>0</v>
      </c>
      <c r="Q4082" t="str">
        <f t="shared" si="508"/>
        <v>theater</v>
      </c>
      <c r="R4082" t="str">
        <f t="shared" si="509"/>
        <v>plays</v>
      </c>
      <c r="S4082" s="10">
        <f t="shared" si="510"/>
        <v>42511.698101851856</v>
      </c>
      <c r="T4082" t="str">
        <f t="shared" si="504"/>
        <v>May</v>
      </c>
      <c r="U4082">
        <f t="shared" si="505"/>
        <v>2016</v>
      </c>
      <c r="V4082" s="10">
        <f t="shared" si="511"/>
        <v>42535.787500000006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506"/>
        <v>15.737410071942445</v>
      </c>
      <c r="P4083" s="5">
        <f t="shared" si="507"/>
        <v>29.166666666666668</v>
      </c>
      <c r="Q4083" t="str">
        <f t="shared" si="508"/>
        <v>theater</v>
      </c>
      <c r="R4083" t="str">
        <f t="shared" si="509"/>
        <v>plays</v>
      </c>
      <c r="S4083" s="10">
        <f t="shared" si="510"/>
        <v>42041.581307870365</v>
      </c>
      <c r="T4083" t="str">
        <f t="shared" si="504"/>
        <v>Feb</v>
      </c>
      <c r="U4083">
        <f t="shared" si="505"/>
        <v>2015</v>
      </c>
      <c r="V4083" s="10">
        <f t="shared" si="511"/>
        <v>42071.539641203708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506"/>
        <v>2</v>
      </c>
      <c r="P4084" s="5">
        <f t="shared" si="507"/>
        <v>1.5</v>
      </c>
      <c r="Q4084" t="str">
        <f t="shared" si="508"/>
        <v>theater</v>
      </c>
      <c r="R4084" t="str">
        <f t="shared" si="509"/>
        <v>plays</v>
      </c>
      <c r="S4084" s="10">
        <f t="shared" si="510"/>
        <v>42307.189270833333</v>
      </c>
      <c r="T4084" t="str">
        <f t="shared" si="504"/>
        <v>Oct</v>
      </c>
      <c r="U4084">
        <f t="shared" si="505"/>
        <v>2015</v>
      </c>
      <c r="V4084" s="10">
        <f t="shared" si="511"/>
        <v>42322.958333333328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506"/>
        <v>21.685714285714287</v>
      </c>
      <c r="P4085" s="5">
        <f t="shared" si="507"/>
        <v>126.5</v>
      </c>
      <c r="Q4085" t="str">
        <f t="shared" si="508"/>
        <v>theater</v>
      </c>
      <c r="R4085" t="str">
        <f t="shared" si="509"/>
        <v>plays</v>
      </c>
      <c r="S4085" s="10">
        <f t="shared" si="510"/>
        <v>42353.761759259258</v>
      </c>
      <c r="T4085" t="str">
        <f t="shared" si="504"/>
        <v>Dec</v>
      </c>
      <c r="U4085">
        <f t="shared" si="505"/>
        <v>2015</v>
      </c>
      <c r="V4085" s="10">
        <f t="shared" si="511"/>
        <v>42383.761759259258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506"/>
        <v>0.33333333333333337</v>
      </c>
      <c r="P4086" s="5">
        <f t="shared" si="507"/>
        <v>10</v>
      </c>
      <c r="Q4086" t="str">
        <f t="shared" si="508"/>
        <v>theater</v>
      </c>
      <c r="R4086" t="str">
        <f t="shared" si="509"/>
        <v>plays</v>
      </c>
      <c r="S4086" s="10">
        <f t="shared" si="510"/>
        <v>42622.436412037037</v>
      </c>
      <c r="T4086" t="str">
        <f t="shared" si="504"/>
        <v>Sep</v>
      </c>
      <c r="U4086">
        <f t="shared" si="505"/>
        <v>2016</v>
      </c>
      <c r="V4086" s="10">
        <f t="shared" si="511"/>
        <v>42652.436412037037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506"/>
        <v>0.2857142857142857</v>
      </c>
      <c r="P4087" s="5">
        <f t="shared" si="507"/>
        <v>10</v>
      </c>
      <c r="Q4087" t="str">
        <f t="shared" si="508"/>
        <v>theater</v>
      </c>
      <c r="R4087" t="str">
        <f t="shared" si="509"/>
        <v>plays</v>
      </c>
      <c r="S4087" s="10">
        <f t="shared" si="510"/>
        <v>42058.603877314818</v>
      </c>
      <c r="T4087" t="str">
        <f t="shared" si="504"/>
        <v>Feb</v>
      </c>
      <c r="U4087">
        <f t="shared" si="505"/>
        <v>2015</v>
      </c>
      <c r="V4087" s="10">
        <f t="shared" si="511"/>
        <v>42087.165972222225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506"/>
        <v>4.7</v>
      </c>
      <c r="P4088" s="5">
        <f t="shared" si="507"/>
        <v>9.4</v>
      </c>
      <c r="Q4088" t="str">
        <f t="shared" si="508"/>
        <v>theater</v>
      </c>
      <c r="R4088" t="str">
        <f t="shared" si="509"/>
        <v>plays</v>
      </c>
      <c r="S4088" s="10">
        <f t="shared" si="510"/>
        <v>42304.940960648149</v>
      </c>
      <c r="T4088" t="str">
        <f t="shared" si="504"/>
        <v>Oct</v>
      </c>
      <c r="U4088">
        <f t="shared" si="505"/>
        <v>2015</v>
      </c>
      <c r="V4088" s="10">
        <f t="shared" si="511"/>
        <v>42329.166666666672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506"/>
        <v>0</v>
      </c>
      <c r="P4089" s="5">
        <f t="shared" si="507"/>
        <v>0</v>
      </c>
      <c r="Q4089" t="str">
        <f t="shared" si="508"/>
        <v>theater</v>
      </c>
      <c r="R4089" t="str">
        <f t="shared" si="509"/>
        <v>plays</v>
      </c>
      <c r="S4089" s="10">
        <f t="shared" si="510"/>
        <v>42538.742893518516</v>
      </c>
      <c r="T4089" t="str">
        <f t="shared" si="504"/>
        <v>Jun</v>
      </c>
      <c r="U4089">
        <f t="shared" si="505"/>
        <v>2016</v>
      </c>
      <c r="V4089" s="10">
        <f t="shared" si="511"/>
        <v>42568.742893518516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506"/>
        <v>10.8</v>
      </c>
      <c r="P4090" s="5">
        <f t="shared" si="507"/>
        <v>72</v>
      </c>
      <c r="Q4090" t="str">
        <f t="shared" si="508"/>
        <v>theater</v>
      </c>
      <c r="R4090" t="str">
        <f t="shared" si="509"/>
        <v>plays</v>
      </c>
      <c r="S4090" s="10">
        <f t="shared" si="510"/>
        <v>41990.612546296295</v>
      </c>
      <c r="T4090" t="str">
        <f t="shared" si="504"/>
        <v>Dec</v>
      </c>
      <c r="U4090">
        <f t="shared" si="505"/>
        <v>2014</v>
      </c>
      <c r="V4090" s="10">
        <f t="shared" si="511"/>
        <v>42020.434722222228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506"/>
        <v>4.8</v>
      </c>
      <c r="P4091" s="5">
        <f t="shared" si="507"/>
        <v>30</v>
      </c>
      <c r="Q4091" t="str">
        <f t="shared" si="508"/>
        <v>theater</v>
      </c>
      <c r="R4091" t="str">
        <f t="shared" si="509"/>
        <v>plays</v>
      </c>
      <c r="S4091" s="10">
        <f t="shared" si="510"/>
        <v>42122.732499999998</v>
      </c>
      <c r="T4091" t="str">
        <f t="shared" si="504"/>
        <v>Apr</v>
      </c>
      <c r="U4091">
        <f t="shared" si="505"/>
        <v>2015</v>
      </c>
      <c r="V4091" s="10">
        <f t="shared" si="511"/>
        <v>42155.732638888891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506"/>
        <v>3.2</v>
      </c>
      <c r="P4092" s="5">
        <f t="shared" si="507"/>
        <v>10.666666666666666</v>
      </c>
      <c r="Q4092" t="str">
        <f t="shared" si="508"/>
        <v>theater</v>
      </c>
      <c r="R4092" t="str">
        <f t="shared" si="509"/>
        <v>plays</v>
      </c>
      <c r="S4092" s="10">
        <f t="shared" si="510"/>
        <v>42209.67288194444</v>
      </c>
      <c r="T4092" t="str">
        <f t="shared" si="504"/>
        <v>Jul</v>
      </c>
      <c r="U4092">
        <f t="shared" si="505"/>
        <v>2015</v>
      </c>
      <c r="V4092" s="10">
        <f t="shared" si="511"/>
        <v>42223.625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506"/>
        <v>12.75</v>
      </c>
      <c r="P4093" s="5">
        <f t="shared" si="507"/>
        <v>25.5</v>
      </c>
      <c r="Q4093" t="str">
        <f t="shared" si="508"/>
        <v>theater</v>
      </c>
      <c r="R4093" t="str">
        <f t="shared" si="509"/>
        <v>plays</v>
      </c>
      <c r="S4093" s="10">
        <f t="shared" si="510"/>
        <v>41990.506377314814</v>
      </c>
      <c r="T4093" t="str">
        <f t="shared" si="504"/>
        <v>Dec</v>
      </c>
      <c r="U4093">
        <f t="shared" si="505"/>
        <v>2014</v>
      </c>
      <c r="V4093" s="10">
        <f t="shared" si="511"/>
        <v>42020.506377314814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506"/>
        <v>1.8181818181818181E-2</v>
      </c>
      <c r="P4094" s="5">
        <f t="shared" si="507"/>
        <v>20</v>
      </c>
      <c r="Q4094" t="str">
        <f t="shared" si="508"/>
        <v>theater</v>
      </c>
      <c r="R4094" t="str">
        <f t="shared" si="509"/>
        <v>plays</v>
      </c>
      <c r="S4094" s="10">
        <f t="shared" si="510"/>
        <v>42039.194988425923</v>
      </c>
      <c r="T4094" t="str">
        <f t="shared" si="504"/>
        <v>Feb</v>
      </c>
      <c r="U4094">
        <f t="shared" si="505"/>
        <v>2015</v>
      </c>
      <c r="V4094" s="10">
        <f t="shared" si="511"/>
        <v>42099.153321759266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506"/>
        <v>2.4</v>
      </c>
      <c r="P4095" s="5">
        <f t="shared" si="507"/>
        <v>15</v>
      </c>
      <c r="Q4095" t="str">
        <f t="shared" si="508"/>
        <v>theater</v>
      </c>
      <c r="R4095" t="str">
        <f t="shared" si="509"/>
        <v>plays</v>
      </c>
      <c r="S4095" s="10">
        <f t="shared" si="510"/>
        <v>42178.815891203703</v>
      </c>
      <c r="T4095" t="str">
        <f t="shared" si="504"/>
        <v>Jun</v>
      </c>
      <c r="U4095">
        <f t="shared" si="505"/>
        <v>2015</v>
      </c>
      <c r="V4095" s="10">
        <f t="shared" si="511"/>
        <v>42238.815891203703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506"/>
        <v>36.5</v>
      </c>
      <c r="P4096" s="5">
        <f t="shared" si="507"/>
        <v>91.25</v>
      </c>
      <c r="Q4096" t="str">
        <f t="shared" si="508"/>
        <v>theater</v>
      </c>
      <c r="R4096" t="str">
        <f t="shared" si="509"/>
        <v>plays</v>
      </c>
      <c r="S4096" s="10">
        <f t="shared" si="510"/>
        <v>41890.086805555555</v>
      </c>
      <c r="T4096" t="str">
        <f t="shared" si="504"/>
        <v>Sep</v>
      </c>
      <c r="U4096">
        <f t="shared" si="505"/>
        <v>2014</v>
      </c>
      <c r="V4096" s="10">
        <f t="shared" si="511"/>
        <v>41934.207638888889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506"/>
        <v>2.666666666666667</v>
      </c>
      <c r="P4097" s="5">
        <f t="shared" si="507"/>
        <v>800</v>
      </c>
      <c r="Q4097" t="str">
        <f t="shared" si="508"/>
        <v>theater</v>
      </c>
      <c r="R4097" t="str">
        <f t="shared" si="509"/>
        <v>plays</v>
      </c>
      <c r="S4097" s="10">
        <f t="shared" si="510"/>
        <v>42693.031828703708</v>
      </c>
      <c r="T4097" t="str">
        <f t="shared" si="504"/>
        <v>Nov</v>
      </c>
      <c r="U4097">
        <f t="shared" si="505"/>
        <v>2016</v>
      </c>
      <c r="V4097" s="10">
        <f t="shared" si="511"/>
        <v>42723.031828703708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506"/>
        <v>11.428571428571429</v>
      </c>
      <c r="P4098" s="5">
        <f t="shared" si="507"/>
        <v>80</v>
      </c>
      <c r="Q4098" t="str">
        <f t="shared" si="508"/>
        <v>theater</v>
      </c>
      <c r="R4098" t="str">
        <f t="shared" si="509"/>
        <v>plays</v>
      </c>
      <c r="S4098" s="10">
        <f t="shared" si="510"/>
        <v>42750.530312499999</v>
      </c>
      <c r="T4098" t="str">
        <f t="shared" ref="T4098:T4103" si="512">TEXT(S4098,"mmm")</f>
        <v>Jan</v>
      </c>
      <c r="U4098">
        <f t="shared" ref="U4098:U4115" si="513">YEAR(S4098)</f>
        <v>2017</v>
      </c>
      <c r="V4098" s="10">
        <f t="shared" si="511"/>
        <v>42794.368749999994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514">(E4099/D4099)*100</f>
        <v>0</v>
      </c>
      <c r="P4099" s="5">
        <f t="shared" ref="P4099:P4115" si="515">IFERROR(E4099/L4099,0)</f>
        <v>0</v>
      </c>
      <c r="Q4099" t="str">
        <f t="shared" ref="Q4099:Q4115" si="516">LEFT(N4099,SEARCH("/",N4099,1)-1)</f>
        <v>theater</v>
      </c>
      <c r="R4099" t="str">
        <f t="shared" ref="R4099:R4115" si="517">RIGHT(N4099,LEN(N4099)-SEARCH("/",N4099,1))</f>
        <v>plays</v>
      </c>
      <c r="S4099" s="10">
        <f t="shared" ref="S4099:S4115" si="518">(((J4099/60)/60)/24)+DATE(1970,1,1)</f>
        <v>42344.824502314819</v>
      </c>
      <c r="T4099" t="str">
        <f t="shared" si="512"/>
        <v>Dec</v>
      </c>
      <c r="U4099">
        <f t="shared" si="513"/>
        <v>2015</v>
      </c>
      <c r="V4099" s="10">
        <f t="shared" ref="V4099:V4115" si="519">(((I4099/60)/60)/24)+DATE(1970,1,1)</f>
        <v>42400.996527777781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514"/>
        <v>0</v>
      </c>
      <c r="P4100" s="5">
        <f t="shared" si="515"/>
        <v>0</v>
      </c>
      <c r="Q4100" t="str">
        <f t="shared" si="516"/>
        <v>theater</v>
      </c>
      <c r="R4100" t="str">
        <f t="shared" si="517"/>
        <v>plays</v>
      </c>
      <c r="S4100" s="10">
        <f t="shared" si="518"/>
        <v>42495.722187499996</v>
      </c>
      <c r="T4100" t="str">
        <f t="shared" si="512"/>
        <v>May</v>
      </c>
      <c r="U4100">
        <f t="shared" si="513"/>
        <v>2016</v>
      </c>
      <c r="V4100" s="10">
        <f t="shared" si="519"/>
        <v>42525.722187499996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514"/>
        <v>1.1111111111111112</v>
      </c>
      <c r="P4101" s="5">
        <f t="shared" si="515"/>
        <v>50</v>
      </c>
      <c r="Q4101" t="str">
        <f t="shared" si="516"/>
        <v>theater</v>
      </c>
      <c r="R4101" t="str">
        <f t="shared" si="517"/>
        <v>plays</v>
      </c>
      <c r="S4101" s="10">
        <f t="shared" si="518"/>
        <v>42570.850381944445</v>
      </c>
      <c r="T4101" t="str">
        <f t="shared" si="512"/>
        <v>Jul</v>
      </c>
      <c r="U4101">
        <f t="shared" si="513"/>
        <v>2016</v>
      </c>
      <c r="V4101" s="10">
        <f t="shared" si="519"/>
        <v>42615.850381944445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514"/>
        <v>0</v>
      </c>
      <c r="P4102" s="5">
        <f t="shared" si="515"/>
        <v>0</v>
      </c>
      <c r="Q4102" t="str">
        <f t="shared" si="516"/>
        <v>theater</v>
      </c>
      <c r="R4102" t="str">
        <f t="shared" si="517"/>
        <v>plays</v>
      </c>
      <c r="S4102" s="10">
        <f t="shared" si="518"/>
        <v>41927.124884259261</v>
      </c>
      <c r="T4102" t="str">
        <f t="shared" si="512"/>
        <v>Oct</v>
      </c>
      <c r="U4102">
        <f t="shared" si="513"/>
        <v>2014</v>
      </c>
      <c r="V4102" s="10">
        <f t="shared" si="519"/>
        <v>41937.124884259261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514"/>
        <v>0</v>
      </c>
      <c r="P4103" s="5">
        <f t="shared" si="515"/>
        <v>0</v>
      </c>
      <c r="Q4103" t="str">
        <f t="shared" si="516"/>
        <v>theater</v>
      </c>
      <c r="R4103" t="str">
        <f t="shared" si="517"/>
        <v>plays</v>
      </c>
      <c r="S4103" s="10">
        <f t="shared" si="518"/>
        <v>42730.903726851851</v>
      </c>
      <c r="T4103" t="str">
        <f t="shared" si="512"/>
        <v>Dec</v>
      </c>
      <c r="U4103">
        <f t="shared" si="513"/>
        <v>2016</v>
      </c>
      <c r="V4103" s="10">
        <f t="shared" si="519"/>
        <v>42760.903726851851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514"/>
        <v>27.400000000000002</v>
      </c>
      <c r="P4104" s="5">
        <f t="shared" si="515"/>
        <v>22.833333333333332</v>
      </c>
      <c r="Q4104" t="str">
        <f t="shared" si="516"/>
        <v>theater</v>
      </c>
      <c r="R4104" t="str">
        <f t="shared" si="517"/>
        <v>plays</v>
      </c>
      <c r="S4104" s="10">
        <f t="shared" si="518"/>
        <v>42475.848067129627</v>
      </c>
      <c r="T4104" t="str">
        <f t="shared" ref="T4104:T4115" si="520">TEXT(S4104,"mmm")</f>
        <v>Apr</v>
      </c>
      <c r="U4104">
        <f t="shared" si="513"/>
        <v>2016</v>
      </c>
      <c r="V4104" s="10">
        <f t="shared" si="519"/>
        <v>42505.848067129627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514"/>
        <v>10</v>
      </c>
      <c r="P4105" s="5">
        <f t="shared" si="515"/>
        <v>16.666666666666668</v>
      </c>
      <c r="Q4105" t="str">
        <f t="shared" si="516"/>
        <v>theater</v>
      </c>
      <c r="R4105" t="str">
        <f t="shared" si="517"/>
        <v>plays</v>
      </c>
      <c r="S4105" s="10">
        <f t="shared" si="518"/>
        <v>42188.83293981482</v>
      </c>
      <c r="T4105" t="str">
        <f t="shared" si="520"/>
        <v>Jul</v>
      </c>
      <c r="U4105">
        <f t="shared" si="513"/>
        <v>2015</v>
      </c>
      <c r="V4105" s="10">
        <f t="shared" si="519"/>
        <v>42242.772222222222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514"/>
        <v>21.366666666666667</v>
      </c>
      <c r="P4106" s="5">
        <f t="shared" si="515"/>
        <v>45.785714285714285</v>
      </c>
      <c r="Q4106" t="str">
        <f t="shared" si="516"/>
        <v>theater</v>
      </c>
      <c r="R4106" t="str">
        <f t="shared" si="517"/>
        <v>plays</v>
      </c>
      <c r="S4106" s="10">
        <f t="shared" si="518"/>
        <v>42640.278171296297</v>
      </c>
      <c r="T4106" t="str">
        <f t="shared" si="520"/>
        <v>Sep</v>
      </c>
      <c r="U4106">
        <f t="shared" si="513"/>
        <v>2016</v>
      </c>
      <c r="V4106" s="10">
        <f t="shared" si="519"/>
        <v>42670.278171296297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514"/>
        <v>6.9696969696969706</v>
      </c>
      <c r="P4107" s="5">
        <f t="shared" si="515"/>
        <v>383.33333333333331</v>
      </c>
      <c r="Q4107" t="str">
        <f t="shared" si="516"/>
        <v>theater</v>
      </c>
      <c r="R4107" t="str">
        <f t="shared" si="517"/>
        <v>plays</v>
      </c>
      <c r="S4107" s="10">
        <f t="shared" si="518"/>
        <v>42697.010520833333</v>
      </c>
      <c r="T4107" t="str">
        <f t="shared" si="520"/>
        <v>Nov</v>
      </c>
      <c r="U4107">
        <f t="shared" si="513"/>
        <v>2016</v>
      </c>
      <c r="V4107" s="10">
        <f t="shared" si="519"/>
        <v>42730.010520833333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514"/>
        <v>70.599999999999994</v>
      </c>
      <c r="P4108" s="5">
        <f t="shared" si="515"/>
        <v>106.96969696969697</v>
      </c>
      <c r="Q4108" t="str">
        <f t="shared" si="516"/>
        <v>theater</v>
      </c>
      <c r="R4108" t="str">
        <f t="shared" si="517"/>
        <v>plays</v>
      </c>
      <c r="S4108" s="10">
        <f t="shared" si="518"/>
        <v>42053.049375000002</v>
      </c>
      <c r="T4108" t="str">
        <f t="shared" si="520"/>
        <v>Feb</v>
      </c>
      <c r="U4108">
        <f t="shared" si="513"/>
        <v>2015</v>
      </c>
      <c r="V4108" s="10">
        <f t="shared" si="519"/>
        <v>42096.041666666672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514"/>
        <v>2.0500000000000003</v>
      </c>
      <c r="P4109" s="5">
        <f t="shared" si="515"/>
        <v>10.25</v>
      </c>
      <c r="Q4109" t="str">
        <f t="shared" si="516"/>
        <v>theater</v>
      </c>
      <c r="R4109" t="str">
        <f t="shared" si="517"/>
        <v>plays</v>
      </c>
      <c r="S4109" s="10">
        <f t="shared" si="518"/>
        <v>41883.916678240741</v>
      </c>
      <c r="T4109" t="str">
        <f t="shared" si="520"/>
        <v>Sep</v>
      </c>
      <c r="U4109">
        <f t="shared" si="513"/>
        <v>2014</v>
      </c>
      <c r="V4109" s="10">
        <f t="shared" si="519"/>
        <v>41906.916678240741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514"/>
        <v>1.9666666666666666</v>
      </c>
      <c r="P4110" s="5">
        <f t="shared" si="515"/>
        <v>59</v>
      </c>
      <c r="Q4110" t="str">
        <f t="shared" si="516"/>
        <v>theater</v>
      </c>
      <c r="R4110" t="str">
        <f t="shared" si="517"/>
        <v>plays</v>
      </c>
      <c r="S4110" s="10">
        <f t="shared" si="518"/>
        <v>42767.031678240746</v>
      </c>
      <c r="T4110" t="str">
        <f t="shared" si="520"/>
        <v>Feb</v>
      </c>
      <c r="U4110">
        <f t="shared" si="513"/>
        <v>2017</v>
      </c>
      <c r="V4110" s="10">
        <f t="shared" si="519"/>
        <v>42797.208333333328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514"/>
        <v>0</v>
      </c>
      <c r="P4111" s="5">
        <f t="shared" si="515"/>
        <v>0</v>
      </c>
      <c r="Q4111" t="str">
        <f t="shared" si="516"/>
        <v>theater</v>
      </c>
      <c r="R4111" t="str">
        <f t="shared" si="517"/>
        <v>plays</v>
      </c>
      <c r="S4111" s="10">
        <f t="shared" si="518"/>
        <v>42307.539398148147</v>
      </c>
      <c r="T4111" t="str">
        <f t="shared" si="520"/>
        <v>Oct</v>
      </c>
      <c r="U4111">
        <f t="shared" si="513"/>
        <v>2015</v>
      </c>
      <c r="V4111" s="10">
        <f t="shared" si="519"/>
        <v>42337.581064814818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514"/>
        <v>28.666666666666668</v>
      </c>
      <c r="P4112" s="5">
        <f t="shared" si="515"/>
        <v>14.333333333333334</v>
      </c>
      <c r="Q4112" t="str">
        <f t="shared" si="516"/>
        <v>theater</v>
      </c>
      <c r="R4112" t="str">
        <f t="shared" si="517"/>
        <v>plays</v>
      </c>
      <c r="S4112" s="10">
        <f t="shared" si="518"/>
        <v>42512.626747685179</v>
      </c>
      <c r="T4112" t="str">
        <f t="shared" si="520"/>
        <v>May</v>
      </c>
      <c r="U4112">
        <f t="shared" si="513"/>
        <v>2016</v>
      </c>
      <c r="V4112" s="10">
        <f t="shared" si="519"/>
        <v>42572.626747685179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514"/>
        <v>3.1333333333333333</v>
      </c>
      <c r="P4113" s="5">
        <f t="shared" si="515"/>
        <v>15.666666666666666</v>
      </c>
      <c r="Q4113" t="str">
        <f t="shared" si="516"/>
        <v>theater</v>
      </c>
      <c r="R4113" t="str">
        <f t="shared" si="517"/>
        <v>plays</v>
      </c>
      <c r="S4113" s="10">
        <f t="shared" si="518"/>
        <v>42029.135879629626</v>
      </c>
      <c r="T4113" t="str">
        <f t="shared" si="520"/>
        <v>Jan</v>
      </c>
      <c r="U4113">
        <f t="shared" si="513"/>
        <v>2015</v>
      </c>
      <c r="V4113" s="10">
        <f t="shared" si="519"/>
        <v>42059.135879629626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514"/>
        <v>0.04</v>
      </c>
      <c r="P4114" s="5">
        <f t="shared" si="515"/>
        <v>1</v>
      </c>
      <c r="Q4114" t="str">
        <f t="shared" si="516"/>
        <v>theater</v>
      </c>
      <c r="R4114" t="str">
        <f t="shared" si="517"/>
        <v>plays</v>
      </c>
      <c r="S4114" s="10">
        <f t="shared" si="518"/>
        <v>42400.946597222224</v>
      </c>
      <c r="T4114" t="str">
        <f t="shared" si="520"/>
        <v>Jan</v>
      </c>
      <c r="U4114">
        <f t="shared" si="513"/>
        <v>2016</v>
      </c>
      <c r="V4114" s="10">
        <f t="shared" si="519"/>
        <v>42428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514"/>
        <v>0.2</v>
      </c>
      <c r="P4115" s="5">
        <f t="shared" si="515"/>
        <v>1</v>
      </c>
      <c r="Q4115" t="str">
        <f t="shared" si="516"/>
        <v>theater</v>
      </c>
      <c r="R4115" t="str">
        <f t="shared" si="517"/>
        <v>plays</v>
      </c>
      <c r="S4115" s="10">
        <f t="shared" si="518"/>
        <v>42358.573182870372</v>
      </c>
      <c r="T4115" t="str">
        <f t="shared" si="520"/>
        <v>Dec</v>
      </c>
      <c r="U4115">
        <f t="shared" si="513"/>
        <v>2015</v>
      </c>
      <c r="V4115" s="10">
        <f t="shared" si="519"/>
        <v>42377.273611111115</v>
      </c>
    </row>
  </sheetData>
  <autoFilter ref="A1:V4115" xr:uid="{4906BF2D-9DA1-4957-AEDD-FB921B4CC49C}"/>
  <conditionalFormatting sqref="F3865">
    <cfRule type="expression" dxfId="4" priority="3">
      <formula>$F3865="currently live"</formula>
    </cfRule>
  </conditionalFormatting>
  <conditionalFormatting sqref="F2:F4115">
    <cfRule type="expression" dxfId="3" priority="2">
      <formula>$F2="live"</formula>
    </cfRule>
    <cfRule type="expression" dxfId="2" priority="4">
      <formula>$F2="successful"</formula>
    </cfRule>
    <cfRule type="expression" dxfId="1" priority="5">
      <formula>$F2="failed"</formula>
    </cfRule>
    <cfRule type="expression" dxfId="0" priority="6">
      <formula>$F2="canceled"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1BFC3-2039-4EB4-B90A-2218ADB84C7E}">
  <dimension ref="A1:F14"/>
  <sheetViews>
    <sheetView showGridLines="0" workbookViewId="0">
      <selection activeCell="C21" sqref="C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8322</v>
      </c>
    </row>
    <row r="3" spans="1:6" x14ac:dyDescent="0.35">
      <c r="A3" s="7" t="s">
        <v>8320</v>
      </c>
      <c r="B3" s="7" t="s">
        <v>8321</v>
      </c>
    </row>
    <row r="4" spans="1:6" x14ac:dyDescent="0.35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2A204-BF73-4211-974D-B5ACCB02D2F1}">
  <dimension ref="A1:F47"/>
  <sheetViews>
    <sheetView showGridLines="0" workbookViewId="0">
      <selection activeCell="L39" sqref="L3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8322</v>
      </c>
    </row>
    <row r="2" spans="1:6" x14ac:dyDescent="0.35">
      <c r="A2" s="7" t="s">
        <v>8307</v>
      </c>
      <c r="B2" t="s">
        <v>8322</v>
      </c>
    </row>
    <row r="4" spans="1:6" x14ac:dyDescent="0.35">
      <c r="A4" s="7" t="s">
        <v>8320</v>
      </c>
      <c r="B4" s="7" t="s">
        <v>8321</v>
      </c>
    </row>
    <row r="5" spans="1:6" x14ac:dyDescent="0.3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8349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8350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8336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8352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8362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8326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8327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8331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8363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8333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8328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B9430-3015-4A70-8058-65E8F4E66D74}">
  <dimension ref="A1:E18"/>
  <sheetViews>
    <sheetView showGridLines="0" tabSelected="1" workbookViewId="0">
      <selection activeCell="A12" sqref="A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1.54296875" customWidth="1"/>
  </cols>
  <sheetData>
    <row r="1" spans="1:5" x14ac:dyDescent="0.35">
      <c r="A1" s="7" t="s">
        <v>8307</v>
      </c>
      <c r="B1" t="s">
        <v>8322</v>
      </c>
    </row>
    <row r="2" spans="1:5" x14ac:dyDescent="0.35">
      <c r="A2" s="7" t="s">
        <v>8401</v>
      </c>
      <c r="B2" t="s">
        <v>8322</v>
      </c>
    </row>
    <row r="4" spans="1:5" x14ac:dyDescent="0.35">
      <c r="A4" s="7" t="s">
        <v>8320</v>
      </c>
      <c r="B4" s="7" t="s">
        <v>8321</v>
      </c>
    </row>
    <row r="5" spans="1:5" x14ac:dyDescent="0.35">
      <c r="A5" s="7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35">
      <c r="A6" s="16" t="s">
        <v>8389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6" t="s">
        <v>8390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6" t="s">
        <v>8391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6" t="s">
        <v>8392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6" t="s">
        <v>8393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6" t="s">
        <v>8394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6" t="s">
        <v>8395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6" t="s">
        <v>8396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6" t="s">
        <v>8397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6" t="s">
        <v>8398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6" t="s">
        <v>8399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6" t="s">
        <v>8400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6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960BB-13C2-4EB9-BED1-E1592B4E3BBF}">
  <dimension ref="A1:H13"/>
  <sheetViews>
    <sheetView showGridLines="0" zoomScale="130" zoomScaleNormal="130" workbookViewId="0">
      <selection activeCell="B3" sqref="B3"/>
    </sheetView>
  </sheetViews>
  <sheetFormatPr defaultRowHeight="14.5" x14ac:dyDescent="0.35"/>
  <cols>
    <col min="1" max="1" width="28.1796875" style="6" bestFit="1" customWidth="1"/>
    <col min="2" max="8" width="15.7265625" style="6" customWidth="1"/>
  </cols>
  <sheetData>
    <row r="1" spans="1:8" s="3" customFormat="1" ht="29" x14ac:dyDescent="0.35">
      <c r="A1" s="1" t="s">
        <v>8366</v>
      </c>
      <c r="B1" s="2" t="s">
        <v>8385</v>
      </c>
      <c r="C1" s="2" t="s">
        <v>8367</v>
      </c>
      <c r="D1" s="2" t="s">
        <v>8368</v>
      </c>
      <c r="E1" s="2" t="s">
        <v>8369</v>
      </c>
      <c r="F1" s="2" t="s">
        <v>8370</v>
      </c>
      <c r="G1" s="2" t="s">
        <v>8371</v>
      </c>
      <c r="H1" s="2" t="s">
        <v>8372</v>
      </c>
    </row>
    <row r="2" spans="1:8" x14ac:dyDescent="0.35">
      <c r="A2" s="6" t="s">
        <v>8373</v>
      </c>
      <c r="B2" s="6">
        <f>COUNTIFS(Sheet1!$F$2:$F$4115,"successful",Sheet1!$D$2:$D$4115,"&lt;1000")</f>
        <v>322</v>
      </c>
      <c r="C2" s="6">
        <f>COUNTIFS(Sheet1!$F$2:$F$4115,"failed",Sheet1!$D$2:$D$4115,"&lt;1000")</f>
        <v>113</v>
      </c>
      <c r="D2" s="6">
        <f>COUNTIFS(Sheet1!$F$2:$F$4115,"canceled",Sheet1!$D$2:$D$4115,"&lt;1000")</f>
        <v>18</v>
      </c>
      <c r="E2" s="6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5">
      <c r="A3" s="6" t="s">
        <v>8374</v>
      </c>
      <c r="B3" s="6">
        <f>COUNTIFS(Sheet1!$F$2:$F$4115,"successful",Sheet1!$D$2:$D$4115,"&gt;=1000",Sheet1!$D$2:$D$4115,"&lt;5000")</f>
        <v>932</v>
      </c>
      <c r="C3" s="6">
        <f>COUNTIFS(Sheet1!$F$2:$F$4115,"failed",Sheet1!$D$2:$D$4115,"&gt;=1000",Sheet1!$D$2:$D$4115,"&lt;5000")</f>
        <v>420</v>
      </c>
      <c r="D3" s="6">
        <f>COUNTIFS(Sheet1!$F$2:$F$4115,"canceled",Sheet1!$D$2:$D$4115,"&gt;=1000",Sheet1!$D$2:$D$4115,"&lt;5000")</f>
        <v>60</v>
      </c>
      <c r="E3" s="6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35">
      <c r="A4" s="6" t="s">
        <v>8375</v>
      </c>
      <c r="B4" s="6">
        <f>COUNTIFS(Sheet1!$F$2:$F$4115,"successful",Sheet1!$D$2:$D$4115,"&gt;=5000",Sheet1!$D$2:$D$4115,"&lt;10000")</f>
        <v>381</v>
      </c>
      <c r="C4" s="6">
        <f>COUNTIFS(Sheet1!$F$2:$F$4115,"failed",Sheet1!$D$2:$D$4115,"&gt;=5000",Sheet1!$D$2:$D$4115,"&lt;10000")</f>
        <v>283</v>
      </c>
      <c r="D4" s="6">
        <f>COUNTIFS(Sheet1!$F$2:$F$4115,"canceled",Sheet1!$D$2:$D$4115,"&gt;=5000",Sheet1!$D$2:$D$4115,"&lt;10000")</f>
        <v>52</v>
      </c>
      <c r="E4" s="6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s="6" t="s">
        <v>8376</v>
      </c>
      <c r="B5" s="6">
        <f>COUNTIFS(Sheet1!$F$2:$F$4115,"successful",Sheet1!$D$2:$D$4115,"&gt;=10000",Sheet1!$D$2:$D$4115,"&lt;15000")</f>
        <v>168</v>
      </c>
      <c r="C5" s="6">
        <f>COUNTIFS(Sheet1!$F$2:$F$4115,"failed",Sheet1!$D$2:$D$4115,"&gt;=10000",Sheet1!$D$2:$D$4115,"&lt;15000")</f>
        <v>144</v>
      </c>
      <c r="D5" s="6">
        <f>COUNTIFS(Sheet1!$F$2:$F$4115,"canceled",Sheet1!$D$2:$D$4115,"&gt;=10000",Sheet1!$D$2:$D$4115,"&lt;15000")</f>
        <v>40</v>
      </c>
      <c r="E5" s="6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s="6" t="s">
        <v>8377</v>
      </c>
      <c r="B6" s="6">
        <f>COUNTIFS(Sheet1!$F$2:$F$4115,"successful",Sheet1!$D$2:$D$4115,"&gt;=15000",Sheet1!$D$2:$D$4115,"&lt;20000")</f>
        <v>94</v>
      </c>
      <c r="C6" s="6">
        <f>COUNTIFS(Sheet1!$F$2:$F$4115,"failed",Sheet1!$D$2:$D$4115,"&gt;=15000",Sheet1!$D$2:$D$4115,"&lt;20000")</f>
        <v>90</v>
      </c>
      <c r="D6" s="6">
        <f>COUNTIFS(Sheet1!$F$2:$F$4115,"canceled",Sheet1!$D$2:$D$4115,"&gt;=15000",Sheet1!$D$2:$D$4115,"&lt;20000")</f>
        <v>17</v>
      </c>
      <c r="E6" s="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s="6" t="s">
        <v>8378</v>
      </c>
      <c r="B7" s="6">
        <f>COUNTIFS(Sheet1!$F$2:$F$4115,"successful",Sheet1!$D$2:$D$4115,"&gt;=20000",Sheet1!$D$2:$D$4115,"&lt;25000")</f>
        <v>62</v>
      </c>
      <c r="C7" s="6">
        <f>COUNTIFS(Sheet1!$F$2:$F$4115,"failed",Sheet1!$D$2:$D$4115,"&gt;=20000",Sheet1!$D$2:$D$4115,"&lt;25000")</f>
        <v>72</v>
      </c>
      <c r="D7" s="6">
        <f>COUNTIFS(Sheet1!$F$2:$F$4115,"canceled",Sheet1!$D$2:$D$4115,"&gt;=20000",Sheet1!$D$2:$D$4115,"&lt;25000")</f>
        <v>14</v>
      </c>
      <c r="E7" s="6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s="6" t="s">
        <v>8379</v>
      </c>
      <c r="B8" s="6">
        <f>COUNTIFS(Sheet1!$F$2:$F$4115,"successful",Sheet1!$D$2:$D$4115,"&gt;=25000",Sheet1!$D$2:$D$4115,"&lt;30000")</f>
        <v>55</v>
      </c>
      <c r="C8" s="6">
        <f>COUNTIFS(Sheet1!$F$2:$F$4115,"failed",Sheet1!$D$2:$D$4115,"&gt;=25000",Sheet1!$D$2:$D$4115,"&lt;30000")</f>
        <v>64</v>
      </c>
      <c r="D8" s="6">
        <f>COUNTIFS(Sheet1!$F$2:$F$4115,"canceled",Sheet1!$D$2:$D$4115,"&gt;=25000",Sheet1!$D$2:$D$4115,"&lt;30000")</f>
        <v>18</v>
      </c>
      <c r="E8" s="6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s="6" t="s">
        <v>8380</v>
      </c>
      <c r="B9" s="6">
        <f>COUNTIFS(Sheet1!$F$2:$F$4115,"successful",Sheet1!$D$2:$D$4115,"&gt;=30000",Sheet1!$D$2:$D$4115,"&lt;35000")</f>
        <v>32</v>
      </c>
      <c r="C9" s="6">
        <f>COUNTIFS(Sheet1!$F$2:$F$4115,"failed",Sheet1!$D$2:$D$4115,"&gt;=30000",Sheet1!$D$2:$D$4115,"&lt;35000")</f>
        <v>37</v>
      </c>
      <c r="D9" s="6">
        <f>COUNTIFS(Sheet1!$F$2:$F$4115,"canceled",Sheet1!$D$2:$D$4115,"&gt;=30000",Sheet1!$D$2:$D$4115,"&lt;35000")</f>
        <v>13</v>
      </c>
      <c r="E9" s="6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s="6" t="s">
        <v>8381</v>
      </c>
      <c r="B10" s="6">
        <f>COUNTIFS(Sheet1!$F$2:$F$4115,"successful",Sheet1!$D$2:$D$4115,"&gt;=35000",Sheet1!$D$2:$D$4115,"&lt;40000")</f>
        <v>26</v>
      </c>
      <c r="C10" s="6">
        <f>COUNTIFS(Sheet1!$F$2:$F$4115,"failed",Sheet1!$D$2:$D$4115,"&gt;=35000",Sheet1!$D$2:$D$4115,"&lt;40000")</f>
        <v>22</v>
      </c>
      <c r="D10" s="6">
        <f>COUNTIFS(Sheet1!$F$2:$F$4115,"canceled",Sheet1!$D$2:$D$4115,"&gt;=35000",Sheet1!$D$2:$D$4115,"&lt;40000")</f>
        <v>7</v>
      </c>
      <c r="E10" s="6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s="6" t="s">
        <v>8382</v>
      </c>
      <c r="B11" s="6">
        <f>COUNTIFS(Sheet1!$F$2:$F$4115,"successful",Sheet1!$D$2:$D$4115,"&gt;=40000",Sheet1!$D$2:$D$4115,"&lt;45000")</f>
        <v>21</v>
      </c>
      <c r="C11" s="6">
        <f>COUNTIFS(Sheet1!$F$2:$F$4115,"failed",Sheet1!$D$2:$D$4115,"&gt;=40000",Sheet1!$D$2:$D$4115,"&lt;45000")</f>
        <v>16</v>
      </c>
      <c r="D11" s="6">
        <f>COUNTIFS(Sheet1!$F$2:$F$4115,"canceled",Sheet1!$D$2:$D$4115,"&gt;=40000",Sheet1!$D$2:$D$4115,"&lt;45000")</f>
        <v>6</v>
      </c>
      <c r="E11" s="6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s="6" t="s">
        <v>8383</v>
      </c>
      <c r="B12" s="6">
        <f>COUNTIFS(Sheet1!$F$2:$F$4115,"successful",Sheet1!$D$2:$D$4115,"&gt;=45000",Sheet1!$D$2:$D$4115,"&lt;50000")</f>
        <v>6</v>
      </c>
      <c r="C12" s="6">
        <f>COUNTIFS(Sheet1!$F$2:$F$4115,"failed",Sheet1!$D$2:$D$4115,"&gt;=45000",Sheet1!$D$2:$D$4115,"&lt;50000")</f>
        <v>11</v>
      </c>
      <c r="D12" s="6">
        <f>COUNTIFS(Sheet1!$F$2:$F$4115,"canceled",Sheet1!$D$2:$D$4115,"&gt;=45000",Sheet1!$D$2:$D$4115,"&lt;50000")</f>
        <v>4</v>
      </c>
      <c r="E12" s="6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s="6" t="s">
        <v>8384</v>
      </c>
      <c r="B13" s="6">
        <f>COUNTIFS(Sheet1!$F$2:$F$4115,"successful",Sheet1!$D$2:$D$4115,"&gt;=50000")</f>
        <v>86</v>
      </c>
      <c r="C13" s="6">
        <f>COUNTIFS(Sheet1!$F$2:$F$4115,"failed",Sheet1!$D$2:$D$4115,"&gt;=50000")</f>
        <v>258</v>
      </c>
      <c r="D13" s="6">
        <f>COUNTIFS(Sheet1!$F$2:$F$4115,"canceled",Sheet1!$D$2:$D$4115,"&gt;=50000")</f>
        <v>100</v>
      </c>
      <c r="E13" s="6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Pivot_Category</vt:lpstr>
      <vt:lpstr>Pivot_SubCategory</vt:lpstr>
      <vt:lpstr>Pivot_Date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Janice Javier</cp:lastModifiedBy>
  <dcterms:created xsi:type="dcterms:W3CDTF">2017-04-20T15:17:24Z</dcterms:created>
  <dcterms:modified xsi:type="dcterms:W3CDTF">2019-09-21T19:30:39Z</dcterms:modified>
</cp:coreProperties>
</file>