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lport\Downloads\Starter_Code\Starter_Code\"/>
    </mc:Choice>
  </mc:AlternateContent>
  <xr:revisionPtr revIDLastSave="0" documentId="13_ncr:1_{4F7A2854-824A-46F0-91F1-485AB752F5F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2" i="1" l="1"/>
  <c r="N3" i="6"/>
  <c r="N2" i="6"/>
  <c r="M3" i="6"/>
  <c r="M2" i="6"/>
  <c r="L3" i="6"/>
  <c r="L2" i="6"/>
  <c r="K3" i="6"/>
  <c r="K2" i="6"/>
  <c r="J3" i="6"/>
  <c r="J2" i="6"/>
  <c r="I3" i="6"/>
  <c r="I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E11" i="5" s="1"/>
  <c r="G11" i="5" s="1"/>
  <c r="B10" i="5"/>
  <c r="B9" i="5"/>
  <c r="B8" i="5"/>
  <c r="B7" i="5"/>
  <c r="B6" i="5"/>
  <c r="B5" i="5"/>
  <c r="B4" i="5"/>
  <c r="B13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2" i="1"/>
  <c r="E3" i="5" l="1"/>
  <c r="G3" i="5" s="1"/>
  <c r="E6" i="5"/>
  <c r="F6" i="5" s="1"/>
  <c r="E10" i="5"/>
  <c r="G10" i="5" s="1"/>
  <c r="E8" i="5"/>
  <c r="H8" i="5" s="1"/>
  <c r="H10" i="5"/>
  <c r="H3" i="5"/>
  <c r="H11" i="5"/>
  <c r="H5" i="5"/>
  <c r="E7" i="5"/>
  <c r="F7" i="5" s="1"/>
  <c r="F11" i="5"/>
  <c r="E2" i="5"/>
  <c r="G2" i="5" s="1"/>
  <c r="E13" i="5"/>
  <c r="F13" i="5" s="1"/>
  <c r="E5" i="5"/>
  <c r="G5" i="5" s="1"/>
  <c r="E12" i="5"/>
  <c r="H12" i="5" s="1"/>
  <c r="E4" i="5"/>
  <c r="F4" i="5" s="1"/>
  <c r="F10" i="5"/>
  <c r="E9" i="5"/>
  <c r="H9" i="5" s="1"/>
  <c r="G8" i="5" l="1"/>
  <c r="F3" i="5"/>
  <c r="H7" i="5"/>
  <c r="H4" i="5"/>
  <c r="G6" i="5"/>
  <c r="G4" i="5"/>
  <c r="G7" i="5"/>
  <c r="G9" i="5"/>
  <c r="F8" i="5"/>
  <c r="H6" i="5"/>
  <c r="F5" i="5"/>
  <c r="F12" i="5"/>
  <c r="F9" i="5"/>
  <c r="F2" i="5"/>
  <c r="G12" i="5"/>
  <c r="G13" i="5"/>
  <c r="H13" i="5"/>
  <c r="H2" i="5"/>
</calcChain>
</file>

<file path=xl/sharedStrings.xml><?xml version="1.0" encoding="utf-8"?>
<sst xmlns="http://schemas.openxmlformats.org/spreadsheetml/2006/main" count="9063" uniqueCount="2112">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</sst>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16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8-4121-995A-34E731D738C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02E-8C69-E875E460DEA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02E-8C69-E875E460DEA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2-402E-8C69-E875E460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21968"/>
        <c:axId val="334917040"/>
      </c:barChart>
      <c:catAx>
        <c:axId val="369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17040"/>
        <c:crosses val="autoZero"/>
        <c:auto val="1"/>
        <c:lblAlgn val="ctr"/>
        <c:lblOffset val="100"/>
        <c:noMultiLvlLbl val="0"/>
      </c:catAx>
      <c:valAx>
        <c:axId val="3349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F-4B65-8162-06AD0761DA0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F-4B65-8162-06AD0761DA0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F-4B65-8162-06AD0761DA0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F-4B65-8162-06AD0761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055568"/>
        <c:axId val="2056278512"/>
      </c:barChart>
      <c:catAx>
        <c:axId val="1710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78512"/>
        <c:crosses val="autoZero"/>
        <c:auto val="1"/>
        <c:lblAlgn val="ctr"/>
        <c:lblOffset val="100"/>
        <c:noMultiLvlLbl val="0"/>
      </c:catAx>
      <c:valAx>
        <c:axId val="20562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4D0B-BD4B-6595A553F50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E-4D0B-BD4B-6595A553F50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E-4D0B-BD4B-6595A553F50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E-4D0B-BD4B-6595A553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4240"/>
        <c:axId val="171331488"/>
      </c:lineChart>
      <c:catAx>
        <c:axId val="1731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1488"/>
        <c:crosses val="autoZero"/>
        <c:auto val="1"/>
        <c:lblAlgn val="ctr"/>
        <c:lblOffset val="100"/>
        <c:noMultiLvlLbl val="0"/>
      </c:catAx>
      <c:valAx>
        <c:axId val="171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443A-9192-2BE8F8DD5569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443A-9192-2BE8F8DD5569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B-443A-9192-2BE8F8DD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8288"/>
        <c:axId val="334918000"/>
      </c:lineChart>
      <c:catAx>
        <c:axId val="2322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18000"/>
        <c:crosses val="autoZero"/>
        <c:auto val="1"/>
        <c:lblAlgn val="ctr"/>
        <c:lblOffset val="100"/>
        <c:noMultiLvlLbl val="0"/>
      </c:catAx>
      <c:valAx>
        <c:axId val="3349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623887</xdr:colOff>
      <xdr:row>1</xdr:row>
      <xdr:rowOff>180974</xdr:rowOff>
    </xdr:from>
    <xdr:to>
      <xdr:col>15</xdr:col>
      <xdr:colOff>657225</xdr:colOff>
      <xdr:row>24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986F1-2831-900A-1D21-19A2BD99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14286</xdr:rowOff>
    </xdr:from>
    <xdr:to>
      <xdr:col>16</xdr:col>
      <xdr:colOff>104775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886EE-FB39-F525-8F11-D51CE7EB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3</xdr:row>
      <xdr:rowOff>142875</xdr:rowOff>
    </xdr:from>
    <xdr:to>
      <xdr:col>14</xdr:col>
      <xdr:colOff>61912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41A99-B872-FA4B-5A8F-5A43D5A5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1052512</xdr:colOff>
      <xdr:row>16</xdr:row>
      <xdr:rowOff>0</xdr:rowOff>
    </xdr:from>
    <xdr:to>
      <xdr:col>8</xdr:col>
      <xdr:colOff>133350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A931E-EC7E-068B-A94E-7CADEE07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7</xdr:row>
      <xdr:rowOff>85725</xdr:rowOff>
    </xdr:from>
    <xdr:to>
      <xdr:col>17</xdr:col>
      <xdr:colOff>342900</xdr:colOff>
      <xdr:row>15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5D4BFB-85F1-78C2-2607-06891C8D4CBA}"/>
            </a:ext>
          </a:extLst>
        </xdr:cNvPr>
        <xdr:cNvSpPr txBox="1"/>
      </xdr:nvSpPr>
      <xdr:spPr>
        <a:xfrm>
          <a:off x="5810250" y="1485900"/>
          <a:ext cx="782002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Use your data to determine whether the mean or the median better summarizes the data:</a:t>
          </a:r>
        </a:p>
        <a:p>
          <a:endParaRPr lang="en-US" sz="1400"/>
        </a:p>
        <a:p>
          <a:r>
            <a:rPr lang="en-US" sz="1400"/>
            <a:t>Because the data includes some very high and some very low backer</a:t>
          </a:r>
          <a:r>
            <a:rPr lang="en-US" sz="1400" baseline="0"/>
            <a:t> counts</a:t>
          </a:r>
          <a:r>
            <a:rPr lang="en-US" sz="1400"/>
            <a:t>, it's possible that the mean could be affected by outliers. In this case, the median would be a better summary because it is less sensitive to outliers than the mean.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Dilport" refreshedDate="45021.909394212962" createdVersion="8" refreshedVersion="8" minRefreshableVersion="3" recordCount="1000" xr:uid="{6B7EA66B-B647-4980-9617-649CB9587455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9">
      <sharedItems containsSemiMixedTypes="0" containsString="0" containsNumber="1" minValue="0" maxValue="23.388333333333332"/>
    </cacheField>
    <cacheField name="average_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autoStart="0" autoEnd="0"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2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2">
        <rangePr autoStart="0" autoEnd="0"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226592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65266-F6B4-492E-A119-E1BF5295F2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8CC5F-C16E-44CD-91FA-62B8E50C021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4FB3C-3B19-4379-8652-CD8FBE9C095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E76A-35DD-4E0F-855A-EB14AE48AD77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2068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16">
        <v>11</v>
      </c>
      <c r="C5" s="16">
        <v>60</v>
      </c>
      <c r="D5" s="16">
        <v>5</v>
      </c>
      <c r="E5" s="16">
        <v>102</v>
      </c>
      <c r="F5" s="16">
        <v>178</v>
      </c>
    </row>
    <row r="6" spans="1:6" x14ac:dyDescent="0.25">
      <c r="A6" s="9" t="s">
        <v>2033</v>
      </c>
      <c r="B6" s="16">
        <v>4</v>
      </c>
      <c r="C6" s="16">
        <v>20</v>
      </c>
      <c r="D6" s="16"/>
      <c r="E6" s="16">
        <v>22</v>
      </c>
      <c r="F6" s="16">
        <v>46</v>
      </c>
    </row>
    <row r="7" spans="1:6" x14ac:dyDescent="0.25">
      <c r="A7" s="9" t="s">
        <v>2050</v>
      </c>
      <c r="B7" s="16">
        <v>1</v>
      </c>
      <c r="C7" s="16">
        <v>23</v>
      </c>
      <c r="D7" s="16">
        <v>3</v>
      </c>
      <c r="E7" s="16">
        <v>21</v>
      </c>
      <c r="F7" s="16">
        <v>48</v>
      </c>
    </row>
    <row r="8" spans="1:6" x14ac:dyDescent="0.25">
      <c r="A8" s="9" t="s">
        <v>2064</v>
      </c>
      <c r="B8" s="16"/>
      <c r="C8" s="16"/>
      <c r="D8" s="16"/>
      <c r="E8" s="16">
        <v>4</v>
      </c>
      <c r="F8" s="16">
        <v>4</v>
      </c>
    </row>
    <row r="9" spans="1:6" x14ac:dyDescent="0.25">
      <c r="A9" s="9" t="s">
        <v>2035</v>
      </c>
      <c r="B9" s="16">
        <v>10</v>
      </c>
      <c r="C9" s="16">
        <v>66</v>
      </c>
      <c r="D9" s="16"/>
      <c r="E9" s="16">
        <v>99</v>
      </c>
      <c r="F9" s="16">
        <v>175</v>
      </c>
    </row>
    <row r="10" spans="1:6" x14ac:dyDescent="0.25">
      <c r="A10" s="9" t="s">
        <v>2054</v>
      </c>
      <c r="B10" s="16">
        <v>4</v>
      </c>
      <c r="C10" s="16">
        <v>11</v>
      </c>
      <c r="D10" s="16">
        <v>1</v>
      </c>
      <c r="E10" s="16">
        <v>26</v>
      </c>
      <c r="F10" s="16">
        <v>42</v>
      </c>
    </row>
    <row r="11" spans="1:6" x14ac:dyDescent="0.25">
      <c r="A11" s="9" t="s">
        <v>2047</v>
      </c>
      <c r="B11" s="16">
        <v>2</v>
      </c>
      <c r="C11" s="16">
        <v>24</v>
      </c>
      <c r="D11" s="16">
        <v>1</v>
      </c>
      <c r="E11" s="16">
        <v>40</v>
      </c>
      <c r="F11" s="16">
        <v>67</v>
      </c>
    </row>
    <row r="12" spans="1:6" x14ac:dyDescent="0.25">
      <c r="A12" s="9" t="s">
        <v>2037</v>
      </c>
      <c r="B12" s="16">
        <v>2</v>
      </c>
      <c r="C12" s="16">
        <v>28</v>
      </c>
      <c r="D12" s="16">
        <v>2</v>
      </c>
      <c r="E12" s="16">
        <v>64</v>
      </c>
      <c r="F12" s="16">
        <v>96</v>
      </c>
    </row>
    <row r="13" spans="1:6" x14ac:dyDescent="0.25">
      <c r="A13" s="9" t="s">
        <v>2039</v>
      </c>
      <c r="B13" s="16">
        <v>23</v>
      </c>
      <c r="C13" s="16">
        <v>132</v>
      </c>
      <c r="D13" s="16">
        <v>2</v>
      </c>
      <c r="E13" s="16">
        <v>187</v>
      </c>
      <c r="F13" s="16">
        <v>344</v>
      </c>
    </row>
    <row r="14" spans="1:6" x14ac:dyDescent="0.25">
      <c r="A14" s="9" t="s">
        <v>2067</v>
      </c>
      <c r="B14" s="16">
        <v>57</v>
      </c>
      <c r="C14" s="16">
        <v>364</v>
      </c>
      <c r="D14" s="16">
        <v>14</v>
      </c>
      <c r="E14" s="16">
        <v>565</v>
      </c>
      <c r="F14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7135-7010-40CE-A946-485D5FCF767C}">
  <dimension ref="A1:F30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4CF4-3E19-452F-ABF1-6B954B74552B}">
  <dimension ref="A1:F18"/>
  <sheetViews>
    <sheetView workbookViewId="0">
      <selection activeCell="I26" sqref="I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2070</v>
      </c>
    </row>
    <row r="2" spans="1:6" x14ac:dyDescent="0.25">
      <c r="A2" s="8" t="s">
        <v>2085</v>
      </c>
      <c r="B2" t="s">
        <v>2070</v>
      </c>
    </row>
    <row r="4" spans="1:6" x14ac:dyDescent="0.25">
      <c r="A4" s="8" t="s">
        <v>2068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5299-C2F5-4A37-9CD4-9406DD2A655C}">
  <dimension ref="A1:H13"/>
  <sheetViews>
    <sheetView workbookViewId="0">
      <selection activeCell="B19" sqref="B19"/>
    </sheetView>
  </sheetViews>
  <sheetFormatPr defaultRowHeight="15.75" x14ac:dyDescent="0.25"/>
  <cols>
    <col min="1" max="1" width="26.375" bestFit="1" customWidth="1"/>
    <col min="2" max="2" width="16.875" bestFit="1" customWidth="1"/>
    <col min="3" max="3" width="13.25" bestFit="1" customWidth="1"/>
    <col min="4" max="4" width="15.875" bestFit="1" customWidth="1"/>
    <col min="5" max="5" width="12.5" bestFit="1" customWidth="1"/>
    <col min="6" max="6" width="19.75" bestFit="1" customWidth="1"/>
    <col min="7" max="7" width="16" bestFit="1" customWidth="1"/>
    <col min="8" max="8" width="18.75" bestFit="1" customWidth="1"/>
  </cols>
  <sheetData>
    <row r="1" spans="1:8" s="14" customFormat="1" x14ac:dyDescent="0.2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5">
      <c r="A2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25">
      <c r="A3" t="s">
        <v>2095</v>
      </c>
      <c r="B3">
        <f>COUNTIFS(Crowdfunding!$F:$F,"successful",Crowdfunding!$D:$D,"&gt;=1000",Crowdfunding!$D:$D,"&lt;=4999")</f>
        <v>191</v>
      </c>
      <c r="C3">
        <f>COUNTIFS(Crowdfunding!$F:$F,"failed",Crowdfunding!$D:$D,"&gt;=1000",Crowdfunding!$D:$D,"&lt;=4999")</f>
        <v>38</v>
      </c>
      <c r="D3">
        <f>COUNTIFS(Crowdfunding!$F:$F,"canceled",Crowdfunding!$D:$D,"&gt;=1000",Crowdfunding!$D:$D,"&lt;=4999")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25">
      <c r="A4" t="s">
        <v>2096</v>
      </c>
      <c r="B4">
        <f>COUNTIFS(Crowdfunding!$F:$F,"successful",Crowdfunding!$D:$D,"&gt;=5000",Crowdfunding!$D:$D,"&lt;=9999")</f>
        <v>164</v>
      </c>
      <c r="C4">
        <f>COUNTIFS(Crowdfunding!$F:$F,"failed",Crowdfunding!$D:$D,"&gt;=5000",Crowdfunding!$D:$D,"&lt;=9999")</f>
        <v>126</v>
      </c>
      <c r="D4">
        <f>COUNTIFS(Crowdfunding!$F:$F,"canceled",Crowdfunding!$D:$D,"&gt;=5000",Crowdfunding!$D:$D,"&lt;=9999")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25">
      <c r="A5" t="s">
        <v>2097</v>
      </c>
      <c r="B5">
        <f>COUNTIFS(Crowdfunding!$F:$F,"successful",Crowdfunding!$D:$D,"&gt;=10000",Crowdfunding!$D:$D,"&lt;=14999")</f>
        <v>4</v>
      </c>
      <c r="C5">
        <f>COUNTIFS(Crowdfunding!$F:$F,"failed",Crowdfunding!$D:$D,"&gt;=10000",Crowdfunding!$D:$D,"&lt;=14999")</f>
        <v>5</v>
      </c>
      <c r="D5">
        <f>COUNTIFS(Crowdfunding!$F:$F,"canceled",Crowdfunding!$D:$D,"&gt;=10000",Crowdfunding!$D:$D,"&lt;=14999")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25">
      <c r="A6" t="s">
        <v>2098</v>
      </c>
      <c r="B6">
        <f>COUNTIFS(Crowdfunding!$F:$F,"successful",Crowdfunding!$D:$D,"&gt;=15000",Crowdfunding!$D:$D,"&lt;=19999")</f>
        <v>10</v>
      </c>
      <c r="C6">
        <f>COUNTIFS(Crowdfunding!$F:$F,"failed",Crowdfunding!$D:$D,"&gt;=15000",Crowdfunding!$D:$D,"&lt;=19999")</f>
        <v>0</v>
      </c>
      <c r="D6">
        <f>COUNTIFS(Crowdfunding!$F:$F,"canceled",Crowdfunding!$D:$D,"&gt;=15000",Crowdfunding!$D:$D,"&lt;=19999")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25">
      <c r="A7" t="s">
        <v>2099</v>
      </c>
      <c r="B7">
        <f>COUNTIFS(Crowdfunding!$F:$F,"successful",Crowdfunding!$D:$D,"&gt;=20000",Crowdfunding!$D:$D,"&lt;=24999")</f>
        <v>7</v>
      </c>
      <c r="C7">
        <f>COUNTIFS(Crowdfunding!$F:$F,"failed",Crowdfunding!$D:$D,"&gt;=20000",Crowdfunding!$D:$D,"&lt;=24999")</f>
        <v>0</v>
      </c>
      <c r="D7">
        <f>COUNTIFS(Crowdfunding!$F:$F,"canceled",Crowdfunding!$D:$D,"&gt;=20000",Crowdfunding!$D:$D,"&lt;=24999")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25">
      <c r="A8" t="s">
        <v>2100</v>
      </c>
      <c r="B8">
        <f>COUNTIFS(Crowdfunding!$F:$F,"successful",Crowdfunding!$D:$D,"&gt;=25000",Crowdfunding!$D:$D,"&lt;=29999")</f>
        <v>11</v>
      </c>
      <c r="C8">
        <f>COUNTIFS(Crowdfunding!$F:$F,"failed",Crowdfunding!$D:$D,"&gt;=25000",Crowdfunding!$D:$D,"&lt;=29999")</f>
        <v>3</v>
      </c>
      <c r="D8">
        <f>COUNTIFS(Crowdfunding!$F:$F,"canceled",Crowdfunding!$D:$D,"&gt;=25000",Crowdfunding!$D:$D,"&lt;=29999")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25">
      <c r="A9" t="s">
        <v>2101</v>
      </c>
      <c r="B9">
        <f>COUNTIFS(Crowdfunding!$F:$F,"successful",Crowdfunding!$D:$D,"&gt;=30000",Crowdfunding!$D:$D,"&lt;=34999")</f>
        <v>7</v>
      </c>
      <c r="C9">
        <f>COUNTIFS(Crowdfunding!$F:$F,"failed",Crowdfunding!$D:$D,"&gt;=30000",Crowdfunding!$D:$D,"&lt;=34999")</f>
        <v>0</v>
      </c>
      <c r="D9">
        <f>COUNTIFS(Crowdfunding!$F:$F,"canceled",Crowdfunding!$D:$D,"&gt;=30000",Crowdfunding!$D:$D,"&lt;=34999")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25">
      <c r="A10" t="s">
        <v>2102</v>
      </c>
      <c r="B10">
        <f>COUNTIFS(Crowdfunding!$F:$F,"successful",Crowdfunding!$D:$D,"&gt;=35000",Crowdfunding!$D:$D,"&lt;=39999")</f>
        <v>8</v>
      </c>
      <c r="C10">
        <f>COUNTIFS(Crowdfunding!$F:$F,"failed",Crowdfunding!$D:$D,"&gt;=35000",Crowdfunding!$D:$D,"&lt;=39999")</f>
        <v>3</v>
      </c>
      <c r="D10">
        <f>COUNTIFS(Crowdfunding!$F:$F,"canceled",Crowdfunding!$D:$D,"&gt;=35000",Crowdfunding!$D:$D,"&lt;=39999")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25">
      <c r="A11" t="s">
        <v>2103</v>
      </c>
      <c r="B11">
        <f>COUNTIFS(Crowdfunding!$F:$F,"successful",Crowdfunding!$D:$D,"&gt;=40000",Crowdfunding!$D:$D,"&lt;=44999")</f>
        <v>11</v>
      </c>
      <c r="C11">
        <f>COUNTIFS(Crowdfunding!$F:$F,"failed",Crowdfunding!$D:$D,"&gt;=40000",Crowdfunding!$D:$D,"&lt;=44999")</f>
        <v>3</v>
      </c>
      <c r="D11">
        <f>COUNTIFS(Crowdfunding!$F:$F,"canceled",Crowdfunding!$D:$D,"&gt;=40000",Crowdfunding!$D:$D,"&lt;=44999")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25">
      <c r="A12" t="s">
        <v>2104</v>
      </c>
      <c r="B12">
        <f>COUNTIFS(Crowdfunding!$F:$F,"successful",Crowdfunding!$D:$D,"&gt;=45000",Crowdfunding!$D:$D,"&lt;=49999")</f>
        <v>8</v>
      </c>
      <c r="C12">
        <f>COUNTIFS(Crowdfunding!$F:$F,"failed",Crowdfunding!$D:$D,"&gt;=45000",Crowdfunding!$D:$D,"&lt;=49999")</f>
        <v>3</v>
      </c>
      <c r="D12">
        <f>COUNTIFS(Crowdfunding!$F:$F,"canceled",Crowdfunding!$D:$D,"&gt;=45000",Crowdfunding!$D:$D,"&lt;=49999")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25">
      <c r="A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CC39-E30E-475F-AC29-D06905FA7031}">
  <dimension ref="A1:N566"/>
  <sheetViews>
    <sheetView workbookViewId="0">
      <selection activeCell="J25" sqref="J25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7.875" bestFit="1" customWidth="1"/>
    <col min="5" max="5" width="12.625" bestFit="1" customWidth="1"/>
    <col min="13" max="13" width="16.5" bestFit="1" customWidth="1"/>
    <col min="14" max="14" width="16.375" bestFit="1" customWidth="1"/>
  </cols>
  <sheetData>
    <row r="1" spans="1:14" s="14" customFormat="1" x14ac:dyDescent="0.25">
      <c r="A1" s="14" t="s">
        <v>4</v>
      </c>
      <c r="B1" s="14" t="s">
        <v>5</v>
      </c>
      <c r="D1" s="14" t="s">
        <v>4</v>
      </c>
      <c r="E1" s="14" t="s">
        <v>5</v>
      </c>
      <c r="I1" s="14" t="s">
        <v>2106</v>
      </c>
      <c r="J1" s="14" t="s">
        <v>2107</v>
      </c>
      <c r="K1" s="14" t="s">
        <v>2108</v>
      </c>
      <c r="L1" s="14" t="s">
        <v>2109</v>
      </c>
      <c r="M1" s="14" t="s">
        <v>2110</v>
      </c>
      <c r="N1" s="14" t="s">
        <v>2111</v>
      </c>
    </row>
    <row r="2" spans="1:14" x14ac:dyDescent="0.25">
      <c r="A2" t="s">
        <v>20</v>
      </c>
      <c r="B2">
        <v>158</v>
      </c>
      <c r="D2" t="s">
        <v>14</v>
      </c>
      <c r="E2">
        <v>0</v>
      </c>
      <c r="H2" t="s">
        <v>20</v>
      </c>
      <c r="I2" s="15">
        <f>AVERAGE(B2:B566)</f>
        <v>851.14690265486729</v>
      </c>
      <c r="J2" s="15">
        <f>MEDIAN(B2:B566)</f>
        <v>201</v>
      </c>
      <c r="K2">
        <f>MIN(B2:B566)</f>
        <v>16</v>
      </c>
      <c r="L2">
        <f>MAX(B2:B566)</f>
        <v>7295</v>
      </c>
      <c r="M2" s="15">
        <f>VAR(B2:B566)</f>
        <v>1606216.5936295739</v>
      </c>
      <c r="N2" s="15">
        <f>STDEV(B2:B566)</f>
        <v>1267.366006183523</v>
      </c>
    </row>
    <row r="3" spans="1:14" x14ac:dyDescent="0.25">
      <c r="A3" t="s">
        <v>20</v>
      </c>
      <c r="B3">
        <v>1425</v>
      </c>
      <c r="D3" t="s">
        <v>14</v>
      </c>
      <c r="E3">
        <v>24</v>
      </c>
      <c r="H3" t="s">
        <v>14</v>
      </c>
      <c r="I3" s="15">
        <f>AVERAGE(E2:E365)</f>
        <v>585.61538461538464</v>
      </c>
      <c r="J3">
        <f>MEDIAN(E2:E365)</f>
        <v>114.5</v>
      </c>
      <c r="K3">
        <f>MIN(E2:E365)</f>
        <v>0</v>
      </c>
      <c r="L3">
        <f>MAX(E2:E365)</f>
        <v>6080</v>
      </c>
      <c r="M3" s="15">
        <f>VAR(E2:E365)</f>
        <v>924113.45496927318</v>
      </c>
      <c r="N3" s="15">
        <f>STDEV(E2:E365)</f>
        <v>961.30819978260524</v>
      </c>
    </row>
    <row r="4" spans="1:14" x14ac:dyDescent="0.25">
      <c r="A4" t="s">
        <v>20</v>
      </c>
      <c r="B4">
        <v>174</v>
      </c>
      <c r="D4" t="s">
        <v>14</v>
      </c>
      <c r="E4">
        <v>53</v>
      </c>
    </row>
    <row r="5" spans="1:14" x14ac:dyDescent="0.25">
      <c r="A5" t="s">
        <v>20</v>
      </c>
      <c r="B5">
        <v>227</v>
      </c>
      <c r="D5" t="s">
        <v>14</v>
      </c>
      <c r="E5">
        <v>18</v>
      </c>
    </row>
    <row r="6" spans="1:14" x14ac:dyDescent="0.25">
      <c r="A6" t="s">
        <v>20</v>
      </c>
      <c r="B6">
        <v>220</v>
      </c>
      <c r="D6" t="s">
        <v>14</v>
      </c>
      <c r="E6">
        <v>44</v>
      </c>
    </row>
    <row r="7" spans="1:14" x14ac:dyDescent="0.25">
      <c r="A7" t="s">
        <v>20</v>
      </c>
      <c r="B7">
        <v>98</v>
      </c>
      <c r="D7" t="s">
        <v>14</v>
      </c>
      <c r="E7">
        <v>27</v>
      </c>
    </row>
    <row r="8" spans="1:14" x14ac:dyDescent="0.25">
      <c r="A8" t="s">
        <v>20</v>
      </c>
      <c r="B8">
        <v>100</v>
      </c>
      <c r="D8" t="s">
        <v>14</v>
      </c>
      <c r="E8">
        <v>55</v>
      </c>
    </row>
    <row r="9" spans="1:14" x14ac:dyDescent="0.25">
      <c r="A9" t="s">
        <v>20</v>
      </c>
      <c r="B9">
        <v>1249</v>
      </c>
      <c r="D9" t="s">
        <v>14</v>
      </c>
      <c r="E9">
        <v>200</v>
      </c>
    </row>
    <row r="10" spans="1:14" x14ac:dyDescent="0.25">
      <c r="A10" t="s">
        <v>20</v>
      </c>
      <c r="B10">
        <v>1396</v>
      </c>
      <c r="D10" t="s">
        <v>14</v>
      </c>
      <c r="E10">
        <v>452</v>
      </c>
    </row>
    <row r="11" spans="1:14" x14ac:dyDescent="0.25">
      <c r="A11" t="s">
        <v>20</v>
      </c>
      <c r="B11">
        <v>890</v>
      </c>
      <c r="D11" t="s">
        <v>14</v>
      </c>
      <c r="E11">
        <v>674</v>
      </c>
    </row>
    <row r="12" spans="1:14" x14ac:dyDescent="0.25">
      <c r="A12" t="s">
        <v>20</v>
      </c>
      <c r="B12">
        <v>142</v>
      </c>
      <c r="D12" t="s">
        <v>14</v>
      </c>
      <c r="E12">
        <v>558</v>
      </c>
    </row>
    <row r="13" spans="1:14" x14ac:dyDescent="0.25">
      <c r="A13" t="s">
        <v>20</v>
      </c>
      <c r="B13">
        <v>2673</v>
      </c>
      <c r="D13" t="s">
        <v>14</v>
      </c>
      <c r="E13">
        <v>15</v>
      </c>
    </row>
    <row r="14" spans="1:14" x14ac:dyDescent="0.25">
      <c r="A14" t="s">
        <v>20</v>
      </c>
      <c r="B14">
        <v>163</v>
      </c>
      <c r="D14" t="s">
        <v>14</v>
      </c>
      <c r="E14">
        <v>2307</v>
      </c>
    </row>
    <row r="15" spans="1:14" x14ac:dyDescent="0.25">
      <c r="A15" t="s">
        <v>20</v>
      </c>
      <c r="B15">
        <v>2220</v>
      </c>
      <c r="D15" t="s">
        <v>14</v>
      </c>
      <c r="E15">
        <v>88</v>
      </c>
    </row>
    <row r="16" spans="1:14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5" priority="13" operator="containsText" text="canceled">
      <formula>NOT(ISERROR(SEARCH("canceled",A2)))</formula>
    </cfRule>
    <cfRule type="containsText" dxfId="14" priority="14" operator="containsText" text="live">
      <formula>NOT(ISERROR(SEARCH("live",A2)))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canceled">
      <formula>NOT(ISERROR(SEARCH("canceled",D2)))</formula>
    </cfRule>
    <cfRule type="containsText" dxfId="10" priority="10" operator="containsText" text="live">
      <formula>NOT(ISERROR(SEARCH("live",D2)))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H2:H3">
    <cfRule type="containsText" dxfId="7" priority="1" operator="containsText" text="canceled">
      <formula>NOT(ISERROR(SEARCH("canceled",H2)))</formula>
    </cfRule>
    <cfRule type="containsText" dxfId="6" priority="2" operator="containsText" text="live">
      <formula>NOT(ISERROR(SEARCH("live",H2)))</formula>
    </cfRule>
    <cfRule type="containsText" dxfId="5" priority="3" operator="containsText" text="successful">
      <formula>NOT(ISERROR(SEARCH("successful",H2)))</formula>
    </cfRule>
    <cfRule type="containsText" dxfId="4" priority="4" operator="containsText" text="failed">
      <formula>NOT(ISERROR(SEARCH("failed",H2)))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workbookViewId="0">
      <selection activeCell="C3" sqref="C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75" bestFit="1" customWidth="1"/>
    <col min="8" max="8" width="16.625" style="7" bestFit="1" customWidth="1"/>
    <col min="9" max="9" width="13" bestFit="1" customWidth="1"/>
    <col min="12" max="12" width="11.125" bestFit="1" customWidth="1"/>
    <col min="13" max="13" width="22.375" style="13" bestFit="1" customWidth="1"/>
    <col min="14" max="14" width="11.125" bestFit="1" customWidth="1"/>
    <col min="15" max="15" width="21" style="13" bestFit="1" customWidth="1"/>
    <col min="18" max="18" width="28" bestFit="1" customWidth="1"/>
    <col min="19" max="20" width="16.625" style="7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5" t="s">
        <v>2031</v>
      </c>
      <c r="T1" s="5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 s="6"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s="6" t="s">
        <v>2033</v>
      </c>
      <c r="T2" s="6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 s="6">
        <f t="shared" ref="H3:H66" si="1">E3/I3</f>
        <v>92.151898734177209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6" t="s">
        <v>2035</v>
      </c>
      <c r="T3" s="6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 s="6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s="6" t="s">
        <v>2037</v>
      </c>
      <c r="T4" s="6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 s="6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6" t="s">
        <v>2035</v>
      </c>
      <c r="T5" s="6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 s="6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s="6" t="s">
        <v>2039</v>
      </c>
      <c r="T6" s="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 s="6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6" t="s">
        <v>2039</v>
      </c>
      <c r="T7" s="6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 s="6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6" t="s">
        <v>2041</v>
      </c>
      <c r="T8" s="6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 s="6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6" t="s">
        <v>2039</v>
      </c>
      <c r="T9" s="6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 s="6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6" t="s">
        <v>2039</v>
      </c>
      <c r="T10" s="6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 s="6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6" t="s">
        <v>2035</v>
      </c>
      <c r="T11" s="6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 s="6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6" t="s">
        <v>2041</v>
      </c>
      <c r="T12" s="6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 s="6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6" t="s">
        <v>2039</v>
      </c>
      <c r="T13" s="6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 s="6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6" t="s">
        <v>2041</v>
      </c>
      <c r="T14" s="6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 s="6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6" t="s">
        <v>2035</v>
      </c>
      <c r="T15" s="6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 s="6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6" t="s">
        <v>2035</v>
      </c>
      <c r="T16" s="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 s="6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6" t="s">
        <v>2037</v>
      </c>
      <c r="T17" s="6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 s="6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6" t="s">
        <v>2047</v>
      </c>
      <c r="T18" s="6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 s="6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6" t="s">
        <v>2041</v>
      </c>
      <c r="T19" s="6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 s="6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6" t="s">
        <v>2039</v>
      </c>
      <c r="T20" s="6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 s="6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6" t="s">
        <v>2039</v>
      </c>
      <c r="T21" s="6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 s="6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6" t="s">
        <v>2041</v>
      </c>
      <c r="T22" s="6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 s="6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6" t="s">
        <v>2039</v>
      </c>
      <c r="T23" s="6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 s="6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6" t="s">
        <v>2039</v>
      </c>
      <c r="T24" s="6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 s="6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6" t="s">
        <v>2041</v>
      </c>
      <c r="T25" s="6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 s="6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6" t="s">
        <v>2037</v>
      </c>
      <c r="T26" s="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 s="6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6" t="s">
        <v>2050</v>
      </c>
      <c r="T27" s="6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 s="6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6" t="s">
        <v>2039</v>
      </c>
      <c r="T28" s="6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 s="6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6" t="s">
        <v>2035</v>
      </c>
      <c r="T29" s="6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 s="6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6" t="s">
        <v>2039</v>
      </c>
      <c r="T30" s="6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 s="6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6" t="s">
        <v>2041</v>
      </c>
      <c r="T31" s="6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 s="6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6" t="s">
        <v>2041</v>
      </c>
      <c r="T32" s="6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 s="6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6" t="s">
        <v>2050</v>
      </c>
      <c r="T33" s="6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 s="6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6" t="s">
        <v>2041</v>
      </c>
      <c r="T34" s="6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 s="6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6" t="s">
        <v>2039</v>
      </c>
      <c r="T35" s="6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 s="6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6" t="s">
        <v>2041</v>
      </c>
      <c r="T36" s="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 s="6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6" t="s">
        <v>2041</v>
      </c>
      <c r="T37" s="6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 s="6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6" t="s">
        <v>2039</v>
      </c>
      <c r="T38" s="6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 s="6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6" t="s">
        <v>2047</v>
      </c>
      <c r="T39" s="6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 s="6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6" t="s">
        <v>2054</v>
      </c>
      <c r="T40" s="6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 s="6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6" t="s">
        <v>2039</v>
      </c>
      <c r="T41" s="6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 s="6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6" t="s">
        <v>2037</v>
      </c>
      <c r="T42" s="6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 s="6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6" t="s">
        <v>2035</v>
      </c>
      <c r="T43" s="6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 s="6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6" t="s">
        <v>2033</v>
      </c>
      <c r="T44" s="6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 s="6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6" t="s">
        <v>2047</v>
      </c>
      <c r="T45" s="6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 s="6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6" t="s">
        <v>2047</v>
      </c>
      <c r="T46" s="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 s="6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6" t="s">
        <v>2039</v>
      </c>
      <c r="T47" s="6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 s="6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6" t="s">
        <v>2035</v>
      </c>
      <c r="T48" s="6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 s="6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6" t="s">
        <v>2039</v>
      </c>
      <c r="T49" s="6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 s="6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6" t="s">
        <v>2039</v>
      </c>
      <c r="T50" s="6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 s="6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6" t="s">
        <v>2035</v>
      </c>
      <c r="T51" s="6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 s="6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6" t="s">
        <v>2035</v>
      </c>
      <c r="T52" s="6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 s="6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6" t="s">
        <v>2037</v>
      </c>
      <c r="T53" s="6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 s="6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6" t="s">
        <v>2039</v>
      </c>
      <c r="T54" s="6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 s="6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6" t="s">
        <v>2041</v>
      </c>
      <c r="T55" s="6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 s="6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6" t="s">
        <v>2037</v>
      </c>
      <c r="T56" s="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 s="6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6" t="s">
        <v>2035</v>
      </c>
      <c r="T57" s="6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 s="6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6" t="s">
        <v>2037</v>
      </c>
      <c r="T58" s="6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 s="6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6" t="s">
        <v>2050</v>
      </c>
      <c r="T59" s="6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 s="6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6" t="s">
        <v>2039</v>
      </c>
      <c r="T60" s="6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 s="6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6" t="s">
        <v>2039</v>
      </c>
      <c r="T61" s="6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 s="6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6" t="s">
        <v>2039</v>
      </c>
      <c r="T62" s="6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 s="6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6" t="s">
        <v>2039</v>
      </c>
      <c r="T63" s="6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 s="6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6" t="s">
        <v>2037</v>
      </c>
      <c r="T64" s="6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 s="6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6" t="s">
        <v>2039</v>
      </c>
      <c r="T65" s="6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 s="6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6" t="s">
        <v>2037</v>
      </c>
      <c r="T66" s="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4">E67/D67</f>
        <v>2.3614754098360655</v>
      </c>
      <c r="H67" s="6">
        <f t="shared" ref="H67:H130" si="5">E67/I67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6" t="s">
        <v>2039</v>
      </c>
      <c r="T67" s="6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4"/>
        <v>0.45068965517241377</v>
      </c>
      <c r="H68" s="6">
        <f t="shared" si="5"/>
        <v>108.91666666666667</v>
      </c>
      <c r="I68">
        <v>12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s="6" t="s">
        <v>2039</v>
      </c>
      <c r="T68" s="6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4"/>
        <v>1.6238567493112948</v>
      </c>
      <c r="H69" s="6">
        <f t="shared" si="5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s="6" t="s">
        <v>2037</v>
      </c>
      <c r="T69" s="6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4"/>
        <v>2.5452631578947367</v>
      </c>
      <c r="H70" s="6">
        <f t="shared" si="5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s="6" t="s">
        <v>2039</v>
      </c>
      <c r="T70" s="6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4"/>
        <v>0.24063291139240506</v>
      </c>
      <c r="H71" s="6">
        <f t="shared" si="5"/>
        <v>111.82352941176471</v>
      </c>
      <c r="I71">
        <v>17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s="6" t="s">
        <v>2039</v>
      </c>
      <c r="T71" s="6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4"/>
        <v>1.2374140625000001</v>
      </c>
      <c r="H72" s="6">
        <f t="shared" si="5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s="6" t="s">
        <v>2039</v>
      </c>
      <c r="T72" s="6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4"/>
        <v>1.0806666666666667</v>
      </c>
      <c r="H73" s="6">
        <f t="shared" si="5"/>
        <v>85.315789473684205</v>
      </c>
      <c r="I73">
        <v>76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s="6" t="s">
        <v>2039</v>
      </c>
      <c r="T73" s="6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4"/>
        <v>6.7033333333333331</v>
      </c>
      <c r="H74" s="6">
        <f t="shared" si="5"/>
        <v>74.481481481481481</v>
      </c>
      <c r="I74">
        <v>54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s="6" t="s">
        <v>2041</v>
      </c>
      <c r="T74" s="6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4"/>
        <v>6.609285714285714</v>
      </c>
      <c r="H75" s="6">
        <f t="shared" si="5"/>
        <v>105.14772727272727</v>
      </c>
      <c r="I75">
        <v>88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s="6" t="s">
        <v>2035</v>
      </c>
      <c r="T75" s="6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4"/>
        <v>1.2246153846153847</v>
      </c>
      <c r="H76" s="6">
        <f t="shared" si="5"/>
        <v>56.188235294117646</v>
      </c>
      <c r="I76">
        <v>85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s="6" t="s">
        <v>2035</v>
      </c>
      <c r="T76" s="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4"/>
        <v>1.5057731958762886</v>
      </c>
      <c r="H77" s="6">
        <f t="shared" si="5"/>
        <v>85.917647058823533</v>
      </c>
      <c r="I77">
        <v>170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s="6" t="s">
        <v>2054</v>
      </c>
      <c r="T77" s="6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4"/>
        <v>0.78106590724165992</v>
      </c>
      <c r="H78" s="6">
        <f t="shared" si="5"/>
        <v>57.00296912114014</v>
      </c>
      <c r="I78">
        <v>1684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s="6" t="s">
        <v>2039</v>
      </c>
      <c r="T78" s="6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4"/>
        <v>0.46947368421052632</v>
      </c>
      <c r="H79" s="6">
        <f t="shared" si="5"/>
        <v>79.642857142857139</v>
      </c>
      <c r="I79">
        <v>56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s="6" t="s">
        <v>2041</v>
      </c>
      <c r="T79" s="6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4"/>
        <v>3.008</v>
      </c>
      <c r="H80" s="6">
        <f t="shared" si="5"/>
        <v>41.018181818181816</v>
      </c>
      <c r="I80">
        <v>330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s="6" t="s">
        <v>2047</v>
      </c>
      <c r="T80" s="6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4"/>
        <v>0.6959861591695502</v>
      </c>
      <c r="H81" s="6">
        <f t="shared" si="5"/>
        <v>48.004773269689736</v>
      </c>
      <c r="I81">
        <v>838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s="6" t="s">
        <v>2039</v>
      </c>
      <c r="T81" s="6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4"/>
        <v>6.374545454545455</v>
      </c>
      <c r="H82" s="6">
        <f t="shared" si="5"/>
        <v>55.212598425196852</v>
      </c>
      <c r="I82">
        <v>127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s="6" t="s">
        <v>2050</v>
      </c>
      <c r="T82" s="6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4"/>
        <v>2.253392857142857</v>
      </c>
      <c r="H83" s="6">
        <f t="shared" si="5"/>
        <v>92.109489051094897</v>
      </c>
      <c r="I83">
        <v>411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s="6" t="s">
        <v>2035</v>
      </c>
      <c r="T83" s="6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4"/>
        <v>14.973000000000001</v>
      </c>
      <c r="H84" s="6">
        <f t="shared" si="5"/>
        <v>83.183333333333337</v>
      </c>
      <c r="I84">
        <v>180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s="6" t="s">
        <v>2050</v>
      </c>
      <c r="T84" s="6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4"/>
        <v>0.37590225563909774</v>
      </c>
      <c r="H85" s="6">
        <f t="shared" si="5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s="6" t="s">
        <v>2035</v>
      </c>
      <c r="T85" s="6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4"/>
        <v>1.3236942675159236</v>
      </c>
      <c r="H86" s="6">
        <f t="shared" si="5"/>
        <v>111.1336898395722</v>
      </c>
      <c r="I86">
        <v>374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s="6" t="s">
        <v>2037</v>
      </c>
      <c r="T86" s="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4"/>
        <v>1.3122448979591836</v>
      </c>
      <c r="H87" s="6">
        <f t="shared" si="5"/>
        <v>90.563380281690144</v>
      </c>
      <c r="I87">
        <v>71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s="6" t="s">
        <v>2035</v>
      </c>
      <c r="T87" s="6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4"/>
        <v>1.6763513513513513</v>
      </c>
      <c r="H88" s="6">
        <f t="shared" si="5"/>
        <v>61.108374384236456</v>
      </c>
      <c r="I88">
        <v>203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s="6" t="s">
        <v>2039</v>
      </c>
      <c r="T88" s="6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4"/>
        <v>0.6198488664987406</v>
      </c>
      <c r="H89" s="6">
        <f t="shared" si="5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s="6" t="s">
        <v>2035</v>
      </c>
      <c r="T89" s="6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4"/>
        <v>2.6074999999999999</v>
      </c>
      <c r="H90" s="6">
        <f t="shared" si="5"/>
        <v>110.76106194690266</v>
      </c>
      <c r="I90">
        <v>113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s="6" t="s">
        <v>2047</v>
      </c>
      <c r="T90" s="6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4"/>
        <v>2.5258823529411765</v>
      </c>
      <c r="H91" s="6">
        <f t="shared" si="5"/>
        <v>89.458333333333329</v>
      </c>
      <c r="I91">
        <v>96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s="6" t="s">
        <v>2039</v>
      </c>
      <c r="T91" s="6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4"/>
        <v>0.7861538461538462</v>
      </c>
      <c r="H92" s="6">
        <f t="shared" si="5"/>
        <v>57.849056603773583</v>
      </c>
      <c r="I92">
        <v>106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s="6" t="s">
        <v>2039</v>
      </c>
      <c r="T92" s="6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4"/>
        <v>0.48404406999351912</v>
      </c>
      <c r="H93" s="6">
        <f t="shared" si="5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s="6" t="s">
        <v>2047</v>
      </c>
      <c r="T93" s="6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4"/>
        <v>2.5887500000000001</v>
      </c>
      <c r="H94" s="6">
        <f t="shared" si="5"/>
        <v>103.96586345381526</v>
      </c>
      <c r="I94">
        <v>498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s="6" t="s">
        <v>2050</v>
      </c>
      <c r="T94" s="6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4"/>
        <v>0.60548713235294116</v>
      </c>
      <c r="H95" s="6">
        <f t="shared" si="5"/>
        <v>107.99508196721311</v>
      </c>
      <c r="I95">
        <v>610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s="6" t="s">
        <v>2039</v>
      </c>
      <c r="T95" s="6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4"/>
        <v>3.036896551724138</v>
      </c>
      <c r="H96" s="6">
        <f t="shared" si="5"/>
        <v>48.927777777777777</v>
      </c>
      <c r="I96">
        <v>180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s="6" t="s">
        <v>2037</v>
      </c>
      <c r="T96" s="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4"/>
        <v>1.1299999999999999</v>
      </c>
      <c r="H97" s="6">
        <f t="shared" si="5"/>
        <v>37.666666666666664</v>
      </c>
      <c r="I97">
        <v>27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s="6" t="s">
        <v>2041</v>
      </c>
      <c r="T97" s="6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4"/>
        <v>2.1737876614060259</v>
      </c>
      <c r="H98" s="6">
        <f t="shared" si="5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s="6" t="s">
        <v>2039</v>
      </c>
      <c r="T98" s="6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4"/>
        <v>9.2669230769230762</v>
      </c>
      <c r="H99" s="6">
        <f t="shared" si="5"/>
        <v>106.61061946902655</v>
      </c>
      <c r="I99">
        <v>113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s="6" t="s">
        <v>2033</v>
      </c>
      <c r="T99" s="6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4"/>
        <v>0.33692229038854804</v>
      </c>
      <c r="H100" s="6">
        <f t="shared" si="5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s="6" t="s">
        <v>2050</v>
      </c>
      <c r="T100" s="6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4"/>
        <v>1.9672368421052631</v>
      </c>
      <c r="H101" s="6">
        <f t="shared" si="5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s="6" t="s">
        <v>2039</v>
      </c>
      <c r="T101" s="6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4"/>
        <v>0.01</v>
      </c>
      <c r="H102" s="6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s="6" t="s">
        <v>2039</v>
      </c>
      <c r="T102" s="6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4"/>
        <v>10.214444444444444</v>
      </c>
      <c r="H103" s="6">
        <f t="shared" si="5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s="6" t="s">
        <v>2035</v>
      </c>
      <c r="T103" s="6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4"/>
        <v>2.8167567567567566</v>
      </c>
      <c r="H104" s="6">
        <f t="shared" si="5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s="6" t="s">
        <v>2037</v>
      </c>
      <c r="T104" s="6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4"/>
        <v>0.24610000000000001</v>
      </c>
      <c r="H105" s="6">
        <f t="shared" si="5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s="6" t="s">
        <v>2035</v>
      </c>
      <c r="T105" s="6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4"/>
        <v>1.4314010067114094</v>
      </c>
      <c r="H106" s="6">
        <f t="shared" si="5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s="6" t="s">
        <v>2035</v>
      </c>
      <c r="T106" s="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4"/>
        <v>1.4454411764705883</v>
      </c>
      <c r="H107" s="6">
        <f t="shared" si="5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s="6" t="s">
        <v>2037</v>
      </c>
      <c r="T107" s="6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4"/>
        <v>3.5912820512820511</v>
      </c>
      <c r="H108" s="6">
        <f t="shared" si="5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s="6" t="s">
        <v>2039</v>
      </c>
      <c r="T108" s="6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4"/>
        <v>1.8648571428571428</v>
      </c>
      <c r="H109" s="6">
        <f t="shared" si="5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s="6" t="s">
        <v>2039</v>
      </c>
      <c r="T109" s="6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4"/>
        <v>5.9526666666666666</v>
      </c>
      <c r="H110" s="6">
        <f t="shared" si="5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s="6" t="s">
        <v>2041</v>
      </c>
      <c r="T110" s="6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4"/>
        <v>0.5921153846153846</v>
      </c>
      <c r="H111" s="6">
        <f t="shared" si="5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s="6" t="s">
        <v>2041</v>
      </c>
      <c r="T111" s="6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4"/>
        <v>0.14962780898876404</v>
      </c>
      <c r="H112" s="6">
        <f t="shared" si="5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s="6" t="s">
        <v>2033</v>
      </c>
      <c r="T112" s="6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4"/>
        <v>1.1995602605863191</v>
      </c>
      <c r="H113" s="6">
        <f t="shared" si="5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s="6" t="s">
        <v>2047</v>
      </c>
      <c r="T113" s="6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4"/>
        <v>2.6882978723404256</v>
      </c>
      <c r="H114" s="6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s="6" t="s">
        <v>2037</v>
      </c>
      <c r="T114" s="6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4"/>
        <v>3.7687878787878786</v>
      </c>
      <c r="H115" s="6">
        <f t="shared" si="5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s="6" t="s">
        <v>2033</v>
      </c>
      <c r="T115" s="6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4"/>
        <v>7.2715789473684209</v>
      </c>
      <c r="H116" s="6">
        <f t="shared" si="5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s="6" t="s">
        <v>2037</v>
      </c>
      <c r="T116" s="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4"/>
        <v>0.87211757648470301</v>
      </c>
      <c r="H117" s="6">
        <f t="shared" si="5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s="6" t="s">
        <v>2047</v>
      </c>
      <c r="T117" s="6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4"/>
        <v>0.88</v>
      </c>
      <c r="H118" s="6">
        <f t="shared" si="5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s="6" t="s">
        <v>2039</v>
      </c>
      <c r="T118" s="6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4"/>
        <v>1.7393877551020409</v>
      </c>
      <c r="H119" s="6">
        <f t="shared" si="5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s="6" t="s">
        <v>2041</v>
      </c>
      <c r="T119" s="6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4"/>
        <v>1.1761111111111111</v>
      </c>
      <c r="H120" s="6">
        <f t="shared" si="5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s="6" t="s">
        <v>2054</v>
      </c>
      <c r="T120" s="6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4"/>
        <v>2.1496</v>
      </c>
      <c r="H121" s="6">
        <f t="shared" si="5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s="6" t="s">
        <v>2041</v>
      </c>
      <c r="T121" s="6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4"/>
        <v>1.4949667110519307</v>
      </c>
      <c r="H122" s="6">
        <f t="shared" si="5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s="6" t="s">
        <v>2050</v>
      </c>
      <c r="T122" s="6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4"/>
        <v>2.1933995584988963</v>
      </c>
      <c r="H123" s="6">
        <f t="shared" si="5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s="6" t="s">
        <v>2050</v>
      </c>
      <c r="T123" s="6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4"/>
        <v>0.64367690058479532</v>
      </c>
      <c r="H124" s="6">
        <f t="shared" si="5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s="6" t="s">
        <v>2047</v>
      </c>
      <c r="T124" s="6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4"/>
        <v>0.18622397298818233</v>
      </c>
      <c r="H125" s="6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s="6" t="s">
        <v>2039</v>
      </c>
      <c r="T125" s="6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4"/>
        <v>3.6776923076923076</v>
      </c>
      <c r="H126" s="6">
        <f t="shared" si="5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s="6" t="s">
        <v>2054</v>
      </c>
      <c r="T126" s="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4"/>
        <v>1.5990566037735849</v>
      </c>
      <c r="H127" s="6">
        <f t="shared" si="5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s="6" t="s">
        <v>2039</v>
      </c>
      <c r="T127" s="6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4"/>
        <v>0.38633185349611543</v>
      </c>
      <c r="H128" s="6">
        <f t="shared" si="5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s="6" t="s">
        <v>2039</v>
      </c>
      <c r="T128" s="6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4"/>
        <v>0.51421511627906979</v>
      </c>
      <c r="H129" s="6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s="6" t="s">
        <v>2039</v>
      </c>
      <c r="T129" s="6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4"/>
        <v>0.60334277620396604</v>
      </c>
      <c r="H130" s="6">
        <f t="shared" si="5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s="6" t="s">
        <v>2035</v>
      </c>
      <c r="T130" s="6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8">E131/D131</f>
        <v>3.2026936026936029E-2</v>
      </c>
      <c r="H131" s="6">
        <f t="shared" ref="H131:H194" si="9">E131/I131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6" t="s">
        <v>2033</v>
      </c>
      <c r="T131" s="6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8"/>
        <v>1.5546875</v>
      </c>
      <c r="H132" s="6">
        <f t="shared" si="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s="6" t="s">
        <v>2041</v>
      </c>
      <c r="T132" s="6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8"/>
        <v>1.0085974499089254</v>
      </c>
      <c r="H133" s="6">
        <f t="shared" si="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s="6" t="s">
        <v>2037</v>
      </c>
      <c r="T133" s="6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8"/>
        <v>1.1618181818181819</v>
      </c>
      <c r="H134" s="6">
        <f t="shared" si="9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s="6" t="s">
        <v>2039</v>
      </c>
      <c r="T134" s="6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8"/>
        <v>3.1077777777777778</v>
      </c>
      <c r="H135" s="6">
        <f t="shared" si="9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s="6" t="s">
        <v>2035</v>
      </c>
      <c r="T135" s="6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8"/>
        <v>0.89736683417085428</v>
      </c>
      <c r="H136" s="6">
        <f t="shared" si="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s="6" t="s">
        <v>2041</v>
      </c>
      <c r="T136" s="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8"/>
        <v>0.71272727272727276</v>
      </c>
      <c r="H137" s="6">
        <f t="shared" si="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s="6" t="s">
        <v>2039</v>
      </c>
      <c r="T137" s="6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8"/>
        <v>3.2862318840579711E-2</v>
      </c>
      <c r="H138" s="6">
        <f t="shared" si="9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s="6" t="s">
        <v>2041</v>
      </c>
      <c r="T138" s="6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8"/>
        <v>2.617777777777778</v>
      </c>
      <c r="H139" s="6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s="6" t="s">
        <v>2047</v>
      </c>
      <c r="T139" s="6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8"/>
        <v>0.96</v>
      </c>
      <c r="H140" s="6">
        <f t="shared" si="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s="6" t="s">
        <v>2050</v>
      </c>
      <c r="T140" s="6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8"/>
        <v>0.20896851248642778</v>
      </c>
      <c r="H141" s="6">
        <f t="shared" si="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s="6" t="s">
        <v>2037</v>
      </c>
      <c r="T141" s="6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8"/>
        <v>2.2316363636363636</v>
      </c>
      <c r="H142" s="6">
        <f t="shared" si="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s="6" t="s">
        <v>2041</v>
      </c>
      <c r="T142" s="6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8"/>
        <v>1.0159097978227061</v>
      </c>
      <c r="H143" s="6">
        <f t="shared" si="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s="6" t="s">
        <v>2037</v>
      </c>
      <c r="T143" s="6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8"/>
        <v>2.3003999999999998</v>
      </c>
      <c r="H144" s="6">
        <f t="shared" si="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s="6" t="s">
        <v>2037</v>
      </c>
      <c r="T144" s="6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8"/>
        <v>1.355925925925926</v>
      </c>
      <c r="H145" s="6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s="6" t="s">
        <v>2035</v>
      </c>
      <c r="T145" s="6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8"/>
        <v>1.2909999999999999</v>
      </c>
      <c r="H146" s="6">
        <f t="shared" si="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s="6" t="s">
        <v>2039</v>
      </c>
      <c r="T146" s="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8"/>
        <v>2.3651200000000001</v>
      </c>
      <c r="H147" s="6">
        <f t="shared" si="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s="6" t="s">
        <v>2037</v>
      </c>
      <c r="T147" s="6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8"/>
        <v>0.17249999999999999</v>
      </c>
      <c r="H148" s="6">
        <f t="shared" si="9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s="6" t="s">
        <v>2039</v>
      </c>
      <c r="T148" s="6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8"/>
        <v>1.1249397590361445</v>
      </c>
      <c r="H149" s="6">
        <f t="shared" si="9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s="6" t="s">
        <v>2039</v>
      </c>
      <c r="T149" s="6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8"/>
        <v>1.2102150537634409</v>
      </c>
      <c r="H150" s="6">
        <f t="shared" si="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s="6" t="s">
        <v>2037</v>
      </c>
      <c r="T150" s="6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8"/>
        <v>2.1987096774193549</v>
      </c>
      <c r="H151" s="6">
        <f t="shared" si="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s="6" t="s">
        <v>2035</v>
      </c>
      <c r="T151" s="6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8"/>
        <v>0.01</v>
      </c>
      <c r="H152" s="6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s="6" t="s">
        <v>2035</v>
      </c>
      <c r="T152" s="6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8"/>
        <v>0.64166909620991253</v>
      </c>
      <c r="H153" s="6">
        <f t="shared" si="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s="6" t="s">
        <v>2035</v>
      </c>
      <c r="T153" s="6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8"/>
        <v>4.2306746987951804</v>
      </c>
      <c r="H154" s="6">
        <f t="shared" si="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s="6" t="s">
        <v>2035</v>
      </c>
      <c r="T154" s="6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8"/>
        <v>0.92984160506863778</v>
      </c>
      <c r="H155" s="6">
        <f t="shared" si="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s="6" t="s">
        <v>2039</v>
      </c>
      <c r="T155" s="6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8"/>
        <v>0.58756567425569173</v>
      </c>
      <c r="H156" s="6">
        <f t="shared" si="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s="6" t="s">
        <v>2035</v>
      </c>
      <c r="T156" s="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8"/>
        <v>0.65022222222222226</v>
      </c>
      <c r="H157" s="6">
        <f t="shared" si="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s="6" t="s">
        <v>2039</v>
      </c>
      <c r="T157" s="6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8"/>
        <v>0.73939560439560437</v>
      </c>
      <c r="H158" s="6">
        <f t="shared" si="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s="6" t="s">
        <v>2035</v>
      </c>
      <c r="T158" s="6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8"/>
        <v>0.52666666666666662</v>
      </c>
      <c r="H159" s="6">
        <f t="shared" si="9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s="6" t="s">
        <v>2054</v>
      </c>
      <c r="T159" s="6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8"/>
        <v>2.2095238095238097</v>
      </c>
      <c r="H160" s="6">
        <f t="shared" si="9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s="6" t="s">
        <v>2035</v>
      </c>
      <c r="T160" s="6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8"/>
        <v>1.0001150627615063</v>
      </c>
      <c r="H161" s="6">
        <f t="shared" si="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s="6" t="s">
        <v>2039</v>
      </c>
      <c r="T161" s="6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8"/>
        <v>1.6231249999999999</v>
      </c>
      <c r="H162" s="6">
        <f t="shared" si="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s="6" t="s">
        <v>2037</v>
      </c>
      <c r="T162" s="6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8"/>
        <v>0.78181818181818186</v>
      </c>
      <c r="H163" s="6">
        <f t="shared" si="9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s="6" t="s">
        <v>2037</v>
      </c>
      <c r="T163" s="6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8"/>
        <v>1.4973770491803278</v>
      </c>
      <c r="H164" s="6">
        <f t="shared" si="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s="6" t="s">
        <v>2035</v>
      </c>
      <c r="T164" s="6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8"/>
        <v>2.5325714285714285</v>
      </c>
      <c r="H165" s="6">
        <f t="shared" si="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s="6" t="s">
        <v>2054</v>
      </c>
      <c r="T165" s="6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8"/>
        <v>1.0016943521594683</v>
      </c>
      <c r="H166" s="6">
        <f t="shared" si="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s="6" t="s">
        <v>2039</v>
      </c>
      <c r="T166" s="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8"/>
        <v>1.2199004424778761</v>
      </c>
      <c r="H167" s="6">
        <f t="shared" si="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s="6" t="s">
        <v>2037</v>
      </c>
      <c r="T167" s="6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8"/>
        <v>1.3713265306122449</v>
      </c>
      <c r="H168" s="6">
        <f t="shared" si="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s="6" t="s">
        <v>2054</v>
      </c>
      <c r="T168" s="6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8"/>
        <v>4.155384615384615</v>
      </c>
      <c r="H169" s="6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s="6" t="s">
        <v>2039</v>
      </c>
      <c r="T169" s="6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8"/>
        <v>0.3130913348946136</v>
      </c>
      <c r="H170" s="6">
        <f t="shared" si="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s="6" t="s">
        <v>2035</v>
      </c>
      <c r="T170" s="6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8"/>
        <v>4.240815450643777</v>
      </c>
      <c r="H171" s="6">
        <f t="shared" si="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s="6" t="s">
        <v>2041</v>
      </c>
      <c r="T171" s="6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8"/>
        <v>2.9388623072833599E-2</v>
      </c>
      <c r="H172" s="6">
        <f t="shared" si="9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s="6" t="s">
        <v>2035</v>
      </c>
      <c r="T172" s="6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8"/>
        <v>0.1063265306122449</v>
      </c>
      <c r="H173" s="6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s="6" t="s">
        <v>2047</v>
      </c>
      <c r="T173" s="6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8"/>
        <v>0.82874999999999999</v>
      </c>
      <c r="H174" s="6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s="6" t="s">
        <v>2041</v>
      </c>
      <c r="T174" s="6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8"/>
        <v>1.6301447776628748</v>
      </c>
      <c r="H175" s="6">
        <f t="shared" si="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s="6" t="s">
        <v>2039</v>
      </c>
      <c r="T175" s="6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8"/>
        <v>8.9466666666666672</v>
      </c>
      <c r="H176" s="6">
        <f t="shared" si="9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s="6" t="s">
        <v>2037</v>
      </c>
      <c r="T176" s="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8"/>
        <v>0.26191501103752757</v>
      </c>
      <c r="H177" s="6">
        <f t="shared" si="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s="6" t="s">
        <v>2039</v>
      </c>
      <c r="T177" s="6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8"/>
        <v>0.74834782608695649</v>
      </c>
      <c r="H178" s="6">
        <f t="shared" si="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s="6" t="s">
        <v>2039</v>
      </c>
      <c r="T178" s="6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8"/>
        <v>4.1647680412371137</v>
      </c>
      <c r="H179" s="6">
        <f t="shared" si="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s="6" t="s">
        <v>2039</v>
      </c>
      <c r="T179" s="6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8"/>
        <v>0.96208333333333329</v>
      </c>
      <c r="H180" s="6">
        <f t="shared" si="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s="6" t="s">
        <v>2033</v>
      </c>
      <c r="T180" s="6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8"/>
        <v>3.5771910112359548</v>
      </c>
      <c r="H181" s="6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s="6" t="s">
        <v>2039</v>
      </c>
      <c r="T181" s="6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8"/>
        <v>3.0845714285714285</v>
      </c>
      <c r="H182" s="6">
        <f t="shared" si="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s="6" t="s">
        <v>2037</v>
      </c>
      <c r="T182" s="6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8"/>
        <v>0.61802325581395345</v>
      </c>
      <c r="H183" s="6">
        <f t="shared" si="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s="6" t="s">
        <v>2037</v>
      </c>
      <c r="T183" s="6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8"/>
        <v>7.2232472324723247</v>
      </c>
      <c r="H184" s="6">
        <f t="shared" si="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s="6" t="s">
        <v>2039</v>
      </c>
      <c r="T184" s="6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8"/>
        <v>0.69117647058823528</v>
      </c>
      <c r="H185" s="6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s="6" t="s">
        <v>2035</v>
      </c>
      <c r="T185" s="6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8"/>
        <v>2.9305555555555554</v>
      </c>
      <c r="H186" s="6">
        <f t="shared" si="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s="6" t="s">
        <v>2039</v>
      </c>
      <c r="T186" s="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8"/>
        <v>0.71799999999999997</v>
      </c>
      <c r="H187" s="6">
        <f t="shared" si="9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s="6" t="s">
        <v>2041</v>
      </c>
      <c r="T187" s="6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8"/>
        <v>0.31934684684684683</v>
      </c>
      <c r="H188" s="6">
        <f t="shared" si="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s="6" t="s">
        <v>2039</v>
      </c>
      <c r="T188" s="6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8"/>
        <v>2.2987375415282392</v>
      </c>
      <c r="H189" s="6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s="6" t="s">
        <v>2041</v>
      </c>
      <c r="T189" s="6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8"/>
        <v>0.3201219512195122</v>
      </c>
      <c r="H190" s="6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s="6" t="s">
        <v>2039</v>
      </c>
      <c r="T190" s="6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8"/>
        <v>0.23525352848928385</v>
      </c>
      <c r="H191" s="6">
        <f t="shared" si="9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s="6" t="s">
        <v>2039</v>
      </c>
      <c r="T191" s="6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8"/>
        <v>0.68594594594594593</v>
      </c>
      <c r="H192" s="6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s="6" t="s">
        <v>2039</v>
      </c>
      <c r="T192" s="6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8"/>
        <v>0.37952380952380954</v>
      </c>
      <c r="H193" s="6">
        <f t="shared" si="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s="6" t="s">
        <v>2039</v>
      </c>
      <c r="T193" s="6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8"/>
        <v>0.19992957746478873</v>
      </c>
      <c r="H194" s="6">
        <f t="shared" si="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s="6" t="s">
        <v>2035</v>
      </c>
      <c r="T194" s="6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2">E195/D195</f>
        <v>0.45636363636363636</v>
      </c>
      <c r="H195" s="6">
        <f t="shared" ref="H195:H258" si="13">E195/I195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6" t="s">
        <v>2035</v>
      </c>
      <c r="T195" s="6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2"/>
        <v>1.227605633802817</v>
      </c>
      <c r="H196" s="6">
        <f t="shared" si="13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s="6" t="s">
        <v>2035</v>
      </c>
      <c r="T196" s="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2"/>
        <v>3.61753164556962</v>
      </c>
      <c r="H197" s="6">
        <f t="shared" si="1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s="6" t="s">
        <v>2035</v>
      </c>
      <c r="T197" s="6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2"/>
        <v>0.63146341463414635</v>
      </c>
      <c r="H198" s="6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s="6" t="s">
        <v>2037</v>
      </c>
      <c r="T198" s="6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2"/>
        <v>2.9820475319926874</v>
      </c>
      <c r="H199" s="6">
        <f t="shared" si="1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s="6" t="s">
        <v>2041</v>
      </c>
      <c r="T199" s="6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2"/>
        <v>9.5585443037974685E-2</v>
      </c>
      <c r="H200" s="6">
        <f t="shared" si="1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s="6" t="s">
        <v>2035</v>
      </c>
      <c r="T200" s="6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2"/>
        <v>0.5377777777777778</v>
      </c>
      <c r="H201" s="6">
        <f t="shared" si="13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s="6" t="s">
        <v>2035</v>
      </c>
      <c r="T201" s="6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2"/>
        <v>0.02</v>
      </c>
      <c r="H202" s="6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s="6" t="s">
        <v>2039</v>
      </c>
      <c r="T202" s="6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2"/>
        <v>6.8119047619047617</v>
      </c>
      <c r="H203" s="6">
        <f t="shared" si="1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s="6" t="s">
        <v>2037</v>
      </c>
      <c r="T203" s="6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2"/>
        <v>0.78831325301204824</v>
      </c>
      <c r="H204" s="6">
        <f t="shared" si="13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s="6" t="s">
        <v>2033</v>
      </c>
      <c r="T204" s="6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2"/>
        <v>1.3440792216817234</v>
      </c>
      <c r="H205" s="6">
        <f t="shared" si="1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s="6" t="s">
        <v>2039</v>
      </c>
      <c r="T205" s="6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2"/>
        <v>3.372E-2</v>
      </c>
      <c r="H206" s="6">
        <f t="shared" si="13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s="6" t="s">
        <v>2035</v>
      </c>
      <c r="T206" s="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2"/>
        <v>4.3184615384615386</v>
      </c>
      <c r="H207" s="6">
        <f t="shared" si="13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s="6" t="s">
        <v>2039</v>
      </c>
      <c r="T207" s="6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2"/>
        <v>0.38844444444444443</v>
      </c>
      <c r="H208" s="6">
        <f t="shared" si="13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s="6" t="s">
        <v>2047</v>
      </c>
      <c r="T208" s="6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2"/>
        <v>4.2569999999999997</v>
      </c>
      <c r="H209" s="6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s="6" t="s">
        <v>2035</v>
      </c>
      <c r="T209" s="6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2"/>
        <v>1.0112239715591671</v>
      </c>
      <c r="H210" s="6">
        <f t="shared" si="1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s="6" t="s">
        <v>2041</v>
      </c>
      <c r="T210" s="6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2"/>
        <v>0.21188688946015424</v>
      </c>
      <c r="H211" s="6">
        <f t="shared" si="1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s="6" t="s">
        <v>2041</v>
      </c>
      <c r="T211" s="6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2"/>
        <v>0.67425531914893622</v>
      </c>
      <c r="H212" s="6">
        <f t="shared" si="1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s="6" t="s">
        <v>2041</v>
      </c>
      <c r="T212" s="6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2"/>
        <v>0.9492337164750958</v>
      </c>
      <c r="H213" s="6">
        <f t="shared" si="1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s="6" t="s">
        <v>2039</v>
      </c>
      <c r="T213" s="6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2"/>
        <v>1.5185185185185186</v>
      </c>
      <c r="H214" s="6">
        <f t="shared" si="1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s="6" t="s">
        <v>2039</v>
      </c>
      <c r="T214" s="6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2"/>
        <v>1.9516382252559727</v>
      </c>
      <c r="H215" s="6">
        <f t="shared" si="1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s="6" t="s">
        <v>2035</v>
      </c>
      <c r="T215" s="6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2"/>
        <v>10.231428571428571</v>
      </c>
      <c r="H216" s="6">
        <f t="shared" si="1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s="6" t="s">
        <v>2035</v>
      </c>
      <c r="T216" s="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2"/>
        <v>3.8418367346938778E-2</v>
      </c>
      <c r="H217" s="6">
        <f t="shared" si="1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s="6" t="s">
        <v>2039</v>
      </c>
      <c r="T217" s="6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2"/>
        <v>1.5507066557107643</v>
      </c>
      <c r="H218" s="6">
        <f t="shared" si="1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s="6" t="s">
        <v>2039</v>
      </c>
      <c r="T218" s="6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2"/>
        <v>0.44753477588871715</v>
      </c>
      <c r="H219" s="6">
        <f t="shared" si="1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s="6" t="s">
        <v>2041</v>
      </c>
      <c r="T219" s="6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2"/>
        <v>2.1594736842105262</v>
      </c>
      <c r="H220" s="6">
        <f t="shared" si="1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s="6" t="s">
        <v>2041</v>
      </c>
      <c r="T220" s="6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2"/>
        <v>3.3212709832134291</v>
      </c>
      <c r="H221" s="6">
        <f t="shared" si="1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s="6" t="s">
        <v>2041</v>
      </c>
      <c r="T221" s="6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2"/>
        <v>8.4430379746835441E-2</v>
      </c>
      <c r="H222" s="6">
        <f t="shared" si="13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s="6" t="s">
        <v>2039</v>
      </c>
      <c r="T222" s="6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2"/>
        <v>0.9862551440329218</v>
      </c>
      <c r="H223" s="6">
        <f t="shared" si="1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s="6" t="s">
        <v>2033</v>
      </c>
      <c r="T223" s="6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2"/>
        <v>1.3797916666666667</v>
      </c>
      <c r="H224" s="6">
        <f t="shared" si="1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s="6" t="s">
        <v>2054</v>
      </c>
      <c r="T224" s="6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2"/>
        <v>0.93810996563573879</v>
      </c>
      <c r="H225" s="6">
        <f t="shared" si="1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s="6" t="s">
        <v>2039</v>
      </c>
      <c r="T225" s="6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2"/>
        <v>4.0363930885529156</v>
      </c>
      <c r="H226" s="6">
        <f t="shared" si="1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s="6" t="s">
        <v>2041</v>
      </c>
      <c r="T226" s="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2"/>
        <v>2.6017404129793511</v>
      </c>
      <c r="H227" s="6">
        <f t="shared" si="1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s="6" t="s">
        <v>2035</v>
      </c>
      <c r="T227" s="6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2"/>
        <v>3.6663333333333332</v>
      </c>
      <c r="H228" s="6">
        <f t="shared" si="1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s="6" t="s">
        <v>2054</v>
      </c>
      <c r="T228" s="6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2"/>
        <v>1.687208538587849</v>
      </c>
      <c r="H229" s="6">
        <f t="shared" si="1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s="6" t="s">
        <v>2050</v>
      </c>
      <c r="T229" s="6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2"/>
        <v>1.1990717911530093</v>
      </c>
      <c r="H230" s="6">
        <f t="shared" si="1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s="6" t="s">
        <v>2041</v>
      </c>
      <c r="T230" s="6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2"/>
        <v>1.936892523364486</v>
      </c>
      <c r="H231" s="6">
        <f t="shared" si="1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s="6" t="s">
        <v>2050</v>
      </c>
      <c r="T231" s="6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2"/>
        <v>4.2016666666666671</v>
      </c>
      <c r="H232" s="6">
        <f t="shared" si="1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s="6" t="s">
        <v>2050</v>
      </c>
      <c r="T232" s="6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2"/>
        <v>0.76708333333333334</v>
      </c>
      <c r="H233" s="6">
        <f t="shared" si="13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s="6" t="s">
        <v>2039</v>
      </c>
      <c r="T233" s="6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2"/>
        <v>1.7126470588235294</v>
      </c>
      <c r="H234" s="6">
        <f t="shared" si="13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s="6" t="s">
        <v>2039</v>
      </c>
      <c r="T234" s="6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2"/>
        <v>1.5789473684210527</v>
      </c>
      <c r="H235" s="6">
        <f t="shared" si="13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s="6" t="s">
        <v>2041</v>
      </c>
      <c r="T235" s="6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2"/>
        <v>1.0908</v>
      </c>
      <c r="H236" s="6">
        <f t="shared" si="1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s="6" t="s">
        <v>2050</v>
      </c>
      <c r="T236" s="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2"/>
        <v>0.41732558139534881</v>
      </c>
      <c r="H237" s="6">
        <f t="shared" si="13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s="6" t="s">
        <v>2041</v>
      </c>
      <c r="T237" s="6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2"/>
        <v>0.10944303797468355</v>
      </c>
      <c r="H238" s="6">
        <f t="shared" si="13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s="6" t="s">
        <v>2035</v>
      </c>
      <c r="T238" s="6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2"/>
        <v>1.593763440860215</v>
      </c>
      <c r="H239" s="6">
        <f t="shared" si="1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s="6" t="s">
        <v>2041</v>
      </c>
      <c r="T239" s="6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2"/>
        <v>4.2241666666666671</v>
      </c>
      <c r="H240" s="6">
        <f t="shared" si="13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s="6" t="s">
        <v>2039</v>
      </c>
      <c r="T240" s="6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2"/>
        <v>0.97718749999999999</v>
      </c>
      <c r="H241" s="6">
        <f t="shared" si="13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s="6" t="s">
        <v>2037</v>
      </c>
      <c r="T241" s="6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2"/>
        <v>4.1878911564625847</v>
      </c>
      <c r="H242" s="6">
        <f t="shared" si="1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s="6" t="s">
        <v>2039</v>
      </c>
      <c r="T242" s="6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2"/>
        <v>1.0191632047477746</v>
      </c>
      <c r="H243" s="6">
        <f t="shared" si="1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s="6" t="s">
        <v>2047</v>
      </c>
      <c r="T243" s="6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2"/>
        <v>1.2772619047619047</v>
      </c>
      <c r="H244" s="6">
        <f t="shared" si="1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s="6" t="s">
        <v>2035</v>
      </c>
      <c r="T244" s="6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2"/>
        <v>4.4521739130434783</v>
      </c>
      <c r="H245" s="6">
        <f t="shared" si="1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s="6" t="s">
        <v>2039</v>
      </c>
      <c r="T245" s="6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2"/>
        <v>5.6971428571428575</v>
      </c>
      <c r="H246" s="6">
        <f t="shared" si="13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s="6" t="s">
        <v>2039</v>
      </c>
      <c r="T246" s="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2"/>
        <v>5.0934482758620687</v>
      </c>
      <c r="H247" s="6">
        <f t="shared" si="1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s="6" t="s">
        <v>2039</v>
      </c>
      <c r="T247" s="6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2"/>
        <v>3.2553333333333332</v>
      </c>
      <c r="H248" s="6">
        <f t="shared" si="1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s="6" t="s">
        <v>2037</v>
      </c>
      <c r="T248" s="6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2"/>
        <v>9.3261616161616168</v>
      </c>
      <c r="H249" s="6">
        <f t="shared" si="1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s="6" t="s">
        <v>2047</v>
      </c>
      <c r="T249" s="6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2"/>
        <v>2.1133870967741935</v>
      </c>
      <c r="H250" s="6">
        <f t="shared" si="1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s="6" t="s">
        <v>2050</v>
      </c>
      <c r="T250" s="6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2"/>
        <v>2.7332520325203253</v>
      </c>
      <c r="H251" s="6">
        <f t="shared" si="1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s="6" t="s">
        <v>2047</v>
      </c>
      <c r="T251" s="6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2"/>
        <v>0.03</v>
      </c>
      <c r="H252" s="6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s="6" t="s">
        <v>2035</v>
      </c>
      <c r="T252" s="6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2"/>
        <v>0.54084507042253516</v>
      </c>
      <c r="H253" s="6">
        <f t="shared" si="1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s="6" t="s">
        <v>2039</v>
      </c>
      <c r="T253" s="6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2"/>
        <v>6.2629999999999999</v>
      </c>
      <c r="H254" s="6">
        <f t="shared" si="13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s="6" t="s">
        <v>2039</v>
      </c>
      <c r="T254" s="6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2"/>
        <v>0.8902139917695473</v>
      </c>
      <c r="H255" s="6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s="6" t="s">
        <v>2041</v>
      </c>
      <c r="T255" s="6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2"/>
        <v>1.8489130434782608</v>
      </c>
      <c r="H256" s="6">
        <f t="shared" si="13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s="6" t="s">
        <v>2047</v>
      </c>
      <c r="T256" s="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2"/>
        <v>1.2016770186335404</v>
      </c>
      <c r="H257" s="6">
        <f t="shared" si="1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s="6" t="s">
        <v>2035</v>
      </c>
      <c r="T257" s="6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2"/>
        <v>0.23390243902439026</v>
      </c>
      <c r="H258" s="6">
        <f t="shared" si="13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s="6" t="s">
        <v>2035</v>
      </c>
      <c r="T258" s="6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16">E259/D259</f>
        <v>1.46</v>
      </c>
      <c r="H259" s="6">
        <f t="shared" ref="H259:H322" si="17">E259/I259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6" t="s">
        <v>2039</v>
      </c>
      <c r="T259" s="6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6"/>
        <v>2.6848000000000001</v>
      </c>
      <c r="H260" s="6">
        <f t="shared" si="17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s="6" t="s">
        <v>2039</v>
      </c>
      <c r="T260" s="6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6"/>
        <v>5.9749999999999996</v>
      </c>
      <c r="H261" s="6">
        <f t="shared" si="17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s="6" t="s">
        <v>2054</v>
      </c>
      <c r="T261" s="6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16"/>
        <v>1.5769841269841269</v>
      </c>
      <c r="H262" s="6">
        <f t="shared" si="17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s="6" t="s">
        <v>2035</v>
      </c>
      <c r="T262" s="6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6"/>
        <v>0.31201660735468567</v>
      </c>
      <c r="H263" s="6">
        <f t="shared" si="17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s="6" t="s">
        <v>2035</v>
      </c>
      <c r="T263" s="6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6"/>
        <v>3.1341176470588237</v>
      </c>
      <c r="H264" s="6">
        <f t="shared" si="17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s="6" t="s">
        <v>2035</v>
      </c>
      <c r="T264" s="6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6"/>
        <v>3.7089655172413791</v>
      </c>
      <c r="H265" s="6">
        <f t="shared" si="17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s="6" t="s">
        <v>2054</v>
      </c>
      <c r="T265" s="6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6"/>
        <v>3.6266447368421053</v>
      </c>
      <c r="H266" s="6">
        <f t="shared" si="17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s="6" t="s">
        <v>2039</v>
      </c>
      <c r="T266" s="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6"/>
        <v>1.2308163265306122</v>
      </c>
      <c r="H267" s="6">
        <f t="shared" si="17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s="6" t="s">
        <v>2039</v>
      </c>
      <c r="T267" s="6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6"/>
        <v>0.76766756032171579</v>
      </c>
      <c r="H268" s="6">
        <f t="shared" si="17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s="6" t="s">
        <v>2035</v>
      </c>
      <c r="T268" s="6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6"/>
        <v>2.3362012987012988</v>
      </c>
      <c r="H269" s="6">
        <f t="shared" si="17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s="6" t="s">
        <v>2039</v>
      </c>
      <c r="T269" s="6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6"/>
        <v>1.8053333333333332</v>
      </c>
      <c r="H270" s="6">
        <f t="shared" si="17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s="6" t="s">
        <v>2041</v>
      </c>
      <c r="T270" s="6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6"/>
        <v>2.5262857142857142</v>
      </c>
      <c r="H271" s="6">
        <f t="shared" si="17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s="6" t="s">
        <v>2041</v>
      </c>
      <c r="T271" s="6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6"/>
        <v>0.27176538240368026</v>
      </c>
      <c r="H272" s="6">
        <f t="shared" si="17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s="6" t="s">
        <v>2050</v>
      </c>
      <c r="T272" s="6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6"/>
        <v>1.2706571242680547E-2</v>
      </c>
      <c r="H273" s="6">
        <f t="shared" si="17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s="6" t="s">
        <v>2054</v>
      </c>
      <c r="T273" s="6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6"/>
        <v>3.0400978473581213</v>
      </c>
      <c r="H274" s="6">
        <f t="shared" si="17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s="6" t="s">
        <v>2039</v>
      </c>
      <c r="T274" s="6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6"/>
        <v>1.3723076923076922</v>
      </c>
      <c r="H275" s="6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s="6" t="s">
        <v>2039</v>
      </c>
      <c r="T275" s="6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6"/>
        <v>0.32208333333333333</v>
      </c>
      <c r="H276" s="6">
        <f t="shared" si="17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s="6" t="s">
        <v>2039</v>
      </c>
      <c r="T276" s="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6"/>
        <v>2.4151282051282053</v>
      </c>
      <c r="H277" s="6">
        <f t="shared" si="17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s="6" t="s">
        <v>2047</v>
      </c>
      <c r="T277" s="6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6"/>
        <v>0.96799999999999997</v>
      </c>
      <c r="H278" s="6">
        <f t="shared" si="17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s="6" t="s">
        <v>2050</v>
      </c>
      <c r="T278" s="6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6"/>
        <v>10.664285714285715</v>
      </c>
      <c r="H279" s="6">
        <f t="shared" si="17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s="6" t="s">
        <v>2039</v>
      </c>
      <c r="T279" s="6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6"/>
        <v>3.2588888888888889</v>
      </c>
      <c r="H280" s="6">
        <f t="shared" si="17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s="6" t="s">
        <v>2037</v>
      </c>
      <c r="T280" s="6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6"/>
        <v>1.7070000000000001</v>
      </c>
      <c r="H281" s="6">
        <f t="shared" si="17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s="6" t="s">
        <v>2039</v>
      </c>
      <c r="T281" s="6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6"/>
        <v>5.8144</v>
      </c>
      <c r="H282" s="6">
        <f t="shared" si="17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s="6" t="s">
        <v>2041</v>
      </c>
      <c r="T282" s="6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6"/>
        <v>0.91520972644376897</v>
      </c>
      <c r="H283" s="6">
        <f t="shared" si="17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s="6" t="s">
        <v>2039</v>
      </c>
      <c r="T283" s="6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6"/>
        <v>1.0804761904761904</v>
      </c>
      <c r="H284" s="6">
        <f t="shared" si="17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s="6" t="s">
        <v>2041</v>
      </c>
      <c r="T284" s="6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6"/>
        <v>0.18728395061728395</v>
      </c>
      <c r="H285" s="6">
        <f t="shared" si="17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s="6" t="s">
        <v>2035</v>
      </c>
      <c r="T285" s="6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6"/>
        <v>0.83193877551020412</v>
      </c>
      <c r="H286" s="6">
        <f t="shared" si="17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s="6" t="s">
        <v>2037</v>
      </c>
      <c r="T286" s="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6"/>
        <v>7.0633333333333335</v>
      </c>
      <c r="H287" s="6">
        <f t="shared" si="17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s="6" t="s">
        <v>2039</v>
      </c>
      <c r="T287" s="6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6"/>
        <v>0.17446030330062445</v>
      </c>
      <c r="H288" s="6">
        <f t="shared" si="17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s="6" t="s">
        <v>2039</v>
      </c>
      <c r="T288" s="6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6"/>
        <v>2.0973015873015872</v>
      </c>
      <c r="H289" s="6">
        <f t="shared" si="17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s="6" t="s">
        <v>2035</v>
      </c>
      <c r="T289" s="6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6"/>
        <v>0.97785714285714287</v>
      </c>
      <c r="H290" s="6">
        <f t="shared" si="17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s="6" t="s">
        <v>2035</v>
      </c>
      <c r="T290" s="6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6"/>
        <v>16.842500000000001</v>
      </c>
      <c r="H291" s="6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s="6" t="s">
        <v>2039</v>
      </c>
      <c r="T291" s="6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6"/>
        <v>0.54402135231316728</v>
      </c>
      <c r="H292" s="6">
        <f t="shared" si="17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s="6" t="s">
        <v>2041</v>
      </c>
      <c r="T292" s="6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6"/>
        <v>4.5661111111111108</v>
      </c>
      <c r="H293" s="6">
        <f t="shared" si="17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s="6" t="s">
        <v>2037</v>
      </c>
      <c r="T293" s="6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6"/>
        <v>9.8219178082191785E-2</v>
      </c>
      <c r="H294" s="6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s="6" t="s">
        <v>2033</v>
      </c>
      <c r="T294" s="6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6"/>
        <v>0.16384615384615384</v>
      </c>
      <c r="H295" s="6">
        <f t="shared" si="17"/>
        <v>33.28125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s="6" t="s">
        <v>2039</v>
      </c>
      <c r="T295" s="6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6"/>
        <v>13.396666666666667</v>
      </c>
      <c r="H296" s="6">
        <f t="shared" si="17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s="6" t="s">
        <v>2039</v>
      </c>
      <c r="T296" s="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6"/>
        <v>0.35650077760497667</v>
      </c>
      <c r="H297" s="6">
        <f t="shared" si="17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s="6" t="s">
        <v>2039</v>
      </c>
      <c r="T297" s="6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6"/>
        <v>0.54950819672131146</v>
      </c>
      <c r="H298" s="6">
        <f t="shared" si="17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s="6" t="s">
        <v>2039</v>
      </c>
      <c r="T298" s="6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6"/>
        <v>0.94236111111111109</v>
      </c>
      <c r="H299" s="6">
        <f t="shared" si="17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s="6" t="s">
        <v>2039</v>
      </c>
      <c r="T299" s="6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6"/>
        <v>1.4391428571428571</v>
      </c>
      <c r="H300" s="6">
        <f t="shared" si="17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s="6" t="s">
        <v>2035</v>
      </c>
      <c r="T300" s="6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6"/>
        <v>0.51421052631578945</v>
      </c>
      <c r="H301" s="6">
        <f t="shared" si="17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s="6" t="s">
        <v>2033</v>
      </c>
      <c r="T301" s="6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6"/>
        <v>0.05</v>
      </c>
      <c r="H302" s="6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s="6" t="s">
        <v>2047</v>
      </c>
      <c r="T302" s="6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6"/>
        <v>13.446666666666667</v>
      </c>
      <c r="H303" s="6">
        <f t="shared" si="17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s="6" t="s">
        <v>2041</v>
      </c>
      <c r="T303" s="6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6"/>
        <v>0.31844940867279897</v>
      </c>
      <c r="H304" s="6">
        <f t="shared" si="17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s="6" t="s">
        <v>2039</v>
      </c>
      <c r="T304" s="6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6"/>
        <v>0.82617647058823529</v>
      </c>
      <c r="H305" s="6">
        <f t="shared" si="17"/>
        <v>87.78125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s="6" t="s">
        <v>2035</v>
      </c>
      <c r="T305" s="6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6"/>
        <v>5.4614285714285717</v>
      </c>
      <c r="H306" s="6">
        <f t="shared" si="17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s="6" t="s">
        <v>2041</v>
      </c>
      <c r="T306" s="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6"/>
        <v>2.8621428571428571</v>
      </c>
      <c r="H307" s="6">
        <f t="shared" si="17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s="6" t="s">
        <v>2039</v>
      </c>
      <c r="T307" s="6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6"/>
        <v>7.9076923076923072E-2</v>
      </c>
      <c r="H308" s="6">
        <f t="shared" si="17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s="6" t="s">
        <v>2039</v>
      </c>
      <c r="T308" s="6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6"/>
        <v>1.3213677811550153</v>
      </c>
      <c r="H309" s="6">
        <f t="shared" si="17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s="6" t="s">
        <v>2047</v>
      </c>
      <c r="T309" s="6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6"/>
        <v>0.74077834179357027</v>
      </c>
      <c r="H310" s="6">
        <f t="shared" si="17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s="6" t="s">
        <v>2039</v>
      </c>
      <c r="T310" s="6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6"/>
        <v>0.75292682926829269</v>
      </c>
      <c r="H311" s="6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s="6" t="s">
        <v>2035</v>
      </c>
      <c r="T311" s="6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6"/>
        <v>0.20333333333333334</v>
      </c>
      <c r="H312" s="6">
        <f t="shared" si="17"/>
        <v>99.125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s="6" t="s">
        <v>2050</v>
      </c>
      <c r="T312" s="6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6"/>
        <v>2.0336507936507937</v>
      </c>
      <c r="H313" s="6">
        <f t="shared" si="17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s="6" t="s">
        <v>2039</v>
      </c>
      <c r="T313" s="6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6"/>
        <v>3.1022842639593908</v>
      </c>
      <c r="H314" s="6">
        <f t="shared" si="17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s="6" t="s">
        <v>2039</v>
      </c>
      <c r="T314" s="6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6"/>
        <v>3.9531818181818181</v>
      </c>
      <c r="H315" s="6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s="6" t="s">
        <v>2035</v>
      </c>
      <c r="T315" s="6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6"/>
        <v>2.9471428571428571</v>
      </c>
      <c r="H316" s="6">
        <f t="shared" si="17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s="6" t="s">
        <v>2041</v>
      </c>
      <c r="T316" s="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6"/>
        <v>0.33894736842105261</v>
      </c>
      <c r="H317" s="6">
        <f t="shared" si="17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s="6" t="s">
        <v>2039</v>
      </c>
      <c r="T317" s="6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6"/>
        <v>0.66677083333333331</v>
      </c>
      <c r="H318" s="6">
        <f t="shared" si="17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s="6" t="s">
        <v>2033</v>
      </c>
      <c r="T318" s="6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6"/>
        <v>0.19227272727272726</v>
      </c>
      <c r="H319" s="6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s="6" t="s">
        <v>2039</v>
      </c>
      <c r="T319" s="6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6"/>
        <v>0.15842105263157893</v>
      </c>
      <c r="H320" s="6">
        <f t="shared" si="17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s="6" t="s">
        <v>2035</v>
      </c>
      <c r="T320" s="6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6"/>
        <v>0.38702380952380955</v>
      </c>
      <c r="H321" s="6">
        <f t="shared" si="17"/>
        <v>50.796875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s="6" t="s">
        <v>2037</v>
      </c>
      <c r="T321" s="6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6"/>
        <v>9.5876777251184833E-2</v>
      </c>
      <c r="H322" s="6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s="6" t="s">
        <v>2047</v>
      </c>
      <c r="T322" s="6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20">E323/D323</f>
        <v>0.94144366197183094</v>
      </c>
      <c r="H323" s="6">
        <f t="shared" ref="H323:H386" si="21">E323/I323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6" t="s">
        <v>2041</v>
      </c>
      <c r="T323" s="6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0"/>
        <v>1.6656234096692113</v>
      </c>
      <c r="H324" s="6">
        <f t="shared" si="2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s="6" t="s">
        <v>2039</v>
      </c>
      <c r="T324" s="6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0"/>
        <v>0.24134831460674158</v>
      </c>
      <c r="H325" s="6">
        <f t="shared" si="2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s="6" t="s">
        <v>2041</v>
      </c>
      <c r="T325" s="6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20"/>
        <v>1.6405633802816901</v>
      </c>
      <c r="H326" s="6">
        <f t="shared" si="2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s="6" t="s">
        <v>2039</v>
      </c>
      <c r="T326" s="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0"/>
        <v>0.90723076923076929</v>
      </c>
      <c r="H327" s="6">
        <f t="shared" si="2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s="6" t="s">
        <v>2039</v>
      </c>
      <c r="T327" s="6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0"/>
        <v>0.46194444444444444</v>
      </c>
      <c r="H328" s="6">
        <f t="shared" si="21"/>
        <v>25.984375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s="6" t="s">
        <v>2041</v>
      </c>
      <c r="T328" s="6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0"/>
        <v>0.38538461538461538</v>
      </c>
      <c r="H329" s="6">
        <f t="shared" si="2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s="6" t="s">
        <v>2039</v>
      </c>
      <c r="T329" s="6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0"/>
        <v>1.3356231003039514</v>
      </c>
      <c r="H330" s="6">
        <f t="shared" si="2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s="6" t="s">
        <v>2035</v>
      </c>
      <c r="T330" s="6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0"/>
        <v>0.22896588486140726</v>
      </c>
      <c r="H331" s="6">
        <f t="shared" si="2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s="6" t="s">
        <v>2050</v>
      </c>
      <c r="T331" s="6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0"/>
        <v>1.8495548961424333</v>
      </c>
      <c r="H332" s="6">
        <f t="shared" si="2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s="6" t="s">
        <v>2041</v>
      </c>
      <c r="T332" s="6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0"/>
        <v>4.4372727272727275</v>
      </c>
      <c r="H333" s="6">
        <f t="shared" si="2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s="6" t="s">
        <v>2033</v>
      </c>
      <c r="T333" s="6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0"/>
        <v>1.999806763285024</v>
      </c>
      <c r="H334" s="6">
        <f t="shared" si="2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s="6" t="s">
        <v>2037</v>
      </c>
      <c r="T334" s="6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0"/>
        <v>1.2395833333333333</v>
      </c>
      <c r="H335" s="6">
        <f t="shared" si="2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s="6" t="s">
        <v>2039</v>
      </c>
      <c r="T335" s="6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0"/>
        <v>1.8661329305135952</v>
      </c>
      <c r="H336" s="6">
        <f t="shared" si="2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s="6" t="s">
        <v>2035</v>
      </c>
      <c r="T336" s="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0"/>
        <v>1.1428538550057536</v>
      </c>
      <c r="H337" s="6">
        <f t="shared" si="2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s="6" t="s">
        <v>2035</v>
      </c>
      <c r="T337" s="6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0"/>
        <v>0.97032531824611035</v>
      </c>
      <c r="H338" s="6">
        <f t="shared" si="2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s="6" t="s">
        <v>2035</v>
      </c>
      <c r="T338" s="6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0"/>
        <v>1.2281904761904763</v>
      </c>
      <c r="H339" s="6">
        <f t="shared" si="2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s="6" t="s">
        <v>2039</v>
      </c>
      <c r="T339" s="6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0"/>
        <v>1.7914326647564469</v>
      </c>
      <c r="H340" s="6">
        <f t="shared" si="2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s="6" t="s">
        <v>2039</v>
      </c>
      <c r="T340" s="6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0"/>
        <v>0.79951577402787966</v>
      </c>
      <c r="H341" s="6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s="6" t="s">
        <v>2039</v>
      </c>
      <c r="T341" s="6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0"/>
        <v>0.94242587601078165</v>
      </c>
      <c r="H342" s="6">
        <f t="shared" si="2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s="6" t="s">
        <v>2054</v>
      </c>
      <c r="T342" s="6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0"/>
        <v>0.84669291338582675</v>
      </c>
      <c r="H343" s="6">
        <f t="shared" si="2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s="6" t="s">
        <v>2035</v>
      </c>
      <c r="T343" s="6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0"/>
        <v>0.66521920668058454</v>
      </c>
      <c r="H344" s="6">
        <f t="shared" si="2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s="6" t="s">
        <v>2039</v>
      </c>
      <c r="T344" s="6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0"/>
        <v>0.53922222222222227</v>
      </c>
      <c r="H345" s="6">
        <f t="shared" si="2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s="6" t="s">
        <v>2039</v>
      </c>
      <c r="T345" s="6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0"/>
        <v>0.41983299595141699</v>
      </c>
      <c r="H346" s="6">
        <f t="shared" si="2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s="6" t="s">
        <v>2050</v>
      </c>
      <c r="T346" s="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0"/>
        <v>0.14694796954314721</v>
      </c>
      <c r="H347" s="6">
        <f t="shared" si="2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s="6" t="s">
        <v>2041</v>
      </c>
      <c r="T347" s="6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0"/>
        <v>0.34475</v>
      </c>
      <c r="H348" s="6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s="6" t="s">
        <v>2035</v>
      </c>
      <c r="T348" s="6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0"/>
        <v>14.007777777777777</v>
      </c>
      <c r="H349" s="6">
        <f t="shared" si="2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s="6" t="s">
        <v>2037</v>
      </c>
      <c r="T349" s="6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0"/>
        <v>0.71770351758793971</v>
      </c>
      <c r="H350" s="6">
        <f t="shared" si="2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s="6" t="s">
        <v>2033</v>
      </c>
      <c r="T350" s="6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0"/>
        <v>0.53074115044247783</v>
      </c>
      <c r="H351" s="6">
        <f t="shared" si="2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s="6" t="s">
        <v>2039</v>
      </c>
      <c r="T351" s="6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0"/>
        <v>0.05</v>
      </c>
      <c r="H352" s="6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s="6" t="s">
        <v>2035</v>
      </c>
      <c r="T352" s="6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0"/>
        <v>1.2770715249662619</v>
      </c>
      <c r="H353" s="6">
        <f t="shared" si="2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s="6" t="s">
        <v>2035</v>
      </c>
      <c r="T353" s="6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0"/>
        <v>0.34892857142857142</v>
      </c>
      <c r="H354" s="6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s="6" t="s">
        <v>2039</v>
      </c>
      <c r="T354" s="6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0"/>
        <v>4.105982142857143</v>
      </c>
      <c r="H355" s="6">
        <f t="shared" si="2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s="6" t="s">
        <v>2039</v>
      </c>
      <c r="T355" s="6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0"/>
        <v>1.2373770491803278</v>
      </c>
      <c r="H356" s="6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s="6" t="s">
        <v>2041</v>
      </c>
      <c r="T356" s="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0"/>
        <v>0.58973684210526311</v>
      </c>
      <c r="H357" s="6">
        <f t="shared" si="2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s="6" t="s">
        <v>2037</v>
      </c>
      <c r="T357" s="6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0"/>
        <v>0.36892473118279567</v>
      </c>
      <c r="H358" s="6">
        <f t="shared" si="2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s="6" t="s">
        <v>2039</v>
      </c>
      <c r="T358" s="6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0"/>
        <v>1.8491304347826087</v>
      </c>
      <c r="H359" s="6">
        <f t="shared" si="2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s="6" t="s">
        <v>2050</v>
      </c>
      <c r="T359" s="6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0"/>
        <v>0.11814432989690722</v>
      </c>
      <c r="H360" s="6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s="6" t="s">
        <v>2054</v>
      </c>
      <c r="T360" s="6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0"/>
        <v>2.9870000000000001</v>
      </c>
      <c r="H361" s="6">
        <f t="shared" si="2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s="6" t="s">
        <v>2041</v>
      </c>
      <c r="T361" s="6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0"/>
        <v>2.2635175879396985</v>
      </c>
      <c r="H362" s="6">
        <f t="shared" si="2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s="6" t="s">
        <v>2039</v>
      </c>
      <c r="T362" s="6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0"/>
        <v>1.7356363636363636</v>
      </c>
      <c r="H363" s="6">
        <f t="shared" si="2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s="6" t="s">
        <v>2039</v>
      </c>
      <c r="T363" s="6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0"/>
        <v>3.7175675675675675</v>
      </c>
      <c r="H364" s="6">
        <f t="shared" si="2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s="6" t="s">
        <v>2035</v>
      </c>
      <c r="T364" s="6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0"/>
        <v>1.601923076923077</v>
      </c>
      <c r="H365" s="6">
        <f t="shared" si="2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s="6" t="s">
        <v>2035</v>
      </c>
      <c r="T365" s="6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0"/>
        <v>16.163333333333334</v>
      </c>
      <c r="H366" s="6">
        <f t="shared" si="2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s="6" t="s">
        <v>2035</v>
      </c>
      <c r="T366" s="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0"/>
        <v>7.3343749999999996</v>
      </c>
      <c r="H367" s="6">
        <f t="shared" si="2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s="6" t="s">
        <v>2039</v>
      </c>
      <c r="T367" s="6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0"/>
        <v>5.9211111111111112</v>
      </c>
      <c r="H368" s="6">
        <f t="shared" si="2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s="6" t="s">
        <v>2039</v>
      </c>
      <c r="T368" s="6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0"/>
        <v>0.18888888888888888</v>
      </c>
      <c r="H369" s="6">
        <f t="shared" si="2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s="6" t="s">
        <v>2039</v>
      </c>
      <c r="T369" s="6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0"/>
        <v>2.7680769230769231</v>
      </c>
      <c r="H370" s="6">
        <f t="shared" si="2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s="6" t="s">
        <v>2041</v>
      </c>
      <c r="T370" s="6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0"/>
        <v>2.730185185185185</v>
      </c>
      <c r="H371" s="6">
        <f t="shared" si="2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s="6" t="s">
        <v>2041</v>
      </c>
      <c r="T371" s="6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0"/>
        <v>1.593633125556545</v>
      </c>
      <c r="H372" s="6">
        <f t="shared" si="2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s="6" t="s">
        <v>2039</v>
      </c>
      <c r="T372" s="6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0"/>
        <v>0.67869978858350954</v>
      </c>
      <c r="H373" s="6">
        <f t="shared" si="2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s="6" t="s">
        <v>2039</v>
      </c>
      <c r="T373" s="6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0"/>
        <v>15.915555555555555</v>
      </c>
      <c r="H374" s="6">
        <f t="shared" si="2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s="6" t="s">
        <v>2041</v>
      </c>
      <c r="T374" s="6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0"/>
        <v>7.3018222222222224</v>
      </c>
      <c r="H375" s="6">
        <f t="shared" si="2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s="6" t="s">
        <v>2039</v>
      </c>
      <c r="T375" s="6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0"/>
        <v>0.13185782556750297</v>
      </c>
      <c r="H376" s="6">
        <f t="shared" si="2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s="6" t="s">
        <v>2041</v>
      </c>
      <c r="T376" s="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0"/>
        <v>0.54777777777777781</v>
      </c>
      <c r="H377" s="6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s="6" t="s">
        <v>2035</v>
      </c>
      <c r="T377" s="6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0"/>
        <v>3.6102941176470589</v>
      </c>
      <c r="H378" s="6">
        <f t="shared" si="2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s="6" t="s">
        <v>2035</v>
      </c>
      <c r="T378" s="6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0"/>
        <v>0.10257545271629778</v>
      </c>
      <c r="H379" s="6">
        <f t="shared" si="2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s="6" t="s">
        <v>2039</v>
      </c>
      <c r="T379" s="6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0"/>
        <v>0.13962962962962963</v>
      </c>
      <c r="H380" s="6">
        <f t="shared" si="2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s="6" t="s">
        <v>2041</v>
      </c>
      <c r="T380" s="6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0"/>
        <v>0.40444444444444444</v>
      </c>
      <c r="H381" s="6">
        <f t="shared" si="2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s="6" t="s">
        <v>2039</v>
      </c>
      <c r="T381" s="6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0"/>
        <v>1.6032</v>
      </c>
      <c r="H382" s="6">
        <f t="shared" si="2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s="6" t="s">
        <v>2039</v>
      </c>
      <c r="T382" s="6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0"/>
        <v>1.8394339622641509</v>
      </c>
      <c r="H383" s="6">
        <f t="shared" si="2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s="6" t="s">
        <v>2039</v>
      </c>
      <c r="T383" s="6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0"/>
        <v>0.63769230769230767</v>
      </c>
      <c r="H384" s="6">
        <f t="shared" si="2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s="6" t="s">
        <v>2054</v>
      </c>
      <c r="T384" s="6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0"/>
        <v>2.2538095238095237</v>
      </c>
      <c r="H385" s="6">
        <f t="shared" si="2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s="6" t="s">
        <v>2033</v>
      </c>
      <c r="T385" s="6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0"/>
        <v>1.7200961538461539</v>
      </c>
      <c r="H386" s="6">
        <f t="shared" si="2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s="6" t="s">
        <v>2041</v>
      </c>
      <c r="T386" s="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24">E387/D387</f>
        <v>1.4616709511568124</v>
      </c>
      <c r="H387" s="6">
        <f t="shared" ref="H387:H450" si="25">E387/I387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6" t="s">
        <v>2047</v>
      </c>
      <c r="T387" s="6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4"/>
        <v>0.76423616236162362</v>
      </c>
      <c r="H388" s="6">
        <f t="shared" si="25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s="6" t="s">
        <v>2039</v>
      </c>
      <c r="T388" s="6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4"/>
        <v>0.39261467889908258</v>
      </c>
      <c r="H389" s="6">
        <f t="shared" si="25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s="6" t="s">
        <v>2037</v>
      </c>
      <c r="T389" s="6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24"/>
        <v>0.11270034843205574</v>
      </c>
      <c r="H390" s="6">
        <f t="shared" si="25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s="6" t="s">
        <v>2035</v>
      </c>
      <c r="T390" s="6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4"/>
        <v>1.2211084337349398</v>
      </c>
      <c r="H391" s="6">
        <f t="shared" si="25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s="6" t="s">
        <v>2039</v>
      </c>
      <c r="T391" s="6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4"/>
        <v>1.8654166666666667</v>
      </c>
      <c r="H392" s="6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s="6" t="s">
        <v>2054</v>
      </c>
      <c r="T392" s="6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4"/>
        <v>7.27317880794702E-2</v>
      </c>
      <c r="H393" s="6">
        <f t="shared" si="25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s="6" t="s">
        <v>2047</v>
      </c>
      <c r="T393" s="6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4"/>
        <v>0.65642371234207963</v>
      </c>
      <c r="H394" s="6">
        <f t="shared" si="25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s="6" t="s">
        <v>2037</v>
      </c>
      <c r="T394" s="6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4"/>
        <v>2.2896178343949045</v>
      </c>
      <c r="H395" s="6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s="6" t="s">
        <v>2035</v>
      </c>
      <c r="T395" s="6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4"/>
        <v>4.6937499999999996</v>
      </c>
      <c r="H396" s="6">
        <f t="shared" si="25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s="6" t="s">
        <v>2041</v>
      </c>
      <c r="T396" s="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4"/>
        <v>1.3011267605633803</v>
      </c>
      <c r="H397" s="6">
        <f t="shared" si="25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s="6" t="s">
        <v>2039</v>
      </c>
      <c r="T397" s="6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4"/>
        <v>1.6705422993492407</v>
      </c>
      <c r="H398" s="6">
        <f t="shared" si="25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s="6" t="s">
        <v>2041</v>
      </c>
      <c r="T398" s="6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4"/>
        <v>1.738641975308642</v>
      </c>
      <c r="H399" s="6">
        <f t="shared" si="25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s="6" t="s">
        <v>2035</v>
      </c>
      <c r="T399" s="6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4"/>
        <v>7.1776470588235295</v>
      </c>
      <c r="H400" s="6">
        <f t="shared" si="25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s="6" t="s">
        <v>2041</v>
      </c>
      <c r="T400" s="6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4"/>
        <v>0.63850976361767731</v>
      </c>
      <c r="H401" s="6">
        <f t="shared" si="25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s="6" t="s">
        <v>2035</v>
      </c>
      <c r="T401" s="6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4"/>
        <v>0.02</v>
      </c>
      <c r="H402" s="6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s="6" t="s">
        <v>2054</v>
      </c>
      <c r="T402" s="6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4"/>
        <v>15.302222222222222</v>
      </c>
      <c r="H403" s="6">
        <f t="shared" si="25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s="6" t="s">
        <v>2039</v>
      </c>
      <c r="T403" s="6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4"/>
        <v>0.40356164383561643</v>
      </c>
      <c r="H404" s="6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s="6" t="s">
        <v>2041</v>
      </c>
      <c r="T404" s="6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4"/>
        <v>0.86220633299284988</v>
      </c>
      <c r="H405" s="6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s="6" t="s">
        <v>2039</v>
      </c>
      <c r="T405" s="6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4"/>
        <v>3.1558486707566464</v>
      </c>
      <c r="H406" s="6">
        <f t="shared" si="25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s="6" t="s">
        <v>2039</v>
      </c>
      <c r="T406" s="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4"/>
        <v>0.89618243243243245</v>
      </c>
      <c r="H407" s="6">
        <f t="shared" si="25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s="6" t="s">
        <v>2039</v>
      </c>
      <c r="T407" s="6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4"/>
        <v>1.8214503816793892</v>
      </c>
      <c r="H408" s="6">
        <f t="shared" si="25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s="6" t="s">
        <v>2041</v>
      </c>
      <c r="T408" s="6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4"/>
        <v>3.5588235294117645</v>
      </c>
      <c r="H409" s="6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s="6" t="s">
        <v>2039</v>
      </c>
      <c r="T409" s="6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4"/>
        <v>1.3183695652173912</v>
      </c>
      <c r="H410" s="6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s="6" t="s">
        <v>2041</v>
      </c>
      <c r="T410" s="6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4"/>
        <v>0.46315634218289087</v>
      </c>
      <c r="H411" s="6">
        <f t="shared" si="25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s="6" t="s">
        <v>2035</v>
      </c>
      <c r="T411" s="6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4"/>
        <v>0.36132726089785294</v>
      </c>
      <c r="H412" s="6">
        <f t="shared" si="25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s="6" t="s">
        <v>2050</v>
      </c>
      <c r="T412" s="6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4"/>
        <v>1.0462820512820512</v>
      </c>
      <c r="H413" s="6">
        <f t="shared" si="25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s="6" t="s">
        <v>2039</v>
      </c>
      <c r="T413" s="6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4"/>
        <v>6.6885714285714286</v>
      </c>
      <c r="H414" s="6">
        <f t="shared" si="25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s="6" t="s">
        <v>2047</v>
      </c>
      <c r="T414" s="6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4"/>
        <v>0.62072823218997364</v>
      </c>
      <c r="H415" s="6">
        <f t="shared" si="25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s="6" t="s">
        <v>2041</v>
      </c>
      <c r="T415" s="6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4"/>
        <v>0.84699787460148779</v>
      </c>
      <c r="H416" s="6">
        <f t="shared" si="25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s="6" t="s">
        <v>2033</v>
      </c>
      <c r="T416" s="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4"/>
        <v>0.11059030837004405</v>
      </c>
      <c r="H417" s="6">
        <f t="shared" si="25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s="6" t="s">
        <v>2039</v>
      </c>
      <c r="T417" s="6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4"/>
        <v>0.43838781575037145</v>
      </c>
      <c r="H418" s="6">
        <f t="shared" si="25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s="6" t="s">
        <v>2041</v>
      </c>
      <c r="T418" s="6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4"/>
        <v>0.55470588235294116</v>
      </c>
      <c r="H419" s="6">
        <f t="shared" si="25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s="6" t="s">
        <v>2039</v>
      </c>
      <c r="T419" s="6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4"/>
        <v>0.57399511301160655</v>
      </c>
      <c r="H420" s="6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s="6" t="s">
        <v>2041</v>
      </c>
      <c r="T420" s="6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4"/>
        <v>1.2343497363796134</v>
      </c>
      <c r="H421" s="6">
        <f t="shared" si="25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s="6" t="s">
        <v>2037</v>
      </c>
      <c r="T421" s="6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4"/>
        <v>1.2846</v>
      </c>
      <c r="H422" s="6">
        <f t="shared" si="25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s="6" t="s">
        <v>2039</v>
      </c>
      <c r="T422" s="6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4"/>
        <v>0.63989361702127656</v>
      </c>
      <c r="H423" s="6">
        <f t="shared" si="25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s="6" t="s">
        <v>2037</v>
      </c>
      <c r="T423" s="6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4"/>
        <v>1.2729885057471264</v>
      </c>
      <c r="H424" s="6">
        <f t="shared" si="25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s="6" t="s">
        <v>2039</v>
      </c>
      <c r="T424" s="6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4"/>
        <v>0.10638024357239513</v>
      </c>
      <c r="H425" s="6">
        <f t="shared" si="25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s="6" t="s">
        <v>2033</v>
      </c>
      <c r="T425" s="6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4"/>
        <v>0.40470588235294119</v>
      </c>
      <c r="H426" s="6">
        <f t="shared" si="25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s="6" t="s">
        <v>2035</v>
      </c>
      <c r="T426" s="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4"/>
        <v>2.8766666666666665</v>
      </c>
      <c r="H427" s="6">
        <f t="shared" si="25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s="6" t="s">
        <v>2054</v>
      </c>
      <c r="T427" s="6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4"/>
        <v>5.7294444444444448</v>
      </c>
      <c r="H428" s="6">
        <f t="shared" si="25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s="6" t="s">
        <v>2039</v>
      </c>
      <c r="T428" s="6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4"/>
        <v>1.1290429799426933</v>
      </c>
      <c r="H429" s="6">
        <f t="shared" si="25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s="6" t="s">
        <v>2039</v>
      </c>
      <c r="T429" s="6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4"/>
        <v>0.46387573964497042</v>
      </c>
      <c r="H430" s="6">
        <f t="shared" si="25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s="6" t="s">
        <v>2041</v>
      </c>
      <c r="T430" s="6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4"/>
        <v>0.90675916230366493</v>
      </c>
      <c r="H431" s="6">
        <f t="shared" si="25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s="6" t="s">
        <v>2054</v>
      </c>
      <c r="T431" s="6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4"/>
        <v>0.67740740740740746</v>
      </c>
      <c r="H432" s="6">
        <f t="shared" si="25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s="6" t="s">
        <v>2039</v>
      </c>
      <c r="T432" s="6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4"/>
        <v>1.9249019607843136</v>
      </c>
      <c r="H433" s="6">
        <f t="shared" si="25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s="6" t="s">
        <v>2039</v>
      </c>
      <c r="T433" s="6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4"/>
        <v>0.82714285714285718</v>
      </c>
      <c r="H434" s="6">
        <f t="shared" si="25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s="6" t="s">
        <v>2039</v>
      </c>
      <c r="T434" s="6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4"/>
        <v>0.54163920922570019</v>
      </c>
      <c r="H435" s="6">
        <f t="shared" si="25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s="6" t="s">
        <v>2041</v>
      </c>
      <c r="T435" s="6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4"/>
        <v>0.16722222222222222</v>
      </c>
      <c r="H436" s="6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s="6" t="s">
        <v>2039</v>
      </c>
      <c r="T436" s="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4"/>
        <v>1.168766404199475</v>
      </c>
      <c r="H437" s="6">
        <f t="shared" si="25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s="6" t="s">
        <v>2039</v>
      </c>
      <c r="T437" s="6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4"/>
        <v>10.521538461538462</v>
      </c>
      <c r="H438" s="6">
        <f t="shared" si="25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s="6" t="s">
        <v>2035</v>
      </c>
      <c r="T438" s="6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4"/>
        <v>1.2307407407407407</v>
      </c>
      <c r="H439" s="6">
        <f t="shared" si="25"/>
        <v>51.921875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s="6" t="s">
        <v>2041</v>
      </c>
      <c r="T439" s="6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4"/>
        <v>1.7863855421686747</v>
      </c>
      <c r="H440" s="6">
        <f t="shared" si="25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s="6" t="s">
        <v>2039</v>
      </c>
      <c r="T440" s="6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4"/>
        <v>3.5528169014084505</v>
      </c>
      <c r="H441" s="6">
        <f t="shared" si="25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s="6" t="s">
        <v>2041</v>
      </c>
      <c r="T441" s="6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4"/>
        <v>1.6190634146341463</v>
      </c>
      <c r="H442" s="6">
        <f t="shared" si="25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s="6" t="s">
        <v>2041</v>
      </c>
      <c r="T442" s="6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4"/>
        <v>0.24914285714285714</v>
      </c>
      <c r="H443" s="6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s="6" t="s">
        <v>2037</v>
      </c>
      <c r="T443" s="6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4"/>
        <v>1.9872222222222222</v>
      </c>
      <c r="H444" s="6">
        <f t="shared" si="25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s="6" t="s">
        <v>2039</v>
      </c>
      <c r="T444" s="6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4"/>
        <v>0.34752688172043011</v>
      </c>
      <c r="H445" s="6">
        <f t="shared" si="25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s="6" t="s">
        <v>2039</v>
      </c>
      <c r="T445" s="6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4"/>
        <v>1.7641935483870967</v>
      </c>
      <c r="H446" s="6">
        <f t="shared" si="25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s="6" t="s">
        <v>2035</v>
      </c>
      <c r="T446" s="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4"/>
        <v>5.1138095238095236</v>
      </c>
      <c r="H447" s="6">
        <f t="shared" si="25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s="6" t="s">
        <v>2039</v>
      </c>
      <c r="T447" s="6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4"/>
        <v>0.82044117647058823</v>
      </c>
      <c r="H448" s="6">
        <f t="shared" si="25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s="6" t="s">
        <v>2037</v>
      </c>
      <c r="T448" s="6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4"/>
        <v>0.24326030927835052</v>
      </c>
      <c r="H449" s="6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s="6" t="s">
        <v>2041</v>
      </c>
      <c r="T449" s="6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4"/>
        <v>0.50482758620689661</v>
      </c>
      <c r="H450" s="6">
        <f t="shared" si="25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s="6" t="s">
        <v>2050</v>
      </c>
      <c r="T450" s="6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28">E451/D451</f>
        <v>9.67</v>
      </c>
      <c r="H451" s="6">
        <f t="shared" ref="H451:H514" si="29">E451/I451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6" t="s">
        <v>2050</v>
      </c>
      <c r="T451" s="6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8"/>
        <v>0.04</v>
      </c>
      <c r="H452" s="6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s="6" t="s">
        <v>2041</v>
      </c>
      <c r="T452" s="6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8"/>
        <v>1.2284501347708894</v>
      </c>
      <c r="H453" s="6">
        <f t="shared" si="2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s="6" t="s">
        <v>2035</v>
      </c>
      <c r="T453" s="6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28"/>
        <v>0.63437500000000002</v>
      </c>
      <c r="H454" s="6">
        <f t="shared" si="29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s="6" t="s">
        <v>2041</v>
      </c>
      <c r="T454" s="6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28"/>
        <v>0.56331688596491225</v>
      </c>
      <c r="H455" s="6">
        <f t="shared" si="2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s="6" t="s">
        <v>2041</v>
      </c>
      <c r="T455" s="6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28"/>
        <v>0.44074999999999998</v>
      </c>
      <c r="H456" s="6">
        <f t="shared" si="29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s="6" t="s">
        <v>2041</v>
      </c>
      <c r="T456" s="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28"/>
        <v>1.1837253218884121</v>
      </c>
      <c r="H457" s="6">
        <f t="shared" si="2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s="6" t="s">
        <v>2039</v>
      </c>
      <c r="T457" s="6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28"/>
        <v>1.041243169398907</v>
      </c>
      <c r="H458" s="6">
        <f t="shared" si="2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s="6" t="s">
        <v>2035</v>
      </c>
      <c r="T458" s="6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28"/>
        <v>0.26640000000000003</v>
      </c>
      <c r="H459" s="6">
        <f t="shared" si="29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s="6" t="s">
        <v>2039</v>
      </c>
      <c r="T459" s="6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28"/>
        <v>3.5120118343195266</v>
      </c>
      <c r="H460" s="6">
        <f t="shared" si="2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s="6" t="s">
        <v>2039</v>
      </c>
      <c r="T460" s="6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28"/>
        <v>0.90063492063492068</v>
      </c>
      <c r="H461" s="6">
        <f t="shared" si="2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s="6" t="s">
        <v>2041</v>
      </c>
      <c r="T461" s="6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28"/>
        <v>1.7162500000000001</v>
      </c>
      <c r="H462" s="6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s="6" t="s">
        <v>2039</v>
      </c>
      <c r="T462" s="6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28"/>
        <v>1.4104655870445344</v>
      </c>
      <c r="H463" s="6">
        <f t="shared" si="2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s="6" t="s">
        <v>2041</v>
      </c>
      <c r="T463" s="6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28"/>
        <v>0.30579449152542371</v>
      </c>
      <c r="H464" s="6">
        <f t="shared" si="2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s="6" t="s">
        <v>2050</v>
      </c>
      <c r="T464" s="6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28"/>
        <v>1.0816455696202532</v>
      </c>
      <c r="H465" s="6">
        <f t="shared" si="2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s="6" t="s">
        <v>2041</v>
      </c>
      <c r="T465" s="6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28"/>
        <v>1.3345505617977529</v>
      </c>
      <c r="H466" s="6">
        <f t="shared" si="2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s="6" t="s">
        <v>2039</v>
      </c>
      <c r="T466" s="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28"/>
        <v>1.8785106382978722</v>
      </c>
      <c r="H467" s="6">
        <f t="shared" si="29"/>
        <v>110.3625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s="6" t="s">
        <v>2047</v>
      </c>
      <c r="T467" s="6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28"/>
        <v>3.32</v>
      </c>
      <c r="H468" s="6">
        <f t="shared" si="29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s="6" t="s">
        <v>2037</v>
      </c>
      <c r="T468" s="6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28"/>
        <v>5.7521428571428572</v>
      </c>
      <c r="H469" s="6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s="6" t="s">
        <v>2037</v>
      </c>
      <c r="T469" s="6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28"/>
        <v>0.40500000000000003</v>
      </c>
      <c r="H470" s="6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s="6" t="s">
        <v>2039</v>
      </c>
      <c r="T470" s="6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28"/>
        <v>1.8442857142857143</v>
      </c>
      <c r="H471" s="6">
        <f t="shared" si="29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s="6" t="s">
        <v>2041</v>
      </c>
      <c r="T471" s="6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28"/>
        <v>2.8580555555555556</v>
      </c>
      <c r="H472" s="6">
        <f t="shared" si="29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s="6" t="s">
        <v>2037</v>
      </c>
      <c r="T472" s="6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28"/>
        <v>3.19</v>
      </c>
      <c r="H473" s="6">
        <f t="shared" si="29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s="6" t="s">
        <v>2033</v>
      </c>
      <c r="T473" s="6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28"/>
        <v>0.39234070221066319</v>
      </c>
      <c r="H474" s="6">
        <f t="shared" si="2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s="6" t="s">
        <v>2035</v>
      </c>
      <c r="T474" s="6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28"/>
        <v>1.7814000000000001</v>
      </c>
      <c r="H475" s="6">
        <f t="shared" si="2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s="6" t="s">
        <v>2035</v>
      </c>
      <c r="T475" s="6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28"/>
        <v>3.6515</v>
      </c>
      <c r="H476" s="6">
        <f t="shared" si="2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s="6" t="s">
        <v>2041</v>
      </c>
      <c r="T476" s="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28"/>
        <v>1.1394594594594594</v>
      </c>
      <c r="H477" s="6">
        <f t="shared" si="2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s="6" t="s">
        <v>2047</v>
      </c>
      <c r="T477" s="6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28"/>
        <v>0.29828720626631855</v>
      </c>
      <c r="H478" s="6">
        <f t="shared" si="2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s="6" t="s">
        <v>2047</v>
      </c>
      <c r="T478" s="6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28"/>
        <v>0.54270588235294115</v>
      </c>
      <c r="H479" s="6">
        <f t="shared" si="2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s="6" t="s">
        <v>2041</v>
      </c>
      <c r="T479" s="6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28"/>
        <v>2.3634156976744185</v>
      </c>
      <c r="H480" s="6">
        <f t="shared" si="2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s="6" t="s">
        <v>2037</v>
      </c>
      <c r="T480" s="6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28"/>
        <v>5.1291666666666664</v>
      </c>
      <c r="H481" s="6">
        <f t="shared" si="2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s="6" t="s">
        <v>2033</v>
      </c>
      <c r="T481" s="6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28"/>
        <v>1.0065116279069768</v>
      </c>
      <c r="H482" s="6">
        <f t="shared" si="29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s="6" t="s">
        <v>2054</v>
      </c>
      <c r="T482" s="6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28"/>
        <v>0.81348423194303154</v>
      </c>
      <c r="H483" s="6">
        <f t="shared" si="2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s="6" t="s">
        <v>2039</v>
      </c>
      <c r="T483" s="6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28"/>
        <v>0.16404761904761905</v>
      </c>
      <c r="H484" s="6">
        <f t="shared" si="29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s="6" t="s">
        <v>2047</v>
      </c>
      <c r="T484" s="6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28"/>
        <v>0.52774617067833696</v>
      </c>
      <c r="H485" s="6">
        <f t="shared" si="2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s="6" t="s">
        <v>2039</v>
      </c>
      <c r="T485" s="6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28"/>
        <v>2.6020608108108108</v>
      </c>
      <c r="H486" s="6">
        <f t="shared" si="2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s="6" t="s">
        <v>2033</v>
      </c>
      <c r="T486" s="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28"/>
        <v>0.30732891832229581</v>
      </c>
      <c r="H487" s="6">
        <f t="shared" si="2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s="6" t="s">
        <v>2039</v>
      </c>
      <c r="T487" s="6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28"/>
        <v>0.13500000000000001</v>
      </c>
      <c r="H488" s="6">
        <f t="shared" si="29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s="6" t="s">
        <v>2047</v>
      </c>
      <c r="T488" s="6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28"/>
        <v>1.7862556663644606</v>
      </c>
      <c r="H489" s="6">
        <f t="shared" si="2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s="6" t="s">
        <v>2039</v>
      </c>
      <c r="T489" s="6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28"/>
        <v>2.2005660377358489</v>
      </c>
      <c r="H490" s="6">
        <f t="shared" si="2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s="6" t="s">
        <v>2039</v>
      </c>
      <c r="T490" s="6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28"/>
        <v>1.015108695652174</v>
      </c>
      <c r="H491" s="6">
        <f t="shared" si="2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s="6" t="s">
        <v>2037</v>
      </c>
      <c r="T491" s="6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28"/>
        <v>1.915</v>
      </c>
      <c r="H492" s="6">
        <f t="shared" si="2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s="6" t="s">
        <v>2064</v>
      </c>
      <c r="T492" s="6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28"/>
        <v>3.0534683098591549</v>
      </c>
      <c r="H493" s="6">
        <f t="shared" si="2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s="6" t="s">
        <v>2033</v>
      </c>
      <c r="T493" s="6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28"/>
        <v>0.23995287958115183</v>
      </c>
      <c r="H494" s="6">
        <f t="shared" si="2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s="6" t="s">
        <v>2041</v>
      </c>
      <c r="T494" s="6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28"/>
        <v>7.2377777777777776</v>
      </c>
      <c r="H495" s="6">
        <f t="shared" si="29"/>
        <v>101.78125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s="6" t="s">
        <v>2054</v>
      </c>
      <c r="T495" s="6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28"/>
        <v>5.4736000000000002</v>
      </c>
      <c r="H496" s="6">
        <f t="shared" si="2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s="6" t="s">
        <v>2037</v>
      </c>
      <c r="T496" s="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28"/>
        <v>4.1449999999999996</v>
      </c>
      <c r="H497" s="6">
        <f t="shared" si="29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s="6" t="s">
        <v>2039</v>
      </c>
      <c r="T497" s="6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28"/>
        <v>9.0696409140369975E-3</v>
      </c>
      <c r="H498" s="6">
        <f t="shared" si="29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s="6" t="s">
        <v>2041</v>
      </c>
      <c r="T498" s="6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28"/>
        <v>0.34173469387755101</v>
      </c>
      <c r="H499" s="6">
        <f t="shared" si="2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s="6" t="s">
        <v>2037</v>
      </c>
      <c r="T499" s="6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28"/>
        <v>0.239488107549121</v>
      </c>
      <c r="H500" s="6">
        <f t="shared" si="2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s="6" t="s">
        <v>2037</v>
      </c>
      <c r="T500" s="6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28"/>
        <v>0.48072649572649573</v>
      </c>
      <c r="H501" s="6">
        <f t="shared" si="2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s="6" t="s">
        <v>2041</v>
      </c>
      <c r="T501" s="6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28"/>
        <v>0</v>
      </c>
      <c r="H502" s="6" t="e">
        <f t="shared" si="29"/>
        <v>#DIV/0!</v>
      </c>
      <c r="I502"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s="6" t="s">
        <v>2039</v>
      </c>
      <c r="T502" s="6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28"/>
        <v>0.70145182291666663</v>
      </c>
      <c r="H503" s="6">
        <f t="shared" si="2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s="6" t="s">
        <v>2041</v>
      </c>
      <c r="T503" s="6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28"/>
        <v>5.2992307692307694</v>
      </c>
      <c r="H504" s="6">
        <f t="shared" si="2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s="6" t="s">
        <v>2050</v>
      </c>
      <c r="T504" s="6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28"/>
        <v>1.8032549019607844</v>
      </c>
      <c r="H505" s="6">
        <f t="shared" si="2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s="6" t="s">
        <v>2041</v>
      </c>
      <c r="T505" s="6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28"/>
        <v>0.92320000000000002</v>
      </c>
      <c r="H506" s="6">
        <f t="shared" si="2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s="6" t="s">
        <v>2035</v>
      </c>
      <c r="T506" s="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28"/>
        <v>0.13901001112347053</v>
      </c>
      <c r="H507" s="6">
        <f t="shared" si="2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s="6" t="s">
        <v>2047</v>
      </c>
      <c r="T507" s="6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28"/>
        <v>9.2707777777777771</v>
      </c>
      <c r="H508" s="6">
        <f t="shared" si="2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s="6" t="s">
        <v>2039</v>
      </c>
      <c r="T508" s="6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28"/>
        <v>0.39857142857142858</v>
      </c>
      <c r="H509" s="6">
        <f t="shared" si="29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s="6" t="s">
        <v>2037</v>
      </c>
      <c r="T509" s="6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28"/>
        <v>1.1222929936305732</v>
      </c>
      <c r="H510" s="6">
        <f t="shared" si="2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s="6" t="s">
        <v>2039</v>
      </c>
      <c r="T510" s="6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28"/>
        <v>0.70925816023738875</v>
      </c>
      <c r="H511" s="6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s="6" t="s">
        <v>2039</v>
      </c>
      <c r="T511" s="6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28"/>
        <v>1.1908974358974358</v>
      </c>
      <c r="H512" s="6">
        <f t="shared" si="2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s="6" t="s">
        <v>2041</v>
      </c>
      <c r="T512" s="6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28"/>
        <v>0.24017591339648173</v>
      </c>
      <c r="H513" s="6">
        <f t="shared" si="2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s="6" t="s">
        <v>2039</v>
      </c>
      <c r="T513" s="6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28"/>
        <v>1.3931868131868133</v>
      </c>
      <c r="H514" s="6">
        <f t="shared" si="2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s="6" t="s">
        <v>2050</v>
      </c>
      <c r="T514" s="6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32">E515/D515</f>
        <v>0.39277108433734942</v>
      </c>
      <c r="H515" s="6">
        <f t="shared" ref="H515:H578" si="33">E515/I515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6" t="s">
        <v>2041</v>
      </c>
      <c r="T515" s="6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2"/>
        <v>0.22439077144917088</v>
      </c>
      <c r="H516" s="6">
        <f t="shared" si="33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s="6" t="s">
        <v>2035</v>
      </c>
      <c r="T516" s="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2"/>
        <v>0.55779069767441858</v>
      </c>
      <c r="H517" s="6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s="6" t="s">
        <v>2039</v>
      </c>
      <c r="T517" s="6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32"/>
        <v>0.42523125996810207</v>
      </c>
      <c r="H518" s="6">
        <f t="shared" si="3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s="6" t="s">
        <v>2047</v>
      </c>
      <c r="T518" s="6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2"/>
        <v>1.1200000000000001</v>
      </c>
      <c r="H519" s="6">
        <f t="shared" si="33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s="6" t="s">
        <v>2033</v>
      </c>
      <c r="T519" s="6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2"/>
        <v>7.0681818181818179E-2</v>
      </c>
      <c r="H520" s="6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s="6" t="s">
        <v>2041</v>
      </c>
      <c r="T520" s="6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2"/>
        <v>1.0174563871693867</v>
      </c>
      <c r="H521" s="6">
        <f t="shared" si="3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s="6" t="s">
        <v>2035</v>
      </c>
      <c r="T521" s="6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2"/>
        <v>4.2575000000000003</v>
      </c>
      <c r="H522" s="6">
        <f t="shared" si="33"/>
        <v>106.4375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s="6" t="s">
        <v>2039</v>
      </c>
      <c r="T522" s="6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2"/>
        <v>1.4553947368421052</v>
      </c>
      <c r="H523" s="6">
        <f t="shared" si="3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s="6" t="s">
        <v>2041</v>
      </c>
      <c r="T523" s="6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2"/>
        <v>0.32453465346534655</v>
      </c>
      <c r="H524" s="6">
        <f t="shared" si="3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s="6" t="s">
        <v>2041</v>
      </c>
      <c r="T524" s="6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2"/>
        <v>7.003333333333333</v>
      </c>
      <c r="H525" s="6">
        <f t="shared" si="33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s="6" t="s">
        <v>2041</v>
      </c>
      <c r="T525" s="6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2"/>
        <v>0.83904860392967939</v>
      </c>
      <c r="H526" s="6">
        <f t="shared" si="3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s="6" t="s">
        <v>2039</v>
      </c>
      <c r="T526" s="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2"/>
        <v>0.84190476190476193</v>
      </c>
      <c r="H527" s="6">
        <f t="shared" si="33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s="6" t="s">
        <v>2037</v>
      </c>
      <c r="T527" s="6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2"/>
        <v>1.5595180722891566</v>
      </c>
      <c r="H528" s="6">
        <f t="shared" si="3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s="6" t="s">
        <v>2039</v>
      </c>
      <c r="T528" s="6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2"/>
        <v>0.99619450317124736</v>
      </c>
      <c r="H529" s="6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s="6" t="s">
        <v>2041</v>
      </c>
      <c r="T529" s="6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2"/>
        <v>0.80300000000000005</v>
      </c>
      <c r="H530" s="6">
        <f t="shared" si="33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s="6" t="s">
        <v>2035</v>
      </c>
      <c r="T530" s="6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2"/>
        <v>0.11254901960784314</v>
      </c>
      <c r="H531" s="6">
        <f t="shared" si="33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s="6" t="s">
        <v>2050</v>
      </c>
      <c r="T531" s="6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2"/>
        <v>0.91740952380952379</v>
      </c>
      <c r="H532" s="6">
        <f t="shared" si="3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s="6" t="s">
        <v>2047</v>
      </c>
      <c r="T532" s="6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2"/>
        <v>0.95521156936261387</v>
      </c>
      <c r="H533" s="6">
        <f t="shared" si="3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s="6" t="s">
        <v>2050</v>
      </c>
      <c r="T533" s="6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2"/>
        <v>5.0287499999999996</v>
      </c>
      <c r="H534" s="6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s="6" t="s">
        <v>2039</v>
      </c>
      <c r="T534" s="6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2"/>
        <v>1.5924394463667819</v>
      </c>
      <c r="H535" s="6">
        <f t="shared" si="3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s="6" t="s">
        <v>2035</v>
      </c>
      <c r="T535" s="6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2"/>
        <v>0.15022446689113356</v>
      </c>
      <c r="H536" s="6">
        <f t="shared" si="33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s="6" t="s">
        <v>2041</v>
      </c>
      <c r="T536" s="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2"/>
        <v>4.820384615384615</v>
      </c>
      <c r="H537" s="6">
        <f t="shared" si="3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s="6" t="s">
        <v>2039</v>
      </c>
      <c r="T537" s="6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2"/>
        <v>1.4996938775510205</v>
      </c>
      <c r="H538" s="6">
        <f t="shared" si="3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s="6" t="s">
        <v>2047</v>
      </c>
      <c r="T538" s="6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2"/>
        <v>1.1722156398104266</v>
      </c>
      <c r="H539" s="6">
        <f t="shared" si="3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s="6" t="s">
        <v>2041</v>
      </c>
      <c r="T539" s="6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2"/>
        <v>0.37695968274950431</v>
      </c>
      <c r="H540" s="6">
        <f t="shared" si="3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s="6" t="s">
        <v>2050</v>
      </c>
      <c r="T540" s="6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2"/>
        <v>0.72653061224489801</v>
      </c>
      <c r="H541" s="6">
        <f t="shared" si="33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s="6" t="s">
        <v>2033</v>
      </c>
      <c r="T541" s="6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2"/>
        <v>2.6598113207547169</v>
      </c>
      <c r="H542" s="6">
        <f t="shared" si="3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s="6" t="s">
        <v>2054</v>
      </c>
      <c r="T542" s="6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2"/>
        <v>0.24205617977528091</v>
      </c>
      <c r="H543" s="6">
        <f t="shared" si="3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s="6" t="s">
        <v>2050</v>
      </c>
      <c r="T543" s="6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2"/>
        <v>2.5064935064935064E-2</v>
      </c>
      <c r="H544" s="6">
        <f t="shared" si="33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s="6" t="s">
        <v>2035</v>
      </c>
      <c r="T544" s="6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2"/>
        <v>0.1632979976442874</v>
      </c>
      <c r="H545" s="6">
        <f t="shared" si="3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s="6" t="s">
        <v>2050</v>
      </c>
      <c r="T545" s="6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2"/>
        <v>2.7650000000000001</v>
      </c>
      <c r="H546" s="6">
        <f t="shared" si="33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s="6" t="s">
        <v>2035</v>
      </c>
      <c r="T546" s="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2"/>
        <v>0.88803571428571426</v>
      </c>
      <c r="H547" s="6">
        <f t="shared" si="3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s="6" t="s">
        <v>2039</v>
      </c>
      <c r="T547" s="6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2"/>
        <v>1.6357142857142857</v>
      </c>
      <c r="H548" s="6">
        <f t="shared" si="33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s="6" t="s">
        <v>2039</v>
      </c>
      <c r="T548" s="6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2"/>
        <v>9.69</v>
      </c>
      <c r="H549" s="6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s="6" t="s">
        <v>2041</v>
      </c>
      <c r="T549" s="6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2"/>
        <v>2.7091376701966716</v>
      </c>
      <c r="H550" s="6">
        <f t="shared" si="3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s="6" t="s">
        <v>2039</v>
      </c>
      <c r="T550" s="6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2"/>
        <v>2.8421355932203389</v>
      </c>
      <c r="H551" s="6">
        <f t="shared" si="3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s="6" t="s">
        <v>2037</v>
      </c>
      <c r="T551" s="6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2"/>
        <v>0.04</v>
      </c>
      <c r="H552" s="6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s="6" t="s">
        <v>2035</v>
      </c>
      <c r="T552" s="6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2"/>
        <v>0.58632981676846196</v>
      </c>
      <c r="H553" s="6">
        <f t="shared" si="3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s="6" t="s">
        <v>2037</v>
      </c>
      <c r="T553" s="6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2"/>
        <v>0.98511111111111116</v>
      </c>
      <c r="H554" s="6">
        <f t="shared" si="33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s="6" t="s">
        <v>2039</v>
      </c>
      <c r="T554" s="6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2"/>
        <v>0.43975381008206332</v>
      </c>
      <c r="H555" s="6">
        <f t="shared" si="3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s="6" t="s">
        <v>2035</v>
      </c>
      <c r="T555" s="6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2"/>
        <v>1.5166315789473683</v>
      </c>
      <c r="H556" s="6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s="6" t="s">
        <v>2035</v>
      </c>
      <c r="T556" s="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2"/>
        <v>2.2363492063492063</v>
      </c>
      <c r="H557" s="6">
        <f t="shared" si="3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s="6" t="s">
        <v>2035</v>
      </c>
      <c r="T557" s="6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2"/>
        <v>2.3975</v>
      </c>
      <c r="H558" s="6">
        <f t="shared" si="3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s="6" t="s">
        <v>2047</v>
      </c>
      <c r="T558" s="6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2"/>
        <v>1.9933333333333334</v>
      </c>
      <c r="H559" s="6">
        <f t="shared" si="3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s="6" t="s">
        <v>2041</v>
      </c>
      <c r="T559" s="6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2"/>
        <v>1.373448275862069</v>
      </c>
      <c r="H560" s="6">
        <f t="shared" si="3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s="6" t="s">
        <v>2039</v>
      </c>
      <c r="T560" s="6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2"/>
        <v>1.009696106362773</v>
      </c>
      <c r="H561" s="6">
        <f t="shared" si="3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s="6" t="s">
        <v>2039</v>
      </c>
      <c r="T561" s="6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2"/>
        <v>7.9416000000000002</v>
      </c>
      <c r="H562" s="6">
        <f t="shared" si="3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s="6" t="s">
        <v>2041</v>
      </c>
      <c r="T562" s="6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2"/>
        <v>3.6970000000000001</v>
      </c>
      <c r="H563" s="6">
        <f t="shared" si="3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s="6" t="s">
        <v>2039</v>
      </c>
      <c r="T563" s="6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2"/>
        <v>0.12818181818181817</v>
      </c>
      <c r="H564" s="6">
        <f t="shared" si="33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s="6" t="s">
        <v>2035</v>
      </c>
      <c r="T564" s="6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2"/>
        <v>1.3802702702702703</v>
      </c>
      <c r="H565" s="6">
        <f t="shared" si="33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s="6" t="s">
        <v>2041</v>
      </c>
      <c r="T565" s="6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2"/>
        <v>0.83813278008298753</v>
      </c>
      <c r="H566" s="6">
        <f t="shared" si="3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s="6" t="s">
        <v>2039</v>
      </c>
      <c r="T566" s="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2"/>
        <v>2.0460063224446787</v>
      </c>
      <c r="H567" s="6">
        <f t="shared" si="3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s="6" t="s">
        <v>2039</v>
      </c>
      <c r="T567" s="6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2"/>
        <v>0.44344086021505374</v>
      </c>
      <c r="H568" s="6">
        <f t="shared" si="33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s="6" t="s">
        <v>2035</v>
      </c>
      <c r="T568" s="6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2"/>
        <v>2.1860294117647059</v>
      </c>
      <c r="H569" s="6">
        <f t="shared" si="3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s="6" t="s">
        <v>2035</v>
      </c>
      <c r="T569" s="6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2"/>
        <v>1.8603314917127072</v>
      </c>
      <c r="H570" s="6">
        <f t="shared" si="33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s="6" t="s">
        <v>2039</v>
      </c>
      <c r="T570" s="6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2"/>
        <v>2.3733830845771142</v>
      </c>
      <c r="H571" s="6">
        <f t="shared" si="3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s="6" t="s">
        <v>2041</v>
      </c>
      <c r="T571" s="6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2"/>
        <v>3.0565384615384614</v>
      </c>
      <c r="H572" s="6">
        <f t="shared" si="3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s="6" t="s">
        <v>2035</v>
      </c>
      <c r="T572" s="6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2"/>
        <v>0.94142857142857139</v>
      </c>
      <c r="H573" s="6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s="6" t="s">
        <v>2041</v>
      </c>
      <c r="T573" s="6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2"/>
        <v>0.54400000000000004</v>
      </c>
      <c r="H574" s="6">
        <f t="shared" si="33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s="6" t="s">
        <v>2035</v>
      </c>
      <c r="T574" s="6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2"/>
        <v>1.1188059701492536</v>
      </c>
      <c r="H575" s="6">
        <f t="shared" si="3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s="6" t="s">
        <v>2064</v>
      </c>
      <c r="T575" s="6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2"/>
        <v>3.6914814814814814</v>
      </c>
      <c r="H576" s="6">
        <f t="shared" si="3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s="6" t="s">
        <v>2033</v>
      </c>
      <c r="T576" s="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2"/>
        <v>0.62930372148859548</v>
      </c>
      <c r="H577" s="6">
        <f t="shared" si="3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s="6" t="s">
        <v>2039</v>
      </c>
      <c r="T577" s="6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2"/>
        <v>0.6492783505154639</v>
      </c>
      <c r="H578" s="6">
        <f t="shared" si="33"/>
        <v>98.40625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s="6" t="s">
        <v>2039</v>
      </c>
      <c r="T578" s="6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36">E579/D579</f>
        <v>0.18853658536585366</v>
      </c>
      <c r="H579" s="6">
        <f t="shared" ref="H579:H642" si="37">E579/I579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6" t="s">
        <v>2035</v>
      </c>
      <c r="T579" s="6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6"/>
        <v>0.1675440414507772</v>
      </c>
      <c r="H580" s="6">
        <f t="shared" si="3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s="6" t="s">
        <v>2041</v>
      </c>
      <c r="T580" s="6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6"/>
        <v>1.0111290322580646</v>
      </c>
      <c r="H581" s="6">
        <f t="shared" si="37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s="6" t="s">
        <v>2035</v>
      </c>
      <c r="T581" s="6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36"/>
        <v>3.4150228310502282</v>
      </c>
      <c r="H582" s="6">
        <f t="shared" si="3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s="6" t="s">
        <v>2039</v>
      </c>
      <c r="T582" s="6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6"/>
        <v>0.64016666666666666</v>
      </c>
      <c r="H583" s="6">
        <f t="shared" si="37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s="6" t="s">
        <v>2037</v>
      </c>
      <c r="T583" s="6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6"/>
        <v>0.5208045977011494</v>
      </c>
      <c r="H584" s="6">
        <f t="shared" si="37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s="6" t="s">
        <v>2050</v>
      </c>
      <c r="T584" s="6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6"/>
        <v>3.2240211640211642</v>
      </c>
      <c r="H585" s="6">
        <f t="shared" si="3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s="6" t="s">
        <v>2041</v>
      </c>
      <c r="T585" s="6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6"/>
        <v>1.1950810185185186</v>
      </c>
      <c r="H586" s="6">
        <f t="shared" si="3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s="6" t="s">
        <v>2037</v>
      </c>
      <c r="T586" s="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6"/>
        <v>1.4679775280898877</v>
      </c>
      <c r="H587" s="6">
        <f t="shared" si="3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s="6" t="s">
        <v>2047</v>
      </c>
      <c r="T587" s="6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6"/>
        <v>9.5057142857142853</v>
      </c>
      <c r="H588" s="6">
        <f t="shared" si="3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s="6" t="s">
        <v>2035</v>
      </c>
      <c r="T588" s="6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6"/>
        <v>0.72893617021276591</v>
      </c>
      <c r="H589" s="6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s="6" t="s">
        <v>2033</v>
      </c>
      <c r="T589" s="6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6"/>
        <v>0.7900824873096447</v>
      </c>
      <c r="H590" s="6">
        <f t="shared" si="3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s="6" t="s">
        <v>2039</v>
      </c>
      <c r="T590" s="6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6"/>
        <v>0.64721518987341775</v>
      </c>
      <c r="H591" s="6">
        <f t="shared" si="3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s="6" t="s">
        <v>2041</v>
      </c>
      <c r="T591" s="6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6"/>
        <v>0.82028169014084507</v>
      </c>
      <c r="H592" s="6">
        <f t="shared" si="37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s="6" t="s">
        <v>2047</v>
      </c>
      <c r="T592" s="6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6"/>
        <v>10.376666666666667</v>
      </c>
      <c r="H593" s="6">
        <f t="shared" si="37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s="6" t="s">
        <v>2050</v>
      </c>
      <c r="T593" s="6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6"/>
        <v>0.12910076530612244</v>
      </c>
      <c r="H594" s="6">
        <f t="shared" si="3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s="6" t="s">
        <v>2039</v>
      </c>
      <c r="T594" s="6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6"/>
        <v>1.5484210526315789</v>
      </c>
      <c r="H595" s="6">
        <f t="shared" si="3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s="6" t="s">
        <v>2041</v>
      </c>
      <c r="T595" s="6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6"/>
        <v>7.0991735537190084E-2</v>
      </c>
      <c r="H596" s="6">
        <f t="shared" si="3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s="6" t="s">
        <v>2039</v>
      </c>
      <c r="T596" s="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6"/>
        <v>2.0852773826458035</v>
      </c>
      <c r="H597" s="6">
        <f t="shared" si="3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s="6" t="s">
        <v>2039</v>
      </c>
      <c r="T597" s="6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6"/>
        <v>0.99683544303797467</v>
      </c>
      <c r="H598" s="6">
        <f t="shared" si="3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s="6" t="s">
        <v>2041</v>
      </c>
      <c r="T598" s="6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6"/>
        <v>2.0159756097560977</v>
      </c>
      <c r="H599" s="6">
        <f t="shared" si="3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s="6" t="s">
        <v>2039</v>
      </c>
      <c r="T599" s="6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6"/>
        <v>1.6209032258064515</v>
      </c>
      <c r="H600" s="6">
        <f t="shared" si="3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s="6" t="s">
        <v>2035</v>
      </c>
      <c r="T600" s="6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6"/>
        <v>3.6436208125445471E-2</v>
      </c>
      <c r="H601" s="6">
        <f t="shared" si="37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s="6" t="s">
        <v>2041</v>
      </c>
      <c r="T601" s="6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6"/>
        <v>0.05</v>
      </c>
      <c r="H602" s="6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s="6" t="s">
        <v>2033</v>
      </c>
      <c r="T602" s="6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6"/>
        <v>2.0663492063492064</v>
      </c>
      <c r="H603" s="6">
        <f t="shared" si="3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s="6" t="s">
        <v>2037</v>
      </c>
      <c r="T603" s="6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6"/>
        <v>1.2823628691983122</v>
      </c>
      <c r="H604" s="6">
        <f t="shared" si="3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s="6" t="s">
        <v>2039</v>
      </c>
      <c r="T604" s="6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6"/>
        <v>1.1966037735849056</v>
      </c>
      <c r="H605" s="6">
        <f t="shared" si="3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s="6" t="s">
        <v>2039</v>
      </c>
      <c r="T605" s="6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6"/>
        <v>1.7073055242390078</v>
      </c>
      <c r="H606" s="6">
        <f t="shared" si="3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s="6" t="s">
        <v>2039</v>
      </c>
      <c r="T606" s="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6"/>
        <v>1.8721212121212121</v>
      </c>
      <c r="H607" s="6">
        <f t="shared" si="3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s="6" t="s">
        <v>2047</v>
      </c>
      <c r="T607" s="6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6"/>
        <v>1.8838235294117647</v>
      </c>
      <c r="H608" s="6">
        <f t="shared" si="37"/>
        <v>40.03125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s="6" t="s">
        <v>2035</v>
      </c>
      <c r="T608" s="6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6"/>
        <v>1.3129869186046512</v>
      </c>
      <c r="H609" s="6">
        <f t="shared" si="3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s="6" t="s">
        <v>2033</v>
      </c>
      <c r="T609" s="6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6"/>
        <v>2.8397435897435899</v>
      </c>
      <c r="H610" s="6">
        <f t="shared" si="3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s="6" t="s">
        <v>2035</v>
      </c>
      <c r="T610" s="6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6"/>
        <v>1.2041999999999999</v>
      </c>
      <c r="H611" s="6">
        <f t="shared" si="3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s="6" t="s">
        <v>2041</v>
      </c>
      <c r="T611" s="6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6"/>
        <v>4.1905607476635511</v>
      </c>
      <c r="H612" s="6">
        <f t="shared" si="3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s="6" t="s">
        <v>2039</v>
      </c>
      <c r="T612" s="6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6"/>
        <v>0.13853658536585367</v>
      </c>
      <c r="H613" s="6">
        <f t="shared" si="37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s="6" t="s">
        <v>2039</v>
      </c>
      <c r="T613" s="6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6"/>
        <v>1.3943548387096774</v>
      </c>
      <c r="H614" s="6">
        <f t="shared" si="3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s="6" t="s">
        <v>2035</v>
      </c>
      <c r="T614" s="6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6"/>
        <v>1.74</v>
      </c>
      <c r="H615" s="6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s="6" t="s">
        <v>2039</v>
      </c>
      <c r="T615" s="6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6"/>
        <v>1.5549056603773586</v>
      </c>
      <c r="H616" s="6">
        <f t="shared" si="3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s="6" t="s">
        <v>2039</v>
      </c>
      <c r="T616" s="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6"/>
        <v>1.7044705882352942</v>
      </c>
      <c r="H617" s="6">
        <f t="shared" si="3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s="6" t="s">
        <v>2039</v>
      </c>
      <c r="T617" s="6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6"/>
        <v>1.8951562500000001</v>
      </c>
      <c r="H618" s="6">
        <f t="shared" si="3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s="6" t="s">
        <v>2035</v>
      </c>
      <c r="T618" s="6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6"/>
        <v>2.4971428571428573</v>
      </c>
      <c r="H619" s="6">
        <f t="shared" si="37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s="6" t="s">
        <v>2039</v>
      </c>
      <c r="T619" s="6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6"/>
        <v>0.48860523665659616</v>
      </c>
      <c r="H620" s="6">
        <f t="shared" si="3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s="6" t="s">
        <v>2047</v>
      </c>
      <c r="T620" s="6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6"/>
        <v>0.28461970393057684</v>
      </c>
      <c r="H621" s="6">
        <f t="shared" si="3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s="6" t="s">
        <v>2039</v>
      </c>
      <c r="T621" s="6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6"/>
        <v>2.6802325581395348</v>
      </c>
      <c r="H622" s="6">
        <f t="shared" si="37"/>
        <v>90.0390625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s="6" t="s">
        <v>2054</v>
      </c>
      <c r="T622" s="6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6"/>
        <v>6.1980078125000002</v>
      </c>
      <c r="H623" s="6">
        <f t="shared" si="3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s="6" t="s">
        <v>2039</v>
      </c>
      <c r="T623" s="6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6"/>
        <v>3.1301587301587303E-2</v>
      </c>
      <c r="H624" s="6">
        <f t="shared" si="37"/>
        <v>92.4375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s="6" t="s">
        <v>2035</v>
      </c>
      <c r="T624" s="6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6"/>
        <v>1.5992152704135738</v>
      </c>
      <c r="H625" s="6">
        <f t="shared" si="3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s="6" t="s">
        <v>2039</v>
      </c>
      <c r="T625" s="6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6"/>
        <v>2.793921568627451</v>
      </c>
      <c r="H626" s="6">
        <f t="shared" si="3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s="6" t="s">
        <v>2054</v>
      </c>
      <c r="T626" s="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6"/>
        <v>0.77373333333333338</v>
      </c>
      <c r="H627" s="6">
        <f t="shared" si="37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s="6" t="s">
        <v>2039</v>
      </c>
      <c r="T627" s="6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6"/>
        <v>2.0632812500000002</v>
      </c>
      <c r="H628" s="6">
        <f t="shared" si="3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s="6" t="s">
        <v>2039</v>
      </c>
      <c r="T628" s="6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6"/>
        <v>6.9424999999999999</v>
      </c>
      <c r="H629" s="6">
        <f t="shared" si="3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s="6" t="s">
        <v>2033</v>
      </c>
      <c r="T629" s="6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6"/>
        <v>1.5178947368421052</v>
      </c>
      <c r="H630" s="6">
        <f t="shared" si="37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s="6" t="s">
        <v>2035</v>
      </c>
      <c r="T630" s="6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6"/>
        <v>0.64582072176949945</v>
      </c>
      <c r="H631" s="6">
        <f t="shared" si="3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s="6" t="s">
        <v>2039</v>
      </c>
      <c r="T631" s="6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6"/>
        <v>0.62873684210526315</v>
      </c>
      <c r="H632" s="6">
        <f t="shared" si="37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s="6" t="s">
        <v>2039</v>
      </c>
      <c r="T632" s="6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6"/>
        <v>3.1039864864864866</v>
      </c>
      <c r="H633" s="6">
        <f t="shared" si="3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s="6" t="s">
        <v>2039</v>
      </c>
      <c r="T633" s="6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6"/>
        <v>0.42859916782246882</v>
      </c>
      <c r="H634" s="6">
        <f t="shared" si="3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s="6" t="s">
        <v>2039</v>
      </c>
      <c r="T634" s="6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6"/>
        <v>0.83119402985074631</v>
      </c>
      <c r="H635" s="6">
        <f t="shared" si="3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s="6" t="s">
        <v>2041</v>
      </c>
      <c r="T635" s="6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6"/>
        <v>0.78531302876480547</v>
      </c>
      <c r="H636" s="6">
        <f t="shared" si="3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s="6" t="s">
        <v>2041</v>
      </c>
      <c r="T636" s="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6"/>
        <v>1.1409352517985611</v>
      </c>
      <c r="H637" s="6">
        <f t="shared" si="3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s="6" t="s">
        <v>2041</v>
      </c>
      <c r="T637" s="6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6"/>
        <v>0.64537683358624176</v>
      </c>
      <c r="H638" s="6">
        <f t="shared" si="3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s="6" t="s">
        <v>2041</v>
      </c>
      <c r="T638" s="6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6"/>
        <v>0.79411764705882348</v>
      </c>
      <c r="H639" s="6">
        <f t="shared" si="37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s="6" t="s">
        <v>2039</v>
      </c>
      <c r="T639" s="6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6"/>
        <v>0.11419117647058824</v>
      </c>
      <c r="H640" s="6">
        <f t="shared" si="37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s="6" t="s">
        <v>2039</v>
      </c>
      <c r="T640" s="6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6"/>
        <v>0.56186046511627907</v>
      </c>
      <c r="H641" s="6">
        <f t="shared" si="37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s="6" t="s">
        <v>2041</v>
      </c>
      <c r="T641" s="6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6"/>
        <v>0.16501669449081802</v>
      </c>
      <c r="H642" s="6">
        <f t="shared" si="3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s="6" t="s">
        <v>2039</v>
      </c>
      <c r="T642" s="6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40">E643/D643</f>
        <v>1.1996808510638297</v>
      </c>
      <c r="H643" s="6">
        <f t="shared" ref="H643:H706" si="41">E643/I643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6" t="s">
        <v>2039</v>
      </c>
      <c r="T643" s="6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40"/>
        <v>1.4545652173913044</v>
      </c>
      <c r="H644" s="6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s="6" t="s">
        <v>2037</v>
      </c>
      <c r="T644" s="6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40"/>
        <v>2.2138255033557046</v>
      </c>
      <c r="H645" s="6">
        <f t="shared" si="4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s="6" t="s">
        <v>2039</v>
      </c>
      <c r="T645" s="6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40"/>
        <v>0.48396694214876035</v>
      </c>
      <c r="H646" s="6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s="6" t="s">
        <v>2039</v>
      </c>
      <c r="T646" s="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0"/>
        <v>0.92911504424778757</v>
      </c>
      <c r="H647" s="6">
        <f t="shared" si="4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s="6" t="s">
        <v>2035</v>
      </c>
      <c r="T647" s="6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0"/>
        <v>0.88599797365754818</v>
      </c>
      <c r="H648" s="6">
        <f t="shared" si="4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s="6" t="s">
        <v>2050</v>
      </c>
      <c r="T648" s="6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0"/>
        <v>0.41399999999999998</v>
      </c>
      <c r="H649" s="6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s="6" t="s">
        <v>2047</v>
      </c>
      <c r="T649" s="6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0"/>
        <v>0.63056795131845844</v>
      </c>
      <c r="H650" s="6">
        <f t="shared" si="4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s="6" t="s">
        <v>2033</v>
      </c>
      <c r="T650" s="6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0"/>
        <v>0.48482333607230893</v>
      </c>
      <c r="H651" s="6">
        <f t="shared" si="4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s="6" t="s">
        <v>2039</v>
      </c>
      <c r="T651" s="6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0"/>
        <v>0.02</v>
      </c>
      <c r="H652" s="6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s="6" t="s">
        <v>2035</v>
      </c>
      <c r="T652" s="6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0"/>
        <v>0.88479410269445857</v>
      </c>
      <c r="H653" s="6">
        <f t="shared" si="4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s="6" t="s">
        <v>2041</v>
      </c>
      <c r="T653" s="6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0"/>
        <v>1.2684</v>
      </c>
      <c r="H654" s="6">
        <f t="shared" si="4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s="6" t="s">
        <v>2037</v>
      </c>
      <c r="T654" s="6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0"/>
        <v>23.388333333333332</v>
      </c>
      <c r="H655" s="6">
        <f t="shared" si="4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s="6" t="s">
        <v>2037</v>
      </c>
      <c r="T655" s="6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0"/>
        <v>5.0838857142857146</v>
      </c>
      <c r="H656" s="6">
        <f t="shared" si="4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s="6" t="s">
        <v>2035</v>
      </c>
      <c r="T656" s="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0"/>
        <v>1.9147826086956521</v>
      </c>
      <c r="H657" s="6">
        <f t="shared" si="4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s="6" t="s">
        <v>2054</v>
      </c>
      <c r="T657" s="6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0"/>
        <v>0.42127533783783783</v>
      </c>
      <c r="H658" s="6">
        <f t="shared" si="4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s="6" t="s">
        <v>2033</v>
      </c>
      <c r="T658" s="6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0"/>
        <v>8.2400000000000001E-2</v>
      </c>
      <c r="H659" s="6">
        <f t="shared" si="4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s="6" t="s">
        <v>2041</v>
      </c>
      <c r="T659" s="6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0"/>
        <v>0.60064638783269964</v>
      </c>
      <c r="H660" s="6">
        <f t="shared" si="4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s="6" t="s">
        <v>2035</v>
      </c>
      <c r="T660" s="6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0"/>
        <v>0.47232808616404309</v>
      </c>
      <c r="H661" s="6">
        <f t="shared" si="4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s="6" t="s">
        <v>2041</v>
      </c>
      <c r="T661" s="6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0"/>
        <v>0.81736263736263737</v>
      </c>
      <c r="H662" s="6">
        <f t="shared" si="4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s="6" t="s">
        <v>2039</v>
      </c>
      <c r="T662" s="6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0"/>
        <v>0.54187265917603</v>
      </c>
      <c r="H663" s="6">
        <f t="shared" si="4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s="6" t="s">
        <v>2035</v>
      </c>
      <c r="T663" s="6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0"/>
        <v>0.97868131868131869</v>
      </c>
      <c r="H664" s="6">
        <f t="shared" si="4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s="6" t="s">
        <v>2039</v>
      </c>
      <c r="T664" s="6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0"/>
        <v>0.77239999999999998</v>
      </c>
      <c r="H665" s="6">
        <f t="shared" si="4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s="6" t="s">
        <v>2039</v>
      </c>
      <c r="T665" s="6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0"/>
        <v>0.33464735516372796</v>
      </c>
      <c r="H666" s="6">
        <f t="shared" si="4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s="6" t="s">
        <v>2035</v>
      </c>
      <c r="T666" s="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0"/>
        <v>2.3958823529411766</v>
      </c>
      <c r="H667" s="6">
        <f t="shared" si="4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s="6" t="s">
        <v>2041</v>
      </c>
      <c r="T667" s="6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0"/>
        <v>0.64032258064516134</v>
      </c>
      <c r="H668" s="6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s="6" t="s">
        <v>2039</v>
      </c>
      <c r="T668" s="6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0"/>
        <v>1.7615942028985507</v>
      </c>
      <c r="H669" s="6">
        <f t="shared" si="4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s="6" t="s">
        <v>2064</v>
      </c>
      <c r="T669" s="6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0"/>
        <v>0.20338181818181819</v>
      </c>
      <c r="H670" s="6">
        <f t="shared" si="4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s="6" t="s">
        <v>2039</v>
      </c>
      <c r="T670" s="6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0"/>
        <v>3.5864754098360656</v>
      </c>
      <c r="H671" s="6">
        <f t="shared" si="4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s="6" t="s">
        <v>2039</v>
      </c>
      <c r="T671" s="6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0"/>
        <v>4.6885802469135802</v>
      </c>
      <c r="H672" s="6">
        <f t="shared" si="4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s="6" t="s">
        <v>2035</v>
      </c>
      <c r="T672" s="6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0"/>
        <v>1.220563524590164</v>
      </c>
      <c r="H673" s="6">
        <f t="shared" si="4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s="6" t="s">
        <v>2039</v>
      </c>
      <c r="T673" s="6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0"/>
        <v>0.55931783729156137</v>
      </c>
      <c r="H674" s="6">
        <f t="shared" si="4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s="6" t="s">
        <v>2039</v>
      </c>
      <c r="T674" s="6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0"/>
        <v>0.43660714285714286</v>
      </c>
      <c r="H675" s="6">
        <f t="shared" si="4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s="6" t="s">
        <v>2035</v>
      </c>
      <c r="T675" s="6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0"/>
        <v>0.33538371411833628</v>
      </c>
      <c r="H676" s="6">
        <f t="shared" si="4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s="6" t="s">
        <v>2054</v>
      </c>
      <c r="T676" s="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0"/>
        <v>1.2297938144329896</v>
      </c>
      <c r="H677" s="6">
        <f t="shared" si="4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s="6" t="s">
        <v>2064</v>
      </c>
      <c r="T677" s="6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0"/>
        <v>1.8974959871589085</v>
      </c>
      <c r="H678" s="6">
        <f t="shared" si="4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s="6" t="s">
        <v>2054</v>
      </c>
      <c r="T678" s="6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0"/>
        <v>0.83622641509433959</v>
      </c>
      <c r="H679" s="6">
        <f t="shared" si="4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s="6" t="s">
        <v>2047</v>
      </c>
      <c r="T679" s="6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0"/>
        <v>0.17968844221105529</v>
      </c>
      <c r="H680" s="6">
        <f t="shared" si="4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s="6" t="s">
        <v>2041</v>
      </c>
      <c r="T680" s="6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0"/>
        <v>10.365</v>
      </c>
      <c r="H681" s="6">
        <f t="shared" si="4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s="6" t="s">
        <v>2033</v>
      </c>
      <c r="T681" s="6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0"/>
        <v>0.97405219780219776</v>
      </c>
      <c r="H682" s="6">
        <f t="shared" si="4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s="6" t="s">
        <v>2050</v>
      </c>
      <c r="T682" s="6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0"/>
        <v>0.86386203150461705</v>
      </c>
      <c r="H683" s="6">
        <f t="shared" si="4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s="6" t="s">
        <v>2039</v>
      </c>
      <c r="T683" s="6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0"/>
        <v>1.5016666666666667</v>
      </c>
      <c r="H684" s="6">
        <f t="shared" si="4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s="6" t="s">
        <v>2039</v>
      </c>
      <c r="T684" s="6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0"/>
        <v>3.5843478260869563</v>
      </c>
      <c r="H685" s="6">
        <f t="shared" si="4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s="6" t="s">
        <v>2039</v>
      </c>
      <c r="T685" s="6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0"/>
        <v>5.4285714285714288</v>
      </c>
      <c r="H686" s="6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s="6" t="s">
        <v>2047</v>
      </c>
      <c r="T686" s="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0"/>
        <v>0.67500714285714281</v>
      </c>
      <c r="H687" s="6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s="6" t="s">
        <v>2039</v>
      </c>
      <c r="T687" s="6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0"/>
        <v>1.9174666666666667</v>
      </c>
      <c r="H688" s="6">
        <f t="shared" si="4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s="6" t="s">
        <v>2037</v>
      </c>
      <c r="T688" s="6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0"/>
        <v>9.32</v>
      </c>
      <c r="H689" s="6">
        <f t="shared" si="4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s="6" t="s">
        <v>2039</v>
      </c>
      <c r="T689" s="6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0"/>
        <v>4.2927586206896553</v>
      </c>
      <c r="H690" s="6">
        <f t="shared" si="4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s="6" t="s">
        <v>2041</v>
      </c>
      <c r="T690" s="6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0"/>
        <v>1.0065753424657535</v>
      </c>
      <c r="H691" s="6">
        <f t="shared" si="4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s="6" t="s">
        <v>2037</v>
      </c>
      <c r="T691" s="6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0"/>
        <v>2.266111111111111</v>
      </c>
      <c r="H692" s="6">
        <f t="shared" si="4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s="6" t="s">
        <v>2041</v>
      </c>
      <c r="T692" s="6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0"/>
        <v>1.4238</v>
      </c>
      <c r="H693" s="6">
        <f t="shared" si="4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s="6" t="s">
        <v>2041</v>
      </c>
      <c r="T693" s="6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0"/>
        <v>0.90633333333333332</v>
      </c>
      <c r="H694" s="6">
        <f t="shared" si="4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s="6" t="s">
        <v>2035</v>
      </c>
      <c r="T694" s="6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0"/>
        <v>0.63966740576496672</v>
      </c>
      <c r="H695" s="6">
        <f t="shared" si="4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s="6" t="s">
        <v>2039</v>
      </c>
      <c r="T695" s="6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0"/>
        <v>0.84131868131868137</v>
      </c>
      <c r="H696" s="6">
        <f t="shared" si="4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s="6" t="s">
        <v>2039</v>
      </c>
      <c r="T696" s="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0"/>
        <v>1.3393478260869565</v>
      </c>
      <c r="H697" s="6">
        <f t="shared" si="4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s="6" t="s">
        <v>2035</v>
      </c>
      <c r="T697" s="6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0"/>
        <v>0.59042047531992692</v>
      </c>
      <c r="H698" s="6">
        <f t="shared" si="4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s="6" t="s">
        <v>2039</v>
      </c>
      <c r="T698" s="6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0"/>
        <v>1.5280062063615205</v>
      </c>
      <c r="H699" s="6">
        <f t="shared" si="4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s="6" t="s">
        <v>2035</v>
      </c>
      <c r="T699" s="6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0"/>
        <v>4.466912114014252</v>
      </c>
      <c r="H700" s="6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s="6" t="s">
        <v>2037</v>
      </c>
      <c r="T700" s="6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0"/>
        <v>0.8439189189189189</v>
      </c>
      <c r="H701" s="6">
        <f t="shared" si="4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s="6" t="s">
        <v>2041</v>
      </c>
      <c r="T701" s="6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0"/>
        <v>0.03</v>
      </c>
      <c r="H702" s="6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s="6" t="s">
        <v>2037</v>
      </c>
      <c r="T702" s="6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0"/>
        <v>1.7502692307692307</v>
      </c>
      <c r="H703" s="6">
        <f t="shared" si="4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s="6" t="s">
        <v>2039</v>
      </c>
      <c r="T703" s="6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0"/>
        <v>0.54137931034482756</v>
      </c>
      <c r="H704" s="6">
        <f t="shared" si="4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s="6" t="s">
        <v>2037</v>
      </c>
      <c r="T704" s="6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0"/>
        <v>3.1187381703470032</v>
      </c>
      <c r="H705" s="6">
        <f t="shared" si="4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s="6" t="s">
        <v>2047</v>
      </c>
      <c r="T705" s="6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0"/>
        <v>1.2278160919540231</v>
      </c>
      <c r="H706" s="6">
        <f t="shared" si="4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s="6" t="s">
        <v>2041</v>
      </c>
      <c r="T706" s="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44">E707/D707</f>
        <v>0.99026517383618151</v>
      </c>
      <c r="H707" s="6">
        <f t="shared" ref="H707:H770" si="45">E707/I707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6" t="s">
        <v>2047</v>
      </c>
      <c r="T707" s="6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4"/>
        <v>1.278468634686347</v>
      </c>
      <c r="H708" s="6">
        <f t="shared" si="45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s="6" t="s">
        <v>2037</v>
      </c>
      <c r="T708" s="6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4"/>
        <v>1.5861643835616439</v>
      </c>
      <c r="H709" s="6">
        <f t="shared" si="45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s="6" t="s">
        <v>2041</v>
      </c>
      <c r="T709" s="6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44"/>
        <v>7.0705882352941174</v>
      </c>
      <c r="H710" s="6">
        <f t="shared" si="45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s="6" t="s">
        <v>2039</v>
      </c>
      <c r="T710" s="6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4"/>
        <v>1.4238775510204082</v>
      </c>
      <c r="H711" s="6">
        <f t="shared" si="45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s="6" t="s">
        <v>2039</v>
      </c>
      <c r="T711" s="6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4"/>
        <v>1.4786046511627906</v>
      </c>
      <c r="H712" s="6">
        <f t="shared" si="45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s="6" t="s">
        <v>2039</v>
      </c>
      <c r="T712" s="6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4"/>
        <v>0.20322580645161289</v>
      </c>
      <c r="H713" s="6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s="6" t="s">
        <v>2039</v>
      </c>
      <c r="T713" s="6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4"/>
        <v>18.40625</v>
      </c>
      <c r="H714" s="6">
        <f t="shared" si="45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s="6" t="s">
        <v>2039</v>
      </c>
      <c r="T714" s="6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4"/>
        <v>1.6194202898550725</v>
      </c>
      <c r="H715" s="6">
        <f t="shared" si="45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s="6" t="s">
        <v>2047</v>
      </c>
      <c r="T715" s="6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4"/>
        <v>4.7282077922077921</v>
      </c>
      <c r="H716" s="6">
        <f t="shared" si="45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s="6" t="s">
        <v>2035</v>
      </c>
      <c r="T716" s="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4"/>
        <v>0.24466101694915254</v>
      </c>
      <c r="H717" s="6">
        <f t="shared" si="45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s="6" t="s">
        <v>2050</v>
      </c>
      <c r="T717" s="6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4"/>
        <v>5.1764999999999999</v>
      </c>
      <c r="H718" s="6">
        <f t="shared" si="45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s="6" t="s">
        <v>2039</v>
      </c>
      <c r="T718" s="6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4"/>
        <v>2.4764285714285714</v>
      </c>
      <c r="H719" s="6">
        <f t="shared" si="45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s="6" t="s">
        <v>2041</v>
      </c>
      <c r="T719" s="6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4"/>
        <v>1.0020481927710843</v>
      </c>
      <c r="H720" s="6">
        <f t="shared" si="45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s="6" t="s">
        <v>2037</v>
      </c>
      <c r="T720" s="6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4"/>
        <v>1.53</v>
      </c>
      <c r="H721" s="6">
        <f t="shared" si="45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s="6" t="s">
        <v>2047</v>
      </c>
      <c r="T721" s="6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4"/>
        <v>0.37091954022988505</v>
      </c>
      <c r="H722" s="6">
        <f t="shared" si="45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s="6" t="s">
        <v>2039</v>
      </c>
      <c r="T722" s="6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4"/>
        <v>4.3923948220064728E-2</v>
      </c>
      <c r="H723" s="6">
        <f t="shared" si="45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s="6" t="s">
        <v>2035</v>
      </c>
      <c r="T723" s="6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4"/>
        <v>1.5650721649484536</v>
      </c>
      <c r="H724" s="6">
        <f t="shared" si="45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s="6" t="s">
        <v>2041</v>
      </c>
      <c r="T724" s="6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4"/>
        <v>2.704081632653061</v>
      </c>
      <c r="H725" s="6">
        <f t="shared" si="45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s="6" t="s">
        <v>2039</v>
      </c>
      <c r="T725" s="6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4"/>
        <v>1.3405952380952382</v>
      </c>
      <c r="H726" s="6">
        <f t="shared" si="45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s="6" t="s">
        <v>2039</v>
      </c>
      <c r="T726" s="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4"/>
        <v>0.50398033126293995</v>
      </c>
      <c r="H727" s="6">
        <f t="shared" si="45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s="6" t="s">
        <v>2050</v>
      </c>
      <c r="T727" s="6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4"/>
        <v>0.88815837937384901</v>
      </c>
      <c r="H728" s="6">
        <f t="shared" si="45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s="6" t="s">
        <v>2039</v>
      </c>
      <c r="T728" s="6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4"/>
        <v>1.65</v>
      </c>
      <c r="H729" s="6">
        <f t="shared" si="45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s="6" t="s">
        <v>2037</v>
      </c>
      <c r="T729" s="6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4"/>
        <v>0.17499999999999999</v>
      </c>
      <c r="H730" s="6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s="6" t="s">
        <v>2039</v>
      </c>
      <c r="T730" s="6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4"/>
        <v>1.8566071428571429</v>
      </c>
      <c r="H731" s="6">
        <f t="shared" si="45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s="6" t="s">
        <v>2041</v>
      </c>
      <c r="T731" s="6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4"/>
        <v>4.1266319444444441</v>
      </c>
      <c r="H732" s="6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s="6" t="s">
        <v>2037</v>
      </c>
      <c r="T732" s="6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4"/>
        <v>0.90249999999999997</v>
      </c>
      <c r="H733" s="6">
        <f t="shared" si="45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s="6" t="s">
        <v>2037</v>
      </c>
      <c r="T733" s="6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4"/>
        <v>0.91984615384615387</v>
      </c>
      <c r="H734" s="6">
        <f t="shared" si="45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s="6" t="s">
        <v>2035</v>
      </c>
      <c r="T734" s="6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4"/>
        <v>5.2700632911392402</v>
      </c>
      <c r="H735" s="6">
        <f t="shared" si="45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s="6" t="s">
        <v>2035</v>
      </c>
      <c r="T735" s="6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4"/>
        <v>3.1914285714285713</v>
      </c>
      <c r="H736" s="6">
        <f t="shared" si="45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s="6" t="s">
        <v>2039</v>
      </c>
      <c r="T736" s="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4"/>
        <v>3.5418867924528303</v>
      </c>
      <c r="H737" s="6">
        <f t="shared" si="45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s="6" t="s">
        <v>2054</v>
      </c>
      <c r="T737" s="6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4"/>
        <v>0.32896103896103895</v>
      </c>
      <c r="H738" s="6">
        <f t="shared" si="45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s="6" t="s">
        <v>2047</v>
      </c>
      <c r="T738" s="6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4"/>
        <v>1.358918918918919</v>
      </c>
      <c r="H739" s="6">
        <f t="shared" si="45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s="6" t="s">
        <v>2035</v>
      </c>
      <c r="T739" s="6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4"/>
        <v>2.0843373493975904E-2</v>
      </c>
      <c r="H740" s="6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s="6" t="s">
        <v>2039</v>
      </c>
      <c r="T740" s="6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4"/>
        <v>0.61</v>
      </c>
      <c r="H741" s="6">
        <f t="shared" si="45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s="6" t="s">
        <v>2035</v>
      </c>
      <c r="T741" s="6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4"/>
        <v>0.30037735849056602</v>
      </c>
      <c r="H742" s="6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s="6" t="s">
        <v>2039</v>
      </c>
      <c r="T742" s="6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4"/>
        <v>11.791666666666666</v>
      </c>
      <c r="H743" s="6">
        <f t="shared" si="45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s="6" t="s">
        <v>2039</v>
      </c>
      <c r="T743" s="6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4"/>
        <v>11.260833333333334</v>
      </c>
      <c r="H744" s="6">
        <f t="shared" si="45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s="6" t="s">
        <v>2035</v>
      </c>
      <c r="T744" s="6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4"/>
        <v>0.12923076923076923</v>
      </c>
      <c r="H745" s="6">
        <f t="shared" si="45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s="6" t="s">
        <v>2039</v>
      </c>
      <c r="T745" s="6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4"/>
        <v>7.12</v>
      </c>
      <c r="H746" s="6">
        <f t="shared" si="45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s="6" t="s">
        <v>2039</v>
      </c>
      <c r="T746" s="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4"/>
        <v>0.30304347826086958</v>
      </c>
      <c r="H747" s="6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s="6" t="s">
        <v>2037</v>
      </c>
      <c r="T747" s="6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4"/>
        <v>2.1250896057347672</v>
      </c>
      <c r="H748" s="6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s="6" t="s">
        <v>2037</v>
      </c>
      <c r="T748" s="6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4"/>
        <v>2.2885714285714287</v>
      </c>
      <c r="H749" s="6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s="6" t="s">
        <v>2039</v>
      </c>
      <c r="T749" s="6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4"/>
        <v>0.34959979476654696</v>
      </c>
      <c r="H750" s="6">
        <f t="shared" si="45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s="6" t="s">
        <v>2041</v>
      </c>
      <c r="T750" s="6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4"/>
        <v>1.5729069767441861</v>
      </c>
      <c r="H751" s="6">
        <f t="shared" si="45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s="6" t="s">
        <v>2037</v>
      </c>
      <c r="T751" s="6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4"/>
        <v>0.01</v>
      </c>
      <c r="H752" s="6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s="6" t="s">
        <v>2035</v>
      </c>
      <c r="T752" s="6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4"/>
        <v>2.3230555555555554</v>
      </c>
      <c r="H753" s="6">
        <f t="shared" si="45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s="6" t="s">
        <v>2047</v>
      </c>
      <c r="T753" s="6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4"/>
        <v>0.92448275862068963</v>
      </c>
      <c r="H754" s="6">
        <f t="shared" si="45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s="6" t="s">
        <v>2039</v>
      </c>
      <c r="T754" s="6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4"/>
        <v>2.5670212765957445</v>
      </c>
      <c r="H755" s="6">
        <f t="shared" si="45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s="6" t="s">
        <v>2054</v>
      </c>
      <c r="T755" s="6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4"/>
        <v>1.6847017045454546</v>
      </c>
      <c r="H756" s="6">
        <f t="shared" si="45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s="6" t="s">
        <v>2039</v>
      </c>
      <c r="T756" s="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4"/>
        <v>1.6657777777777778</v>
      </c>
      <c r="H757" s="6">
        <f t="shared" si="45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s="6" t="s">
        <v>2039</v>
      </c>
      <c r="T757" s="6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4"/>
        <v>7.7207692307692311</v>
      </c>
      <c r="H758" s="6">
        <f t="shared" si="45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s="6" t="s">
        <v>2039</v>
      </c>
      <c r="T758" s="6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4"/>
        <v>4.0685714285714285</v>
      </c>
      <c r="H759" s="6">
        <f t="shared" si="45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s="6" t="s">
        <v>2041</v>
      </c>
      <c r="T759" s="6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4"/>
        <v>5.6420608108108112</v>
      </c>
      <c r="H760" s="6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s="6" t="s">
        <v>2035</v>
      </c>
      <c r="T760" s="6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4"/>
        <v>0.6842686567164179</v>
      </c>
      <c r="H761" s="6">
        <f t="shared" si="45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s="6" t="s">
        <v>2035</v>
      </c>
      <c r="T761" s="6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4"/>
        <v>0.34351966873706002</v>
      </c>
      <c r="H762" s="6">
        <f t="shared" si="45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s="6" t="s">
        <v>2050</v>
      </c>
      <c r="T762" s="6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4"/>
        <v>6.5545454545454547</v>
      </c>
      <c r="H763" s="6">
        <f t="shared" si="45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s="6" t="s">
        <v>2035</v>
      </c>
      <c r="T763" s="6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4"/>
        <v>1.7725714285714285</v>
      </c>
      <c r="H764" s="6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s="6" t="s">
        <v>2035</v>
      </c>
      <c r="T764" s="6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4"/>
        <v>1.1317857142857144</v>
      </c>
      <c r="H765" s="6">
        <f t="shared" si="45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s="6" t="s">
        <v>2039</v>
      </c>
      <c r="T765" s="6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4"/>
        <v>7.2818181818181822</v>
      </c>
      <c r="H766" s="6">
        <f t="shared" si="45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s="6" t="s">
        <v>2035</v>
      </c>
      <c r="T766" s="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4"/>
        <v>2.0833333333333335</v>
      </c>
      <c r="H767" s="6">
        <f t="shared" si="45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s="6" t="s">
        <v>2035</v>
      </c>
      <c r="T767" s="6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4"/>
        <v>0.31171232876712329</v>
      </c>
      <c r="H768" s="6">
        <f t="shared" si="45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s="6" t="s">
        <v>2041</v>
      </c>
      <c r="T768" s="6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4"/>
        <v>0.56967078189300413</v>
      </c>
      <c r="H769" s="6">
        <f t="shared" si="45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s="6" t="s">
        <v>2047</v>
      </c>
      <c r="T769" s="6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4"/>
        <v>2.31</v>
      </c>
      <c r="H770" s="6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s="6" t="s">
        <v>2039</v>
      </c>
      <c r="T770" s="6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48">E771/D771</f>
        <v>0.86867834394904464</v>
      </c>
      <c r="H771" s="6">
        <f t="shared" ref="H771:H834" si="49">E771/I771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6" t="s">
        <v>2050</v>
      </c>
      <c r="T771" s="6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8"/>
        <v>2.7074418604651163</v>
      </c>
      <c r="H772" s="6">
        <f t="shared" si="4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s="6" t="s">
        <v>2039</v>
      </c>
      <c r="T772" s="6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8"/>
        <v>0.49446428571428569</v>
      </c>
      <c r="H773" s="6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s="6" t="s">
        <v>2039</v>
      </c>
      <c r="T773" s="6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48"/>
        <v>1.1335962566844919</v>
      </c>
      <c r="H774" s="6">
        <f t="shared" si="4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s="6" t="s">
        <v>2035</v>
      </c>
      <c r="T774" s="6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48"/>
        <v>1.9055555555555554</v>
      </c>
      <c r="H775" s="6">
        <f t="shared" si="4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s="6" t="s">
        <v>2039</v>
      </c>
      <c r="T775" s="6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48"/>
        <v>1.355</v>
      </c>
      <c r="H776" s="6">
        <f t="shared" si="4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s="6" t="s">
        <v>2037</v>
      </c>
      <c r="T776" s="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48"/>
        <v>0.10297872340425532</v>
      </c>
      <c r="H777" s="6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s="6" t="s">
        <v>2035</v>
      </c>
      <c r="T777" s="6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48"/>
        <v>0.65544223826714798</v>
      </c>
      <c r="H778" s="6">
        <f t="shared" si="4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s="6" t="s">
        <v>2039</v>
      </c>
      <c r="T778" s="6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48"/>
        <v>0.49026652452025588</v>
      </c>
      <c r="H779" s="6">
        <f t="shared" si="4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s="6" t="s">
        <v>2039</v>
      </c>
      <c r="T779" s="6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48"/>
        <v>7.8792307692307695</v>
      </c>
      <c r="H780" s="6">
        <f t="shared" si="4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s="6" t="s">
        <v>2041</v>
      </c>
      <c r="T780" s="6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48"/>
        <v>0.80306347746090156</v>
      </c>
      <c r="H781" s="6">
        <f t="shared" si="4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s="6" t="s">
        <v>2039</v>
      </c>
      <c r="T781" s="6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48"/>
        <v>1.0629411764705883</v>
      </c>
      <c r="H782" s="6">
        <f t="shared" si="4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s="6" t="s">
        <v>2041</v>
      </c>
      <c r="T782" s="6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48"/>
        <v>0.50735632183908042</v>
      </c>
      <c r="H783" s="6">
        <f t="shared" si="49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s="6" t="s">
        <v>2039</v>
      </c>
      <c r="T783" s="6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48"/>
        <v>2.153137254901961</v>
      </c>
      <c r="H784" s="6">
        <f t="shared" si="4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s="6" t="s">
        <v>2041</v>
      </c>
      <c r="T784" s="6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48"/>
        <v>1.4122972972972974</v>
      </c>
      <c r="H785" s="6">
        <f t="shared" si="4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s="6" t="s">
        <v>2035</v>
      </c>
      <c r="T785" s="6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48"/>
        <v>1.1533745781777278</v>
      </c>
      <c r="H786" s="6">
        <f t="shared" si="4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s="6" t="s">
        <v>2037</v>
      </c>
      <c r="T786" s="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48"/>
        <v>1.9311940298507462</v>
      </c>
      <c r="H787" s="6">
        <f t="shared" si="4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s="6" t="s">
        <v>2041</v>
      </c>
      <c r="T787" s="6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48"/>
        <v>7.2973333333333334</v>
      </c>
      <c r="H788" s="6">
        <f t="shared" si="4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s="6" t="s">
        <v>2035</v>
      </c>
      <c r="T788" s="6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48"/>
        <v>0.99663398692810456</v>
      </c>
      <c r="H789" s="6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s="6" t="s">
        <v>2035</v>
      </c>
      <c r="T789" s="6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48"/>
        <v>0.88166666666666671</v>
      </c>
      <c r="H790" s="6">
        <f t="shared" si="49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s="6" t="s">
        <v>2041</v>
      </c>
      <c r="T790" s="6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48"/>
        <v>0.37233333333333335</v>
      </c>
      <c r="H791" s="6">
        <f t="shared" si="49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s="6" t="s">
        <v>2039</v>
      </c>
      <c r="T791" s="6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48"/>
        <v>0.30540075309306081</v>
      </c>
      <c r="H792" s="6">
        <f t="shared" si="4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s="6" t="s">
        <v>2039</v>
      </c>
      <c r="T792" s="6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48"/>
        <v>0.25714285714285712</v>
      </c>
      <c r="H793" s="6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s="6" t="s">
        <v>2033</v>
      </c>
      <c r="T793" s="6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48"/>
        <v>0.34</v>
      </c>
      <c r="H794" s="6">
        <f t="shared" si="49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s="6" t="s">
        <v>2039</v>
      </c>
      <c r="T794" s="6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48"/>
        <v>11.859090909090909</v>
      </c>
      <c r="H795" s="6">
        <f t="shared" si="4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s="6" t="s">
        <v>2047</v>
      </c>
      <c r="T795" s="6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48"/>
        <v>1.2539393939393939</v>
      </c>
      <c r="H796" s="6">
        <f t="shared" si="4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s="6" t="s">
        <v>2035</v>
      </c>
      <c r="T796" s="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48"/>
        <v>0.14394366197183098</v>
      </c>
      <c r="H797" s="6">
        <f t="shared" si="49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s="6" t="s">
        <v>2041</v>
      </c>
      <c r="T797" s="6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48"/>
        <v>0.54807692307692313</v>
      </c>
      <c r="H798" s="6">
        <f t="shared" si="49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s="6" t="s">
        <v>2050</v>
      </c>
      <c r="T798" s="6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48"/>
        <v>1.0963157894736841</v>
      </c>
      <c r="H799" s="6">
        <f t="shared" si="4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s="6" t="s">
        <v>2037</v>
      </c>
      <c r="T799" s="6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48"/>
        <v>1.8847058823529412</v>
      </c>
      <c r="H800" s="6">
        <f t="shared" si="4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s="6" t="s">
        <v>2039</v>
      </c>
      <c r="T800" s="6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48"/>
        <v>0.87008284023668636</v>
      </c>
      <c r="H801" s="6">
        <f t="shared" si="4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s="6" t="s">
        <v>2039</v>
      </c>
      <c r="T801" s="6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48"/>
        <v>0.01</v>
      </c>
      <c r="H802" s="6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s="6" t="s">
        <v>2035</v>
      </c>
      <c r="T802" s="6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48"/>
        <v>2.0291304347826089</v>
      </c>
      <c r="H803" s="6">
        <f t="shared" si="4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s="6" t="s">
        <v>2054</v>
      </c>
      <c r="T803" s="6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48"/>
        <v>1.9703225806451612</v>
      </c>
      <c r="H804" s="6">
        <f t="shared" si="4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s="6" t="s">
        <v>2054</v>
      </c>
      <c r="T804" s="6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48"/>
        <v>1.07</v>
      </c>
      <c r="H805" s="6">
        <f t="shared" si="4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s="6" t="s">
        <v>2039</v>
      </c>
      <c r="T805" s="6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48"/>
        <v>2.6873076923076922</v>
      </c>
      <c r="H806" s="6">
        <f t="shared" si="4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s="6" t="s">
        <v>2035</v>
      </c>
      <c r="T806" s="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48"/>
        <v>0.50845360824742269</v>
      </c>
      <c r="H807" s="6">
        <f t="shared" si="49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s="6" t="s">
        <v>2041</v>
      </c>
      <c r="T807" s="6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48"/>
        <v>11.802857142857142</v>
      </c>
      <c r="H808" s="6">
        <f t="shared" si="49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s="6" t="s">
        <v>2041</v>
      </c>
      <c r="T808" s="6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48"/>
        <v>2.64</v>
      </c>
      <c r="H809" s="6">
        <f t="shared" si="49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s="6" t="s">
        <v>2039</v>
      </c>
      <c r="T809" s="6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48"/>
        <v>0.30442307692307691</v>
      </c>
      <c r="H810" s="6">
        <f t="shared" si="49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s="6" t="s">
        <v>2033</v>
      </c>
      <c r="T810" s="6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48"/>
        <v>0.62880681818181816</v>
      </c>
      <c r="H811" s="6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s="6" t="s">
        <v>2041</v>
      </c>
      <c r="T811" s="6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48"/>
        <v>1.9312499999999999</v>
      </c>
      <c r="H812" s="6">
        <f t="shared" si="4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s="6" t="s">
        <v>2039</v>
      </c>
      <c r="T812" s="6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48"/>
        <v>0.77102702702702708</v>
      </c>
      <c r="H813" s="6">
        <f t="shared" si="4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s="6" t="s">
        <v>2050</v>
      </c>
      <c r="T813" s="6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48"/>
        <v>2.2552763819095478</v>
      </c>
      <c r="H814" s="6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s="6" t="s">
        <v>2047</v>
      </c>
      <c r="T814" s="6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48"/>
        <v>2.3940625</v>
      </c>
      <c r="H815" s="6">
        <f t="shared" si="49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s="6" t="s">
        <v>2050</v>
      </c>
      <c r="T815" s="6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48"/>
        <v>0.921875</v>
      </c>
      <c r="H816" s="6">
        <f t="shared" si="49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s="6" t="s">
        <v>2035</v>
      </c>
      <c r="T816" s="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48"/>
        <v>1.3023333333333333</v>
      </c>
      <c r="H817" s="6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s="6" t="s">
        <v>2035</v>
      </c>
      <c r="T817" s="6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48"/>
        <v>6.1521739130434785</v>
      </c>
      <c r="H818" s="6">
        <f t="shared" si="4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s="6" t="s">
        <v>2039</v>
      </c>
      <c r="T818" s="6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48"/>
        <v>3.687953216374269</v>
      </c>
      <c r="H819" s="6">
        <f t="shared" si="4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s="6" t="s">
        <v>2047</v>
      </c>
      <c r="T819" s="6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48"/>
        <v>10.948571428571428</v>
      </c>
      <c r="H820" s="6">
        <f t="shared" si="49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s="6" t="s">
        <v>2039</v>
      </c>
      <c r="T820" s="6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48"/>
        <v>0.50662921348314605</v>
      </c>
      <c r="H821" s="6">
        <f t="shared" si="49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s="6" t="s">
        <v>2050</v>
      </c>
      <c r="T821" s="6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48"/>
        <v>8.0060000000000002</v>
      </c>
      <c r="H822" s="6">
        <f t="shared" si="4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s="6" t="s">
        <v>2035</v>
      </c>
      <c r="T822" s="6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48"/>
        <v>2.9128571428571428</v>
      </c>
      <c r="H823" s="6">
        <f t="shared" si="4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s="6" t="s">
        <v>2041</v>
      </c>
      <c r="T823" s="6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48"/>
        <v>3.4996666666666667</v>
      </c>
      <c r="H824" s="6">
        <f t="shared" si="4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s="6" t="s">
        <v>2035</v>
      </c>
      <c r="T824" s="6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48"/>
        <v>3.5707317073170732</v>
      </c>
      <c r="H825" s="6">
        <f t="shared" si="4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s="6" t="s">
        <v>2035</v>
      </c>
      <c r="T825" s="6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48"/>
        <v>1.2648941176470587</v>
      </c>
      <c r="H826" s="6">
        <f t="shared" si="4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s="6" t="s">
        <v>2047</v>
      </c>
      <c r="T826" s="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48"/>
        <v>3.875</v>
      </c>
      <c r="H827" s="6">
        <f t="shared" si="4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s="6" t="s">
        <v>2041</v>
      </c>
      <c r="T827" s="6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48"/>
        <v>4.5703571428571426</v>
      </c>
      <c r="H828" s="6">
        <f t="shared" si="4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s="6" t="s">
        <v>2039</v>
      </c>
      <c r="T828" s="6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48"/>
        <v>2.6669565217391304</v>
      </c>
      <c r="H829" s="6">
        <f t="shared" si="49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s="6" t="s">
        <v>2041</v>
      </c>
      <c r="T829" s="6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48"/>
        <v>0.69</v>
      </c>
      <c r="H830" s="6">
        <f t="shared" si="49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s="6" t="s">
        <v>2039</v>
      </c>
      <c r="T830" s="6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48"/>
        <v>0.51343749999999999</v>
      </c>
      <c r="H831" s="6">
        <f t="shared" si="4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s="6" t="s">
        <v>2039</v>
      </c>
      <c r="T831" s="6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48"/>
        <v>1.1710526315789473E-2</v>
      </c>
      <c r="H832" s="6">
        <f t="shared" si="49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s="6" t="s">
        <v>2039</v>
      </c>
      <c r="T832" s="6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48"/>
        <v>1.089773429454171</v>
      </c>
      <c r="H833" s="6">
        <f t="shared" si="4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s="6" t="s">
        <v>2054</v>
      </c>
      <c r="T833" s="6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48"/>
        <v>3.1517592592592591</v>
      </c>
      <c r="H834" s="6">
        <f t="shared" si="4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s="6" t="s">
        <v>2047</v>
      </c>
      <c r="T834" s="6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52">E835/D835</f>
        <v>1.5769117647058823</v>
      </c>
      <c r="H835" s="6">
        <f t="shared" ref="H835:H898" si="53">E835/I835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6" t="s">
        <v>2047</v>
      </c>
      <c r="T835" s="6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2"/>
        <v>1.5380821917808218</v>
      </c>
      <c r="H836" s="6">
        <f t="shared" si="53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s="6" t="s">
        <v>2039</v>
      </c>
      <c r="T836" s="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2"/>
        <v>0.89738979118329465</v>
      </c>
      <c r="H837" s="6">
        <f t="shared" si="5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s="6" t="s">
        <v>2037</v>
      </c>
      <c r="T837" s="6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52"/>
        <v>0.75135802469135804</v>
      </c>
      <c r="H838" s="6">
        <f t="shared" si="53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s="6" t="s">
        <v>2035</v>
      </c>
      <c r="T838" s="6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2"/>
        <v>8.5288135593220336</v>
      </c>
      <c r="H839" s="6">
        <f t="shared" si="5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s="6" t="s">
        <v>2035</v>
      </c>
      <c r="T839" s="6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2"/>
        <v>1.3890625000000001</v>
      </c>
      <c r="H840" s="6">
        <f t="shared" si="5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s="6" t="s">
        <v>2039</v>
      </c>
      <c r="T840" s="6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2"/>
        <v>1.9018181818181819</v>
      </c>
      <c r="H841" s="6">
        <f t="shared" si="5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s="6" t="s">
        <v>2041</v>
      </c>
      <c r="T841" s="6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2"/>
        <v>1.0024333619948409</v>
      </c>
      <c r="H842" s="6">
        <f t="shared" si="5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s="6" t="s">
        <v>2039</v>
      </c>
      <c r="T842" s="6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2"/>
        <v>1.4275824175824177</v>
      </c>
      <c r="H843" s="6">
        <f t="shared" si="5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s="6" t="s">
        <v>2037</v>
      </c>
      <c r="T843" s="6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2"/>
        <v>5.6313333333333331</v>
      </c>
      <c r="H844" s="6">
        <f t="shared" si="5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s="6" t="s">
        <v>2037</v>
      </c>
      <c r="T844" s="6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2"/>
        <v>0.30715909090909088</v>
      </c>
      <c r="H845" s="6">
        <f t="shared" si="53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s="6" t="s">
        <v>2054</v>
      </c>
      <c r="T845" s="6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2"/>
        <v>0.99397727272727276</v>
      </c>
      <c r="H846" s="6">
        <f t="shared" si="53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s="6" t="s">
        <v>2041</v>
      </c>
      <c r="T846" s="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2"/>
        <v>1.9754935622317598</v>
      </c>
      <c r="H847" s="6">
        <f t="shared" si="5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s="6" t="s">
        <v>2037</v>
      </c>
      <c r="T847" s="6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2"/>
        <v>5.085</v>
      </c>
      <c r="H848" s="6">
        <f t="shared" si="53"/>
        <v>105.9375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s="6" t="s">
        <v>2037</v>
      </c>
      <c r="T848" s="6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2"/>
        <v>2.3774468085106384</v>
      </c>
      <c r="H849" s="6">
        <f t="shared" si="5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s="6" t="s">
        <v>2033</v>
      </c>
      <c r="T849" s="6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2"/>
        <v>3.3846875000000001</v>
      </c>
      <c r="H850" s="6">
        <f t="shared" si="5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s="6" t="s">
        <v>2041</v>
      </c>
      <c r="T850" s="6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2"/>
        <v>1.3308955223880596</v>
      </c>
      <c r="H851" s="6">
        <f t="shared" si="5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s="6" t="s">
        <v>2035</v>
      </c>
      <c r="T851" s="6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2"/>
        <v>0.01</v>
      </c>
      <c r="H852" s="6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s="6" t="s">
        <v>2035</v>
      </c>
      <c r="T852" s="6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2"/>
        <v>2.0779999999999998</v>
      </c>
      <c r="H853" s="6">
        <f t="shared" si="5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s="6" t="s">
        <v>2035</v>
      </c>
      <c r="T853" s="6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2"/>
        <v>0.51122448979591839</v>
      </c>
      <c r="H854" s="6">
        <f t="shared" si="53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s="6" t="s">
        <v>2050</v>
      </c>
      <c r="T854" s="6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2"/>
        <v>6.5205847953216374</v>
      </c>
      <c r="H855" s="6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s="6" t="s">
        <v>2035</v>
      </c>
      <c r="T855" s="6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2"/>
        <v>1.1363099415204678</v>
      </c>
      <c r="H856" s="6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s="6" t="s">
        <v>2047</v>
      </c>
      <c r="T856" s="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2"/>
        <v>1.0237606837606839</v>
      </c>
      <c r="H857" s="6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s="6" t="s">
        <v>2039</v>
      </c>
      <c r="T857" s="6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2"/>
        <v>3.5658333333333334</v>
      </c>
      <c r="H858" s="6">
        <f t="shared" si="5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s="6" t="s">
        <v>2033</v>
      </c>
      <c r="T858" s="6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2"/>
        <v>1.3986792452830188</v>
      </c>
      <c r="H859" s="6">
        <f t="shared" si="5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s="6" t="s">
        <v>2041</v>
      </c>
      <c r="T859" s="6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2"/>
        <v>0.69450000000000001</v>
      </c>
      <c r="H860" s="6">
        <f t="shared" si="53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s="6" t="s">
        <v>2033</v>
      </c>
      <c r="T860" s="6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2"/>
        <v>0.35534246575342465</v>
      </c>
      <c r="H861" s="6">
        <f t="shared" si="53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s="6" t="s">
        <v>2039</v>
      </c>
      <c r="T861" s="6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2"/>
        <v>2.5165000000000002</v>
      </c>
      <c r="H862" s="6">
        <f t="shared" si="53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s="6" t="s">
        <v>2037</v>
      </c>
      <c r="T862" s="6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2"/>
        <v>1.0587500000000001</v>
      </c>
      <c r="H863" s="6">
        <f t="shared" si="5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s="6" t="s">
        <v>2039</v>
      </c>
      <c r="T863" s="6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2"/>
        <v>1.8742857142857143</v>
      </c>
      <c r="H864" s="6">
        <f t="shared" si="53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s="6" t="s">
        <v>2039</v>
      </c>
      <c r="T864" s="6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2"/>
        <v>3.8678571428571429</v>
      </c>
      <c r="H865" s="6">
        <f t="shared" si="5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s="6" t="s">
        <v>2041</v>
      </c>
      <c r="T865" s="6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2"/>
        <v>3.4707142857142856</v>
      </c>
      <c r="H866" s="6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s="6" t="s">
        <v>2041</v>
      </c>
      <c r="T866" s="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2"/>
        <v>1.8582098765432098</v>
      </c>
      <c r="H867" s="6">
        <f t="shared" si="5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s="6" t="s">
        <v>2039</v>
      </c>
      <c r="T867" s="6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2"/>
        <v>0.43241247264770238</v>
      </c>
      <c r="H868" s="6">
        <f t="shared" si="5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s="6" t="s">
        <v>2054</v>
      </c>
      <c r="T868" s="6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2"/>
        <v>1.6243749999999999</v>
      </c>
      <c r="H869" s="6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s="6" t="s">
        <v>2033</v>
      </c>
      <c r="T869" s="6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2"/>
        <v>1.8484285714285715</v>
      </c>
      <c r="H870" s="6">
        <f t="shared" si="5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s="6" t="s">
        <v>2039</v>
      </c>
      <c r="T870" s="6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2"/>
        <v>0.23703520691785052</v>
      </c>
      <c r="H871" s="6">
        <f t="shared" si="5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s="6" t="s">
        <v>2041</v>
      </c>
      <c r="T871" s="6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2"/>
        <v>0.89870129870129867</v>
      </c>
      <c r="H872" s="6">
        <f t="shared" si="5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s="6" t="s">
        <v>2039</v>
      </c>
      <c r="T872" s="6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2"/>
        <v>2.7260419580419581</v>
      </c>
      <c r="H873" s="6">
        <f t="shared" si="5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s="6" t="s">
        <v>2039</v>
      </c>
      <c r="T873" s="6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2"/>
        <v>1.7004255319148935</v>
      </c>
      <c r="H874" s="6">
        <f t="shared" si="53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s="6" t="s">
        <v>2041</v>
      </c>
      <c r="T874" s="6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2"/>
        <v>1.8828503562945369</v>
      </c>
      <c r="H875" s="6">
        <f t="shared" si="5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s="6" t="s">
        <v>2054</v>
      </c>
      <c r="T875" s="6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2"/>
        <v>3.4693532338308457</v>
      </c>
      <c r="H876" s="6">
        <f t="shared" si="5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s="6" t="s">
        <v>2054</v>
      </c>
      <c r="T876" s="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2"/>
        <v>0.6917721518987342</v>
      </c>
      <c r="H877" s="6">
        <f t="shared" si="53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s="6" t="s">
        <v>2035</v>
      </c>
      <c r="T877" s="6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2"/>
        <v>0.25433734939759034</v>
      </c>
      <c r="H878" s="6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s="6" t="s">
        <v>2054</v>
      </c>
      <c r="T878" s="6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2"/>
        <v>0.77400977995110021</v>
      </c>
      <c r="H879" s="6">
        <f t="shared" si="53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s="6" t="s">
        <v>2033</v>
      </c>
      <c r="T879" s="6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2"/>
        <v>0.37481481481481482</v>
      </c>
      <c r="H880" s="6">
        <f t="shared" si="5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s="6" t="s">
        <v>2035</v>
      </c>
      <c r="T880" s="6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2"/>
        <v>5.4379999999999997</v>
      </c>
      <c r="H881" s="6">
        <f t="shared" si="53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s="6" t="s">
        <v>2047</v>
      </c>
      <c r="T881" s="6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2"/>
        <v>2.2852189349112426</v>
      </c>
      <c r="H882" s="6">
        <f t="shared" si="5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s="6" t="s">
        <v>2035</v>
      </c>
      <c r="T882" s="6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2"/>
        <v>0.38948339483394834</v>
      </c>
      <c r="H883" s="6">
        <f t="shared" si="5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s="6" t="s">
        <v>2039</v>
      </c>
      <c r="T883" s="6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2"/>
        <v>3.7</v>
      </c>
      <c r="H884" s="6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s="6" t="s">
        <v>2039</v>
      </c>
      <c r="T884" s="6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2"/>
        <v>2.3791176470588233</v>
      </c>
      <c r="H885" s="6">
        <f t="shared" si="5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s="6" t="s">
        <v>2041</v>
      </c>
      <c r="T885" s="6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2"/>
        <v>0.64036299765807958</v>
      </c>
      <c r="H886" s="6">
        <f t="shared" si="5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s="6" t="s">
        <v>2039</v>
      </c>
      <c r="T886" s="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2"/>
        <v>1.1827777777777777</v>
      </c>
      <c r="H887" s="6">
        <f t="shared" si="53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s="6" t="s">
        <v>2039</v>
      </c>
      <c r="T887" s="6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2"/>
        <v>0.84824037184594958</v>
      </c>
      <c r="H888" s="6">
        <f t="shared" si="53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s="6" t="s">
        <v>2035</v>
      </c>
      <c r="T888" s="6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2"/>
        <v>0.29346153846153844</v>
      </c>
      <c r="H889" s="6">
        <f t="shared" si="53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s="6" t="s">
        <v>2039</v>
      </c>
      <c r="T889" s="6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2"/>
        <v>2.0989655172413793</v>
      </c>
      <c r="H890" s="6">
        <f t="shared" si="5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s="6" t="s">
        <v>2039</v>
      </c>
      <c r="T890" s="6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2"/>
        <v>1.697857142857143</v>
      </c>
      <c r="H891" s="6">
        <f t="shared" si="53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s="6" t="s">
        <v>2035</v>
      </c>
      <c r="T891" s="6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2"/>
        <v>1.1595907738095239</v>
      </c>
      <c r="H892" s="6">
        <f t="shared" si="5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s="6" t="s">
        <v>2035</v>
      </c>
      <c r="T892" s="6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2"/>
        <v>2.5859999999999999</v>
      </c>
      <c r="H893" s="6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s="6" t="s">
        <v>2041</v>
      </c>
      <c r="T893" s="6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2"/>
        <v>2.3058333333333332</v>
      </c>
      <c r="H894" s="6">
        <f t="shared" si="5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s="6" t="s">
        <v>2047</v>
      </c>
      <c r="T894" s="6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2"/>
        <v>1.2821428571428573</v>
      </c>
      <c r="H895" s="6">
        <f t="shared" si="5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s="6" t="s">
        <v>2041</v>
      </c>
      <c r="T895" s="6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2"/>
        <v>1.8870588235294117</v>
      </c>
      <c r="H896" s="6">
        <f t="shared" si="53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s="6" t="s">
        <v>2041</v>
      </c>
      <c r="T896" s="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2"/>
        <v>6.9511889862327911E-2</v>
      </c>
      <c r="H897" s="6">
        <f t="shared" si="5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s="6" t="s">
        <v>2039</v>
      </c>
      <c r="T897" s="6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2"/>
        <v>7.7443434343434348</v>
      </c>
      <c r="H898" s="6">
        <f t="shared" si="5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s="6" t="s">
        <v>2033</v>
      </c>
      <c r="T898" s="6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56">E899/D899</f>
        <v>0.27693181818181817</v>
      </c>
      <c r="H899" s="6">
        <f t="shared" ref="H899:H962" si="57">E899/I899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6" t="s">
        <v>2039</v>
      </c>
      <c r="T899" s="6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6"/>
        <v>0.52479620323841425</v>
      </c>
      <c r="H900" s="6">
        <f t="shared" si="57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s="6" t="s">
        <v>2041</v>
      </c>
      <c r="T900" s="6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6"/>
        <v>4.0709677419354842</v>
      </c>
      <c r="H901" s="6">
        <f t="shared" si="57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s="6" t="s">
        <v>2035</v>
      </c>
      <c r="T901" s="6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56"/>
        <v>0.02</v>
      </c>
      <c r="H902" s="6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s="6" t="s">
        <v>2037</v>
      </c>
      <c r="T902" s="6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6"/>
        <v>1.5617857142857143</v>
      </c>
      <c r="H903" s="6">
        <f t="shared" si="57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s="6" t="s">
        <v>2035</v>
      </c>
      <c r="T903" s="6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6"/>
        <v>2.5242857142857145</v>
      </c>
      <c r="H904" s="6">
        <f t="shared" si="57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s="6" t="s">
        <v>2037</v>
      </c>
      <c r="T904" s="6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6"/>
        <v>1.729268292682927E-2</v>
      </c>
      <c r="H905" s="6">
        <f t="shared" si="57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s="6" t="s">
        <v>2047</v>
      </c>
      <c r="T905" s="6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6"/>
        <v>0.12230769230769231</v>
      </c>
      <c r="H906" s="6">
        <f t="shared" si="57"/>
        <v>49.6875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s="6" t="s">
        <v>2047</v>
      </c>
      <c r="T906" s="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6"/>
        <v>1.6398734177215191</v>
      </c>
      <c r="H907" s="6">
        <f t="shared" si="57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s="6" t="s">
        <v>2039</v>
      </c>
      <c r="T907" s="6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6"/>
        <v>1.6298181818181818</v>
      </c>
      <c r="H908" s="6">
        <f t="shared" si="57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s="6" t="s">
        <v>2041</v>
      </c>
      <c r="T908" s="6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6"/>
        <v>0.20252747252747252</v>
      </c>
      <c r="H909" s="6">
        <f t="shared" si="57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s="6" t="s">
        <v>2039</v>
      </c>
      <c r="T909" s="6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6"/>
        <v>3.1924083769633507</v>
      </c>
      <c r="H910" s="6">
        <f t="shared" si="57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s="6" t="s">
        <v>2050</v>
      </c>
      <c r="T910" s="6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6"/>
        <v>4.7894444444444444</v>
      </c>
      <c r="H911" s="6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s="6" t="s">
        <v>2039</v>
      </c>
      <c r="T911" s="6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6"/>
        <v>0.19556634304207121</v>
      </c>
      <c r="H912" s="6">
        <f t="shared" si="57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s="6" t="s">
        <v>2039</v>
      </c>
      <c r="T912" s="6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6"/>
        <v>1.9894827586206896</v>
      </c>
      <c r="H913" s="6">
        <f t="shared" si="57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s="6" t="s">
        <v>2037</v>
      </c>
      <c r="T913" s="6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6"/>
        <v>7.95</v>
      </c>
      <c r="H914" s="6">
        <f t="shared" si="57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s="6" t="s">
        <v>2041</v>
      </c>
      <c r="T914" s="6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6"/>
        <v>0.50621082621082625</v>
      </c>
      <c r="H915" s="6">
        <f t="shared" si="57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s="6" t="s">
        <v>2041</v>
      </c>
      <c r="T915" s="6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6"/>
        <v>0.57437499999999997</v>
      </c>
      <c r="H916" s="6">
        <f t="shared" si="57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s="6" t="s">
        <v>2039</v>
      </c>
      <c r="T916" s="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6"/>
        <v>1.5562827640984909</v>
      </c>
      <c r="H917" s="6">
        <f t="shared" si="57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s="6" t="s">
        <v>2041</v>
      </c>
      <c r="T917" s="6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6"/>
        <v>0.36297297297297298</v>
      </c>
      <c r="H918" s="6">
        <f t="shared" si="57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s="6" t="s">
        <v>2054</v>
      </c>
      <c r="T918" s="6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6"/>
        <v>0.58250000000000002</v>
      </c>
      <c r="H919" s="6">
        <f t="shared" si="57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s="6" t="s">
        <v>2041</v>
      </c>
      <c r="T919" s="6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6"/>
        <v>2.3739473684210526</v>
      </c>
      <c r="H920" s="6">
        <f t="shared" si="57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s="6" t="s">
        <v>2047</v>
      </c>
      <c r="T920" s="6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6"/>
        <v>0.58750000000000002</v>
      </c>
      <c r="H921" s="6">
        <f t="shared" si="57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s="6" t="s">
        <v>2039</v>
      </c>
      <c r="T921" s="6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6"/>
        <v>1.8256603773584905</v>
      </c>
      <c r="H922" s="6">
        <f t="shared" si="57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s="6" t="s">
        <v>2041</v>
      </c>
      <c r="T922" s="6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6"/>
        <v>7.5436408977556111E-3</v>
      </c>
      <c r="H923" s="6">
        <f t="shared" si="57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s="6" t="s">
        <v>2037</v>
      </c>
      <c r="T923" s="6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6"/>
        <v>1.7595330739299611</v>
      </c>
      <c r="H924" s="6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s="6" t="s">
        <v>2035</v>
      </c>
      <c r="T924" s="6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6"/>
        <v>2.3788235294117648</v>
      </c>
      <c r="H925" s="6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s="6" t="s">
        <v>2039</v>
      </c>
      <c r="T925" s="6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6"/>
        <v>4.8805076142131982</v>
      </c>
      <c r="H926" s="6">
        <f t="shared" si="57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s="6" t="s">
        <v>2039</v>
      </c>
      <c r="T926" s="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6"/>
        <v>2.2406666666666668</v>
      </c>
      <c r="H927" s="6">
        <f t="shared" si="57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s="6" t="s">
        <v>2039</v>
      </c>
      <c r="T927" s="6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6"/>
        <v>0.18126436781609195</v>
      </c>
      <c r="H928" s="6">
        <f t="shared" si="57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s="6" t="s">
        <v>2033</v>
      </c>
      <c r="T928" s="6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6"/>
        <v>0.45847222222222223</v>
      </c>
      <c r="H929" s="6">
        <f t="shared" si="57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s="6" t="s">
        <v>2039</v>
      </c>
      <c r="T929" s="6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6"/>
        <v>1.1731541218637993</v>
      </c>
      <c r="H930" s="6">
        <f t="shared" si="57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s="6" t="s">
        <v>2037</v>
      </c>
      <c r="T930" s="6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6"/>
        <v>2.173090909090909</v>
      </c>
      <c r="H931" s="6">
        <f t="shared" si="57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s="6" t="s">
        <v>2039</v>
      </c>
      <c r="T931" s="6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6"/>
        <v>1.1228571428571428</v>
      </c>
      <c r="H932" s="6">
        <f t="shared" si="57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s="6" t="s">
        <v>2039</v>
      </c>
      <c r="T932" s="6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6"/>
        <v>0.72518987341772156</v>
      </c>
      <c r="H933" s="6">
        <f t="shared" si="57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s="6" t="s">
        <v>2039</v>
      </c>
      <c r="T933" s="6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6"/>
        <v>2.1230434782608696</v>
      </c>
      <c r="H934" s="6">
        <f t="shared" si="57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s="6" t="s">
        <v>2035</v>
      </c>
      <c r="T934" s="6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6"/>
        <v>2.3974657534246577</v>
      </c>
      <c r="H935" s="6">
        <f t="shared" si="57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s="6" t="s">
        <v>2039</v>
      </c>
      <c r="T935" s="6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6"/>
        <v>1.8193548387096774</v>
      </c>
      <c r="H936" s="6">
        <f t="shared" si="57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s="6" t="s">
        <v>2039</v>
      </c>
      <c r="T936" s="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6"/>
        <v>1.6413114754098361</v>
      </c>
      <c r="H937" s="6">
        <f t="shared" si="57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s="6" t="s">
        <v>2039</v>
      </c>
      <c r="T937" s="6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6"/>
        <v>1.6375968992248063E-2</v>
      </c>
      <c r="H938" s="6">
        <f t="shared" si="57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s="6" t="s">
        <v>2039</v>
      </c>
      <c r="T938" s="6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6"/>
        <v>0.49643859649122807</v>
      </c>
      <c r="H939" s="6">
        <f t="shared" si="57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s="6" t="s">
        <v>2041</v>
      </c>
      <c r="T939" s="6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6"/>
        <v>1.0970652173913042</v>
      </c>
      <c r="H940" s="6">
        <f t="shared" si="57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s="6" t="s">
        <v>2047</v>
      </c>
      <c r="T940" s="6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6"/>
        <v>0.49217948717948717</v>
      </c>
      <c r="H941" s="6">
        <f t="shared" si="57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s="6" t="s">
        <v>2050</v>
      </c>
      <c r="T941" s="6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6"/>
        <v>0.62232323232323228</v>
      </c>
      <c r="H942" s="6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s="6" t="s">
        <v>2037</v>
      </c>
      <c r="T942" s="6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6"/>
        <v>0.1305813953488372</v>
      </c>
      <c r="H943" s="6">
        <f t="shared" si="57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s="6" t="s">
        <v>2039</v>
      </c>
      <c r="T943" s="6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6"/>
        <v>0.64635416666666667</v>
      </c>
      <c r="H944" s="6">
        <f t="shared" si="57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s="6" t="s">
        <v>2039</v>
      </c>
      <c r="T944" s="6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6"/>
        <v>1.5958666666666668</v>
      </c>
      <c r="H945" s="6">
        <f t="shared" si="57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s="6" t="s">
        <v>2033</v>
      </c>
      <c r="T945" s="6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6"/>
        <v>0.81420000000000003</v>
      </c>
      <c r="H946" s="6">
        <f t="shared" si="57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s="6" t="s">
        <v>2054</v>
      </c>
      <c r="T946" s="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6"/>
        <v>0.32444767441860467</v>
      </c>
      <c r="H947" s="6">
        <f t="shared" si="57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s="6" t="s">
        <v>2054</v>
      </c>
      <c r="T947" s="6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6"/>
        <v>9.9141184124918666E-2</v>
      </c>
      <c r="H948" s="6">
        <f t="shared" si="57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s="6" t="s">
        <v>2039</v>
      </c>
      <c r="T948" s="6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6"/>
        <v>0.26694444444444443</v>
      </c>
      <c r="H949" s="6">
        <f t="shared" si="57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s="6" t="s">
        <v>2039</v>
      </c>
      <c r="T949" s="6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6"/>
        <v>0.62957446808510642</v>
      </c>
      <c r="H950" s="6">
        <f t="shared" si="57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s="6" t="s">
        <v>2041</v>
      </c>
      <c r="T950" s="6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6"/>
        <v>1.6135593220338984</v>
      </c>
      <c r="H951" s="6">
        <f t="shared" si="57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s="6" t="s">
        <v>2037</v>
      </c>
      <c r="T951" s="6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6"/>
        <v>0.05</v>
      </c>
      <c r="H952" s="6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s="6" t="s">
        <v>2039</v>
      </c>
      <c r="T952" s="6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6"/>
        <v>10.969379310344827</v>
      </c>
      <c r="H953" s="6">
        <f t="shared" si="57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s="6" t="s">
        <v>2035</v>
      </c>
      <c r="T953" s="6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6"/>
        <v>0.70094158075601376</v>
      </c>
      <c r="H954" s="6">
        <f t="shared" si="57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s="6" t="s">
        <v>2041</v>
      </c>
      <c r="T954" s="6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6"/>
        <v>0.6</v>
      </c>
      <c r="H955" s="6">
        <f t="shared" si="57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s="6" t="s">
        <v>2041</v>
      </c>
      <c r="T955" s="6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6"/>
        <v>3.6709859154929578</v>
      </c>
      <c r="H956" s="6">
        <f t="shared" si="57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s="6" t="s">
        <v>2037</v>
      </c>
      <c r="T956" s="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6"/>
        <v>11.09</v>
      </c>
      <c r="H957" s="6">
        <f t="shared" si="57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s="6" t="s">
        <v>2039</v>
      </c>
      <c r="T957" s="6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6"/>
        <v>0.19028784648187633</v>
      </c>
      <c r="H958" s="6">
        <f t="shared" si="57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s="6" t="s">
        <v>2041</v>
      </c>
      <c r="T958" s="6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6"/>
        <v>1.2687755102040816</v>
      </c>
      <c r="H959" s="6">
        <f t="shared" si="57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s="6" t="s">
        <v>2039</v>
      </c>
      <c r="T959" s="6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6"/>
        <v>7.3463636363636367</v>
      </c>
      <c r="H960" s="6">
        <f t="shared" si="57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s="6" t="s">
        <v>2041</v>
      </c>
      <c r="T960" s="6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6"/>
        <v>4.5731034482758622E-2</v>
      </c>
      <c r="H961" s="6">
        <f t="shared" si="57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s="6" t="s">
        <v>2047</v>
      </c>
      <c r="T961" s="6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6"/>
        <v>0.85054545454545449</v>
      </c>
      <c r="H962" s="6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s="6" t="s">
        <v>2037</v>
      </c>
      <c r="T962" s="6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60">E963/D963</f>
        <v>1.1929824561403508</v>
      </c>
      <c r="H963" s="6">
        <f t="shared" ref="H963:H1026" si="61">E963/I963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6" t="s">
        <v>2047</v>
      </c>
      <c r="T963" s="6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60"/>
        <v>2.9602777777777778</v>
      </c>
      <c r="H964" s="6">
        <f t="shared" si="6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s="6" t="s">
        <v>2033</v>
      </c>
      <c r="T964" s="6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60"/>
        <v>0.84694915254237291</v>
      </c>
      <c r="H965" s="6">
        <f t="shared" si="6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s="6" t="s">
        <v>2054</v>
      </c>
      <c r="T965" s="6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60"/>
        <v>3.5578378378378379</v>
      </c>
      <c r="H966" s="6">
        <f t="shared" si="6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s="6" t="s">
        <v>2039</v>
      </c>
      <c r="T966" s="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0"/>
        <v>3.8640909090909092</v>
      </c>
      <c r="H967" s="6">
        <f t="shared" si="6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s="6" t="s">
        <v>2035</v>
      </c>
      <c r="T967" s="6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0"/>
        <v>7.9223529411764702</v>
      </c>
      <c r="H968" s="6">
        <f t="shared" si="6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s="6" t="s">
        <v>2039</v>
      </c>
      <c r="T968" s="6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0"/>
        <v>1.3703393665158372</v>
      </c>
      <c r="H969" s="6">
        <f t="shared" si="6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s="6" t="s">
        <v>2035</v>
      </c>
      <c r="T969" s="6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0"/>
        <v>3.3820833333333336</v>
      </c>
      <c r="H970" s="6">
        <f t="shared" si="6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s="6" t="s">
        <v>2033</v>
      </c>
      <c r="T970" s="6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0"/>
        <v>1.0822784810126582</v>
      </c>
      <c r="H971" s="6">
        <f t="shared" si="6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s="6" t="s">
        <v>2039</v>
      </c>
      <c r="T971" s="6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0"/>
        <v>0.60757639620653314</v>
      </c>
      <c r="H972" s="6">
        <f t="shared" si="6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s="6" t="s">
        <v>2039</v>
      </c>
      <c r="T972" s="6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0"/>
        <v>0.27725490196078434</v>
      </c>
      <c r="H973" s="6">
        <f t="shared" si="6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s="6" t="s">
        <v>2041</v>
      </c>
      <c r="T973" s="6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0"/>
        <v>2.283934426229508</v>
      </c>
      <c r="H974" s="6">
        <f t="shared" si="6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s="6" t="s">
        <v>2037</v>
      </c>
      <c r="T974" s="6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0"/>
        <v>0.21615194054500414</v>
      </c>
      <c r="H975" s="6">
        <f t="shared" si="6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s="6" t="s">
        <v>2039</v>
      </c>
      <c r="T975" s="6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0"/>
        <v>3.73875</v>
      </c>
      <c r="H976" s="6">
        <f t="shared" si="61"/>
        <v>93.46875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s="6" t="s">
        <v>2035</v>
      </c>
      <c r="T976" s="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0"/>
        <v>1.5492592592592593</v>
      </c>
      <c r="H977" s="6">
        <f t="shared" si="6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s="6" t="s">
        <v>2039</v>
      </c>
      <c r="T977" s="6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0"/>
        <v>3.2214999999999998</v>
      </c>
      <c r="H978" s="6">
        <f t="shared" si="6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s="6" t="s">
        <v>2039</v>
      </c>
      <c r="T978" s="6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0"/>
        <v>0.73957142857142855</v>
      </c>
      <c r="H979" s="6">
        <f t="shared" si="6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s="6" t="s">
        <v>2033</v>
      </c>
      <c r="T979" s="6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0"/>
        <v>8.641</v>
      </c>
      <c r="H980" s="6">
        <f t="shared" si="6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s="6" t="s">
        <v>2050</v>
      </c>
      <c r="T980" s="6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0"/>
        <v>1.432624584717608</v>
      </c>
      <c r="H981" s="6">
        <f t="shared" si="6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s="6" t="s">
        <v>2039</v>
      </c>
      <c r="T981" s="6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0"/>
        <v>0.40281762295081969</v>
      </c>
      <c r="H982" s="6">
        <f t="shared" si="6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s="6" t="s">
        <v>2047</v>
      </c>
      <c r="T982" s="6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0"/>
        <v>1.7822388059701493</v>
      </c>
      <c r="H983" s="6">
        <f t="shared" si="6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s="6" t="s">
        <v>2037</v>
      </c>
      <c r="T983" s="6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0"/>
        <v>0.84930555555555554</v>
      </c>
      <c r="H984" s="6">
        <f t="shared" si="6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s="6" t="s">
        <v>2041</v>
      </c>
      <c r="T984" s="6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0"/>
        <v>1.4593648334624323</v>
      </c>
      <c r="H985" s="6">
        <f t="shared" si="6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s="6" t="s">
        <v>2041</v>
      </c>
      <c r="T985" s="6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0"/>
        <v>1.5246153846153847</v>
      </c>
      <c r="H986" s="6">
        <f t="shared" si="6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s="6" t="s">
        <v>2039</v>
      </c>
      <c r="T986" s="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0"/>
        <v>0.67129542790152408</v>
      </c>
      <c r="H987" s="6">
        <f t="shared" si="6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s="6" t="s">
        <v>2035</v>
      </c>
      <c r="T987" s="6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0"/>
        <v>0.40307692307692305</v>
      </c>
      <c r="H988" s="6">
        <f t="shared" si="6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s="6" t="s">
        <v>2035</v>
      </c>
      <c r="T988" s="6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0"/>
        <v>2.1679032258064517</v>
      </c>
      <c r="H989" s="6">
        <f t="shared" si="6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s="6" t="s">
        <v>2041</v>
      </c>
      <c r="T989" s="6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0"/>
        <v>0.52117021276595743</v>
      </c>
      <c r="H990" s="6">
        <f t="shared" si="61"/>
        <v>76.546875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s="6" t="s">
        <v>2047</v>
      </c>
      <c r="T990" s="6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0"/>
        <v>4.9958333333333336</v>
      </c>
      <c r="H991" s="6">
        <f t="shared" si="6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s="6" t="s">
        <v>2047</v>
      </c>
      <c r="T991" s="6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0"/>
        <v>0.87679487179487181</v>
      </c>
      <c r="H992" s="6">
        <f t="shared" si="61"/>
        <v>106.859375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s="6" t="s">
        <v>2041</v>
      </c>
      <c r="T992" s="6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0"/>
        <v>1.131734693877551</v>
      </c>
      <c r="H993" s="6">
        <f t="shared" si="6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s="6" t="s">
        <v>2035</v>
      </c>
      <c r="T993" s="6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0"/>
        <v>4.2654838709677421</v>
      </c>
      <c r="H994" s="6">
        <f t="shared" si="6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s="6" t="s">
        <v>2041</v>
      </c>
      <c r="T994" s="6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0"/>
        <v>0.77632653061224488</v>
      </c>
      <c r="H995" s="6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s="6" t="s">
        <v>2054</v>
      </c>
      <c r="T995" s="6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0"/>
        <v>0.52496810772501767</v>
      </c>
      <c r="H996" s="6">
        <f t="shared" si="6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s="6" t="s">
        <v>2047</v>
      </c>
      <c r="T996" s="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0"/>
        <v>1.5746762589928058</v>
      </c>
      <c r="H997" s="6">
        <f t="shared" si="6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s="6" t="s">
        <v>2033</v>
      </c>
      <c r="T997" s="6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0"/>
        <v>0.72939393939393937</v>
      </c>
      <c r="H998" s="6">
        <f t="shared" si="6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s="6" t="s">
        <v>2039</v>
      </c>
      <c r="T998" s="6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0"/>
        <v>0.60565789473684206</v>
      </c>
      <c r="H999" s="6">
        <f t="shared" si="6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s="6" t="s">
        <v>2039</v>
      </c>
      <c r="T999" s="6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0"/>
        <v>0.5679129129129129</v>
      </c>
      <c r="H1000" s="6">
        <f t="shared" si="6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s="6" t="s">
        <v>2035</v>
      </c>
      <c r="T1000" s="6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0"/>
        <v>0.56542754275427543</v>
      </c>
      <c r="H1001" s="6">
        <f t="shared" si="6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s="6" t="s">
        <v>2033</v>
      </c>
      <c r="T1001" s="6" t="s">
        <v>2034</v>
      </c>
    </row>
    <row r="1002" spans="1:20" x14ac:dyDescent="0.25">
      <c r="D1002">
        <f>MEDIAN(D2:D1001)</f>
        <v>8300</v>
      </c>
    </row>
  </sheetData>
  <autoFilter ref="A1:T1001" xr:uid="{00000000-0001-0000-0000-000000000000}"/>
  <conditionalFormatting sqref="F1:G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Jamie Dilport</cp:lastModifiedBy>
  <dcterms:created xsi:type="dcterms:W3CDTF">2021-09-29T18:52:28Z</dcterms:created>
  <dcterms:modified xsi:type="dcterms:W3CDTF">2023-04-06T22:25:43Z</dcterms:modified>
</cp:coreProperties>
</file>