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 SHARMA\Desktop\JATIN\UTA - NOTES\AEE - IE 5304\PROJECT - 2\"/>
    </mc:Choice>
  </mc:AlternateContent>
  <xr:revisionPtr revIDLastSave="0" documentId="13_ncr:1_{8ED77833-5EC8-4DE5-8963-92A9ACBEE77D}" xr6:coauthVersionLast="47" xr6:coauthVersionMax="47" xr10:uidLastSave="{00000000-0000-0000-0000-000000000000}"/>
  <bookViews>
    <workbookView xWindow="-108" yWindow="-108" windowWidth="23256" windowHeight="12456" xr2:uid="{AE6459DE-40D0-442D-BEFC-79ECB0E11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" i="1" l="1"/>
  <c r="G101" i="1"/>
  <c r="G100" i="1"/>
  <c r="G99" i="1"/>
  <c r="G98" i="1"/>
  <c r="G97" i="1"/>
  <c r="G96" i="1"/>
  <c r="G95" i="1"/>
  <c r="G94" i="1"/>
  <c r="G93" i="1"/>
  <c r="J67" i="1"/>
  <c r="G92" i="1"/>
  <c r="E101" i="1"/>
  <c r="E100" i="1"/>
  <c r="E99" i="1"/>
  <c r="E98" i="1"/>
  <c r="E97" i="1"/>
  <c r="E96" i="1"/>
  <c r="E95" i="1"/>
  <c r="E94" i="1"/>
  <c r="E93" i="1"/>
  <c r="E92" i="1"/>
  <c r="D93" i="1"/>
  <c r="D94" i="1"/>
  <c r="D95" i="1" s="1"/>
  <c r="D96" i="1" s="1"/>
  <c r="D97" i="1" s="1"/>
  <c r="D98" i="1" s="1"/>
  <c r="D99" i="1" s="1"/>
  <c r="D100" i="1" s="1"/>
  <c r="D101" i="1" s="1"/>
  <c r="J69" i="1"/>
  <c r="J70" i="1"/>
  <c r="J71" i="1"/>
  <c r="J72" i="1"/>
  <c r="J73" i="1"/>
  <c r="J74" i="1"/>
  <c r="J75" i="1"/>
  <c r="J76" i="1"/>
  <c r="J68" i="1"/>
  <c r="F70" i="1"/>
  <c r="F71" i="1" s="1"/>
  <c r="F72" i="1" s="1"/>
  <c r="F73" i="1" s="1"/>
  <c r="F74" i="1" s="1"/>
  <c r="F75" i="1" s="1"/>
  <c r="F76" i="1" s="1"/>
  <c r="F69" i="1"/>
  <c r="G70" i="1"/>
  <c r="G71" i="1" s="1"/>
  <c r="G72" i="1" s="1"/>
  <c r="G73" i="1" s="1"/>
  <c r="G74" i="1" s="1"/>
  <c r="G75" i="1" s="1"/>
  <c r="G76" i="1" s="1"/>
  <c r="G69" i="1"/>
  <c r="E60" i="1"/>
  <c r="J46" i="1"/>
  <c r="J48" i="1"/>
  <c r="J49" i="1"/>
  <c r="J50" i="1"/>
  <c r="J51" i="1"/>
  <c r="J52" i="1"/>
  <c r="J53" i="1"/>
  <c r="J54" i="1"/>
  <c r="J55" i="1"/>
  <c r="J47" i="1"/>
</calcChain>
</file>

<file path=xl/sharedStrings.xml><?xml version="1.0" encoding="utf-8"?>
<sst xmlns="http://schemas.openxmlformats.org/spreadsheetml/2006/main" count="76" uniqueCount="57">
  <si>
    <t>UTA ID: 1002071716</t>
  </si>
  <si>
    <t xml:space="preserve">NAME: JATIN SHARMA </t>
  </si>
  <si>
    <t>INFORMATION BLOCK</t>
  </si>
  <si>
    <t>PROJECT TASK:</t>
  </si>
  <si>
    <t xml:space="preserve">DATA BLOCK </t>
  </si>
  <si>
    <t>PROVIDED INFORMATION</t>
  </si>
  <si>
    <t>DATA</t>
  </si>
  <si>
    <t>KRAX SEAMER</t>
  </si>
  <si>
    <t>SPLIT-CO-SEAMER</t>
  </si>
  <si>
    <t xml:space="preserve">n [ YEARS] </t>
  </si>
  <si>
    <t>PURCHASE PRICE</t>
  </si>
  <si>
    <t>ANNUAL BENEFITS</t>
  </si>
  <si>
    <t xml:space="preserve">BENEFITS GRADIENT </t>
  </si>
  <si>
    <t>ANNUAL O&amp;M COSTS</t>
  </si>
  <si>
    <t>O &amp; M GRADIENT</t>
  </si>
  <si>
    <t>SALVAGE VALUE</t>
  </si>
  <si>
    <t>LOAN</t>
  </si>
  <si>
    <t>DOWN PAYMENT (% OF PURCHASE PRICE)</t>
  </si>
  <si>
    <t>LOAN PERIOD</t>
  </si>
  <si>
    <t xml:space="preserve">LOAN PAYMENT </t>
  </si>
  <si>
    <t>ANALYSIS BLOCK</t>
  </si>
  <si>
    <t>INITIAL COST</t>
  </si>
  <si>
    <t>O&amp;M COST</t>
  </si>
  <si>
    <t>ANNUAL BENEFIT</t>
  </si>
  <si>
    <t>CASH FLOW</t>
  </si>
  <si>
    <t>YEAR</t>
  </si>
  <si>
    <t>O&amp;M GRADIENT: $500</t>
  </si>
  <si>
    <t>ANNUAL BENEFITS GRADIENT: $1250</t>
  </si>
  <si>
    <t>AS IN THE QUESTION WE NEED TO FIND WHICH ONE IS BETTER, FOR THAT WE NEED TO PRODUCE  A TABLE DEPICTING THE CASH FLOW DIAGRAM, INCLUDING ALL THE  GIVEN INFORMATION IN THE QUESTION ABOUT KRAX SEAMER, AND SPLIT CO-SEAMER, TO CALCULATE THE VALUE OF CASH FLOW. FURTHERMORE, WE WILL CALCULATE RATE OF RETURN WITH THE HELP OF INTERNAL RATE OF RETURE FORMULA IN EXCEL (IRR).</t>
  </si>
  <si>
    <t>RATE OF RETURN (i)*</t>
  </si>
  <si>
    <t>SPLIT - CO SEAMER</t>
  </si>
  <si>
    <t>O&amp;M GRADIENT: $1200</t>
  </si>
  <si>
    <t>BENEFIT GRADIENT $1500</t>
  </si>
  <si>
    <t>RATE OF RETURN (i)</t>
  </si>
  <si>
    <t xml:space="preserve">FROM THE ABOVE CALCULATED DATA, WE CAN PERFORM NET PRESENT WORTH TO FIND THE VALUE AT DIFFERENT MARR % 'S. </t>
  </si>
  <si>
    <t>NPV (NET PRESENT WORTH) ANALYSIS TABLE</t>
  </si>
  <si>
    <t>RATE</t>
  </si>
  <si>
    <t>RESULT OF ANALYSIS OF DATA FROM THE ABOVE TABLE</t>
  </si>
  <si>
    <t>ANALYSIS OUTCOME</t>
  </si>
  <si>
    <t>MARR RANGE (%)</t>
  </si>
  <si>
    <t xml:space="preserve">NPW FOR KRAX SEAMER </t>
  </si>
  <si>
    <t>NET PRESENT VALUE SPLIT-CO SEAMER</t>
  </si>
  <si>
    <t>5% - 21%</t>
  </si>
  <si>
    <t>21% - 39%</t>
  </si>
  <si>
    <t>39% - 50%</t>
  </si>
  <si>
    <t>[NEGATIVE VALUE] -</t>
  </si>
  <si>
    <t>[POSITIVE VALUE]  +</t>
  </si>
  <si>
    <t>[POSITIVE VALUE] +</t>
  </si>
  <si>
    <t>CONCLUSION</t>
  </si>
  <si>
    <t>CASH FLOW DIAGRAM</t>
  </si>
  <si>
    <r>
      <t xml:space="preserve">TO MAKE A DECISION BETWEEN THE TWO GIVEN EQUIPMENT THAT IS </t>
    </r>
    <r>
      <rPr>
        <b/>
        <sz val="20"/>
        <color theme="1"/>
        <rFont val="Times New Roman"/>
        <family val="1"/>
      </rPr>
      <t>KRAX SEAMER</t>
    </r>
    <r>
      <rPr>
        <sz val="20"/>
        <color theme="1"/>
        <rFont val="Times New Roman"/>
        <family val="1"/>
      </rPr>
      <t xml:space="preserve"> AND </t>
    </r>
    <r>
      <rPr>
        <b/>
        <sz val="20"/>
        <color theme="1"/>
        <rFont val="Times New Roman"/>
        <family val="1"/>
      </rPr>
      <t xml:space="preserve">SPLIT -CO SEAMER, </t>
    </r>
    <r>
      <rPr>
        <sz val="20"/>
        <color theme="1"/>
        <rFont val="Times New Roman"/>
        <family val="1"/>
      </rPr>
      <t>THE DECISION CRITERION WOULD BE AS FOLLOW: THE PRESENT WORTH SHOULD BE GREATER THAN 0 [PW &gt; 0]. FURTHERMORE, IF THE EQUIPMENT ARE MUTUALLY EXCLUSIVE THEN THE ALTERNATIVE WITH GREATER PW(</t>
    </r>
    <r>
      <rPr>
        <b/>
        <sz val="20"/>
        <color theme="1"/>
        <rFont val="Times New Roman"/>
        <family val="1"/>
      </rPr>
      <t>PRESENT WORTH</t>
    </r>
    <r>
      <rPr>
        <sz val="20"/>
        <color theme="1"/>
        <rFont val="Times New Roman"/>
        <family val="1"/>
      </rPr>
      <t xml:space="preserve">)  WILL BE SELECTED. </t>
    </r>
  </si>
  <si>
    <t xml:space="preserve">THE QUESTION DELINEATES INFORMATION ABOUT TWO EQUIPMENT, WHICH ASK'S US TO EVALUATE ALTERNATIVE EQIPMENT INVESTMENTS WHICH ARE KRAX-SEAMER AND SPLIT-C0 SEAMER. FURTHERMORE, WE NEED TO COMPARE THE GIVEN EQUIPMENTS OVER DIFFERENT RANGE OF 5% TO 55% MARR VALUES WITH INCREMENTS OF 5 PERCENT. </t>
  </si>
  <si>
    <t>RECOMMENDATION</t>
  </si>
  <si>
    <r>
      <t xml:space="preserve">AS WE ARE COMPARING TWO EQUIPMENT. FROM THE ABOVE DATA IT CAN BE OBSERVED THAT FOR </t>
    </r>
    <r>
      <rPr>
        <b/>
        <sz val="25"/>
        <color theme="1"/>
        <rFont val="Times New Roman"/>
        <family val="1"/>
      </rPr>
      <t xml:space="preserve">KRAX SEAMER </t>
    </r>
    <r>
      <rPr>
        <sz val="25"/>
        <color theme="1"/>
        <rFont val="Times New Roman"/>
        <family val="1"/>
      </rPr>
      <t xml:space="preserve">THE IRR IS </t>
    </r>
    <r>
      <rPr>
        <b/>
        <sz val="25"/>
        <color theme="1"/>
        <rFont val="Times New Roman"/>
        <family val="1"/>
      </rPr>
      <t xml:space="preserve">39%. </t>
    </r>
    <r>
      <rPr>
        <sz val="25"/>
        <color theme="1"/>
        <rFont val="Times New Roman"/>
        <family val="1"/>
      </rPr>
      <t>THEREFORE THE MARR OF 40%, 45%, 50% IS NOT JUSTIFIABLE, IN ADDITION THE MARR BELOW 39% AND BELOW ARE ECONOMICALLY JUSTIFIABLE. FURTHERMORE, MOVING ON TO THE NEXT EQUIPMENT WHICH I</t>
    </r>
    <r>
      <rPr>
        <b/>
        <sz val="25"/>
        <color theme="1"/>
        <rFont val="Times New Roman"/>
        <family val="1"/>
      </rPr>
      <t xml:space="preserve">S SPLIT-CO SEAMER, </t>
    </r>
    <r>
      <rPr>
        <sz val="25"/>
        <color theme="1"/>
        <rFont val="Times New Roman"/>
        <family val="1"/>
      </rPr>
      <t xml:space="preserve">THE IRR IS </t>
    </r>
    <r>
      <rPr>
        <b/>
        <sz val="25"/>
        <color theme="1"/>
        <rFont val="Times New Roman"/>
        <family val="1"/>
      </rPr>
      <t>22%</t>
    </r>
    <r>
      <rPr>
        <sz val="25"/>
        <color theme="1"/>
        <rFont val="Times New Roman"/>
        <family val="1"/>
      </rPr>
      <t xml:space="preserve"> MARR OF 22% AND BELOW ARE ECONOMICALLY JUSTIFIABLE. MOREOVER, MARR ABOVE 22% IS UNACCEPTABLE AS IT IS ECONOMICALLY UNJUSTIFIABLE. </t>
    </r>
  </si>
  <si>
    <r>
      <t xml:space="preserve">AS CALCULATED EARLIER, THE RATE OF RETUR FOR </t>
    </r>
    <r>
      <rPr>
        <b/>
        <sz val="25"/>
        <color theme="1"/>
        <rFont val="Times New Roman"/>
        <family val="1"/>
      </rPr>
      <t>KRAX SEAMER</t>
    </r>
    <r>
      <rPr>
        <sz val="25"/>
        <color theme="1"/>
        <rFont val="Times New Roman"/>
        <family val="1"/>
      </rPr>
      <t xml:space="preserve">, AND </t>
    </r>
    <r>
      <rPr>
        <b/>
        <sz val="25"/>
        <color theme="1"/>
        <rFont val="Times New Roman"/>
        <family val="1"/>
      </rPr>
      <t>SPLIT-CO SEAMER</t>
    </r>
    <r>
      <rPr>
        <sz val="25"/>
        <color theme="1"/>
        <rFont val="Times New Roman"/>
        <family val="1"/>
      </rPr>
      <t xml:space="preserve"> IS  </t>
    </r>
    <r>
      <rPr>
        <b/>
        <sz val="25"/>
        <color theme="1"/>
        <rFont val="Times New Roman"/>
        <family val="1"/>
      </rPr>
      <t>39%</t>
    </r>
    <r>
      <rPr>
        <sz val="25"/>
        <color theme="1"/>
        <rFont val="Times New Roman"/>
        <family val="1"/>
      </rPr>
      <t xml:space="preserve"> AND </t>
    </r>
    <r>
      <rPr>
        <b/>
        <sz val="25"/>
        <color theme="1"/>
        <rFont val="Times New Roman"/>
        <family val="1"/>
      </rPr>
      <t>22%</t>
    </r>
    <r>
      <rPr>
        <sz val="25"/>
        <color theme="1"/>
        <rFont val="Times New Roman"/>
        <family val="1"/>
      </rPr>
      <t xml:space="preserve"> RESPECTIVELY. WE SHOULD GO WITH KRAX SEAMER, AS IT HAS BETTER RATE OF RETURN.</t>
    </r>
  </si>
  <si>
    <t>GRAPHIC BLOCK</t>
  </si>
  <si>
    <t>GRAPHIC BLOCK IS ON THE RIGHT HAND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</si>
</sst>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  <family val="1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35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4" tint="-0.499984740745262"/>
      <name val="Times New Roman"/>
      <family val="1"/>
    </font>
    <font>
      <sz val="25"/>
      <color theme="1"/>
      <name val="Times New Roman"/>
      <family val="1"/>
    </font>
    <font>
      <b/>
      <sz val="12"/>
      <color theme="1"/>
      <name val="Times New Roman"/>
      <family val="1"/>
    </font>
    <font>
      <b/>
      <sz val="30"/>
      <color theme="5"/>
      <name val="Times New Roman"/>
      <family val="1"/>
    </font>
    <font>
      <b/>
      <sz val="11"/>
      <color theme="1"/>
      <name val="Times New Roman"/>
      <family val="1"/>
    </font>
    <font>
      <b/>
      <sz val="30"/>
      <color theme="1"/>
      <name val="Times New Roman"/>
      <family val="1"/>
    </font>
    <font>
      <sz val="15"/>
      <color theme="1"/>
      <name val="Calibri"/>
      <family val="2"/>
      <scheme val="minor"/>
    </font>
    <font>
      <b/>
      <sz val="35"/>
      <color theme="5"/>
      <name val="Times New Roman"/>
      <family val="1"/>
    </font>
    <font>
      <b/>
      <sz val="25"/>
      <color theme="1"/>
      <name val="Times New Roman"/>
      <family val="1"/>
    </font>
    <font>
      <b/>
      <sz val="25"/>
      <name val="Times New Roman"/>
      <family val="1"/>
    </font>
    <font>
      <b/>
      <sz val="23"/>
      <color theme="1"/>
      <name val="Times New Roman"/>
      <family val="1"/>
    </font>
    <font>
      <sz val="20"/>
      <color theme="1"/>
      <name val="Calibri"/>
      <family val="2"/>
      <scheme val="minor"/>
    </font>
    <font>
      <sz val="23"/>
      <color theme="1"/>
      <name val="Calibri"/>
      <family val="2"/>
      <scheme val="minor"/>
    </font>
    <font>
      <sz val="35"/>
      <color theme="0"/>
      <name val="Times New Roman"/>
      <family val="1"/>
    </font>
    <font>
      <b/>
      <sz val="18"/>
      <color theme="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4" fillId="0" borderId="21" xfId="0" applyNumberFormat="1" applyFont="1" applyBorder="1"/>
    <xf numFmtId="0" fontId="6" fillId="0" borderId="22" xfId="0" applyNumberFormat="1" applyFont="1" applyBorder="1" applyAlignment="1">
      <alignment horizontal="center" vertical="center"/>
    </xf>
    <xf numFmtId="0" fontId="4" fillId="0" borderId="23" xfId="0" applyNumberFormat="1" applyFont="1" applyBorder="1"/>
    <xf numFmtId="164" fontId="4" fillId="0" borderId="21" xfId="0" applyNumberFormat="1" applyFont="1" applyBorder="1"/>
    <xf numFmtId="164" fontId="4" fillId="0" borderId="22" xfId="0" applyNumberFormat="1" applyFont="1" applyBorder="1"/>
    <xf numFmtId="0" fontId="4" fillId="0" borderId="22" xfId="0" applyNumberFormat="1" applyFont="1" applyBorder="1" applyAlignment="1">
      <alignment horizontal="center" vertical="center"/>
    </xf>
    <xf numFmtId="164" fontId="4" fillId="0" borderId="23" xfId="0" applyNumberFormat="1" applyFont="1" applyBorder="1"/>
    <xf numFmtId="164" fontId="4" fillId="0" borderId="22" xfId="0" applyNumberFormat="1" applyFont="1" applyBorder="1" applyAlignment="1">
      <alignment horizontal="center" vertical="center"/>
    </xf>
    <xf numFmtId="164" fontId="4" fillId="0" borderId="24" xfId="0" applyNumberFormat="1" applyFont="1" applyBorder="1"/>
    <xf numFmtId="164" fontId="4" fillId="0" borderId="25" xfId="0" applyNumberFormat="1" applyFont="1" applyBorder="1"/>
    <xf numFmtId="164" fontId="4" fillId="0" borderId="26" xfId="0" applyNumberFormat="1" applyFont="1" applyBorder="1"/>
    <xf numFmtId="0" fontId="2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3" fillId="0" borderId="0" xfId="0" applyFont="1"/>
    <xf numFmtId="9" fontId="17" fillId="0" borderId="1" xfId="0" applyNumberFormat="1" applyFont="1" applyBorder="1" applyAlignment="1">
      <alignment horizontal="center" vertical="center"/>
    </xf>
    <xf numFmtId="9" fontId="17" fillId="0" borderId="20" xfId="0" applyNumberFormat="1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15" fillId="0" borderId="0" xfId="0" applyNumberFormat="1" applyFont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5" fillId="0" borderId="0" xfId="0" applyFont="1" applyAlignment="1">
      <alignment vertical="center"/>
    </xf>
    <xf numFmtId="9" fontId="5" fillId="0" borderId="0" xfId="2" applyFont="1" applyAlignment="1"/>
    <xf numFmtId="164" fontId="5" fillId="0" borderId="0" xfId="1" applyNumberFormat="1" applyFont="1" applyAlignment="1"/>
    <xf numFmtId="0" fontId="3" fillId="0" borderId="0" xfId="0" applyFont="1" applyAlignment="1"/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9" xfId="0" applyBorder="1"/>
    <xf numFmtId="0" fontId="17" fillId="0" borderId="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 vertical="center" wrapText="1"/>
    </xf>
    <xf numFmtId="0" fontId="0" fillId="11" borderId="5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0" fillId="11" borderId="8" xfId="0" applyFont="1" applyFill="1" applyBorder="1" applyAlignment="1">
      <alignment horizontal="center" vertical="center" wrapText="1"/>
    </xf>
    <xf numFmtId="0" fontId="0" fillId="11" borderId="7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11" borderId="9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9" fontId="5" fillId="7" borderId="2" xfId="0" applyNumberFormat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5" borderId="4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9" fontId="5" fillId="0" borderId="4" xfId="2" applyFont="1" applyBorder="1" applyAlignment="1">
      <alignment horizontal="center"/>
    </xf>
    <xf numFmtId="9" fontId="5" fillId="0" borderId="10" xfId="2" applyFont="1" applyBorder="1" applyAlignment="1">
      <alignment horizontal="center"/>
    </xf>
    <xf numFmtId="9" fontId="5" fillId="0" borderId="5" xfId="2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14" xfId="1" applyNumberFormat="1" applyFont="1" applyBorder="1" applyAlignment="1">
      <alignment horizontal="center"/>
    </xf>
    <xf numFmtId="164" fontId="5" fillId="0" borderId="15" xfId="1" applyNumberFormat="1" applyFont="1" applyBorder="1" applyAlignment="1">
      <alignment horizontal="center"/>
    </xf>
    <xf numFmtId="164" fontId="5" fillId="0" borderId="16" xfId="1" applyNumberFormat="1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23" fillId="14" borderId="28" xfId="0" applyFont="1" applyFill="1" applyBorder="1" applyAlignment="1">
      <alignment horizontal="center" vertical="center"/>
    </xf>
    <xf numFmtId="0" fontId="23" fillId="14" borderId="29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31" xfId="0" applyFont="1" applyFill="1" applyBorder="1" applyAlignment="1">
      <alignment horizontal="center" vertical="center"/>
    </xf>
    <xf numFmtId="0" fontId="23" fillId="14" borderId="32" xfId="0" applyFont="1" applyFill="1" applyBorder="1" applyAlignment="1">
      <alignment horizontal="center" vertical="center"/>
    </xf>
    <xf numFmtId="0" fontId="23" fillId="14" borderId="3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0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center" wrapText="1"/>
    </xf>
    <xf numFmtId="0" fontId="22" fillId="12" borderId="10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6" xfId="0" applyFont="1" applyFill="1" applyBorder="1" applyAlignment="1">
      <alignment horizontal="center" vertical="center" wrapText="1"/>
    </xf>
    <xf numFmtId="0" fontId="22" fillId="12" borderId="0" xfId="0" applyFont="1" applyFill="1" applyBorder="1" applyAlignment="1">
      <alignment horizontal="center" vertical="center" wrapText="1"/>
    </xf>
    <xf numFmtId="0" fontId="22" fillId="12" borderId="8" xfId="0" applyFont="1" applyFill="1" applyBorder="1" applyAlignment="1">
      <alignment horizontal="center" vertical="center" wrapText="1"/>
    </xf>
    <xf numFmtId="0" fontId="22" fillId="12" borderId="7" xfId="0" applyFont="1" applyFill="1" applyBorder="1" applyAlignment="1">
      <alignment horizontal="center" vertical="center" wrapText="1"/>
    </xf>
    <xf numFmtId="0" fontId="22" fillId="12" borderId="11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 vertical="center" wrapText="1"/>
    </xf>
    <xf numFmtId="0" fontId="6" fillId="11" borderId="10" xfId="0" applyFont="1" applyFill="1" applyBorder="1" applyAlignment="1">
      <alignment horizontal="left" vertical="center" wrapText="1"/>
    </xf>
    <xf numFmtId="0" fontId="6" fillId="11" borderId="5" xfId="0" applyFont="1" applyFill="1" applyBorder="1" applyAlignment="1">
      <alignment horizontal="left" vertical="center" wrapText="1"/>
    </xf>
    <xf numFmtId="0" fontId="6" fillId="11" borderId="6" xfId="0" applyFont="1" applyFill="1" applyBorder="1" applyAlignment="1">
      <alignment horizontal="left" vertical="center" wrapText="1"/>
    </xf>
    <xf numFmtId="0" fontId="6" fillId="11" borderId="0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11" borderId="11" xfId="0" applyFont="1" applyFill="1" applyBorder="1" applyAlignment="1">
      <alignment horizontal="left" vertical="center" wrapText="1"/>
    </xf>
    <xf numFmtId="0" fontId="6" fillId="11" borderId="9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6" fillId="10" borderId="35" xfId="0" applyFont="1" applyFill="1" applyBorder="1" applyAlignment="1">
      <alignment horizontal="center" vertical="center" wrapText="1"/>
    </xf>
    <xf numFmtId="0" fontId="6" fillId="10" borderId="3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161475</xdr:colOff>
      <xdr:row>5</xdr:row>
      <xdr:rowOff>197625</xdr:rowOff>
    </xdr:from>
    <xdr:to>
      <xdr:col>5</xdr:col>
      <xdr:colOff>2095501</xdr:colOff>
      <xdr:row>5</xdr:row>
      <xdr:rowOff>402166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5493B2-1BD7-2192-EB6F-57DB36AEFFEC}"/>
            </a:ext>
          </a:extLst>
        </xdr:cNvPr>
        <xdr:cNvSpPr/>
      </xdr:nvSpPr>
      <xdr:spPr>
        <a:xfrm>
          <a:off x="7400475" y="1330042"/>
          <a:ext cx="1934026" cy="204541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15</xdr:col>
      <xdr:colOff>7470</xdr:colOff>
      <xdr:row>42</xdr:row>
      <xdr:rowOff>56029</xdr:rowOff>
    </xdr:from>
    <xdr:to>
      <xdr:col>24</xdr:col>
      <xdr:colOff>480159</xdr:colOff>
      <xdr:row>56</xdr:row>
      <xdr:rowOff>332598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D1C032-70CF-4F8C-DC90-3A634E4B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78794" y="11564470"/>
          <a:ext cx="5918748" cy="39883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11</xdr:col>
      <xdr:colOff>537883</xdr:colOff>
      <xdr:row>49</xdr:row>
      <xdr:rowOff>224117</xdr:rowOff>
    </xdr:from>
    <xdr:to>
      <xdr:col>13</xdr:col>
      <xdr:colOff>100853</xdr:colOff>
      <xdr:row>51</xdr:row>
      <xdr:rowOff>56030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5205D0C-D261-21B8-FBE7-F34B0D5AB4C4}"/>
            </a:ext>
          </a:extLst>
        </xdr:cNvPr>
        <xdr:cNvSpPr/>
      </xdr:nvSpPr>
      <xdr:spPr>
        <a:xfrm>
          <a:off x="19262912" y="13693588"/>
          <a:ext cx="1199029" cy="324971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537883</xdr:colOff>
      <xdr:row>70</xdr:row>
      <xdr:rowOff>224117</xdr:rowOff>
    </xdr:from>
    <xdr:to>
      <xdr:col>16</xdr:col>
      <xdr:colOff>100853</xdr:colOff>
      <xdr:row>72</xdr:row>
      <xdr:rowOff>56030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B528C55F-855A-4AE4-835B-C332C14989B5}"/>
            </a:ext>
          </a:extLst>
        </xdr:cNvPr>
        <xdr:cNvSpPr/>
      </xdr:nvSpPr>
      <xdr:spPr>
        <a:xfrm>
          <a:off x="19262912" y="13693588"/>
          <a:ext cx="1199029" cy="324971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18</xdr:col>
      <xdr:colOff>-1</xdr:colOff>
      <xdr:row>62</xdr:row>
      <xdr:rowOff>167268</xdr:rowOff>
    </xdr:from>
    <xdr:to>
      <xdr:col>27</xdr:col>
      <xdr:colOff>260195</xdr:colOff>
      <xdr:row>79</xdr:row>
      <xdr:rowOff>47291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6F9BA8-C7E4-CB6B-8616-BE8D26F0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19365" y="16689658"/>
          <a:ext cx="5780050" cy="472262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25</xdr:col>
      <xdr:colOff>328705</xdr:colOff>
      <xdr:row>46</xdr:row>
      <xdr:rowOff>224117</xdr:rowOff>
    </xdr:from>
    <xdr:to>
      <xdr:col>28</xdr:col>
      <xdr:colOff>74706</xdr:colOff>
      <xdr:row>50</xdr:row>
      <xdr:rowOff>194235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80355D17-92AA-56CA-7176-115FB832193B}"/>
            </a:ext>
          </a:extLst>
        </xdr:cNvPr>
        <xdr:cNvSpPr/>
      </xdr:nvSpPr>
      <xdr:spPr>
        <a:xfrm>
          <a:off x="28567529" y="14029764"/>
          <a:ext cx="1583765" cy="926353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28</xdr:col>
      <xdr:colOff>254000</xdr:colOff>
      <xdr:row>68</xdr:row>
      <xdr:rowOff>44824</xdr:rowOff>
    </xdr:from>
    <xdr:to>
      <xdr:col>31</xdr:col>
      <xdr:colOff>0</xdr:colOff>
      <xdr:row>71</xdr:row>
      <xdr:rowOff>224118</xdr:rowOff>
    </xdr:to>
    <xdr:sp macro="" textlink="">
      <xdr:nvSpPr>
        <xdr:cNvPr id="13" name="Arrow: Left 12">
          <a:extLst>
            <a:ext uri="{FF2B5EF4-FFF2-40B4-BE49-F238E27FC236}">
              <a16:creationId xmlns:a16="http://schemas.microsoft.com/office/drawing/2014/main" id="{8C31DD7E-0650-4CE1-8032-5DE34CF1A24B}"/>
            </a:ext>
          </a:extLst>
        </xdr:cNvPr>
        <xdr:cNvSpPr/>
      </xdr:nvSpPr>
      <xdr:spPr>
        <a:xfrm>
          <a:off x="30330588" y="19498236"/>
          <a:ext cx="1583765" cy="926353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02BE-1EC8-486E-B54F-0A357AD45EA5}">
  <dimension ref="A2:AL187"/>
  <sheetViews>
    <sheetView tabSelected="1" topLeftCell="B36" zoomScale="40" zoomScaleNormal="46" workbookViewId="0">
      <selection activeCell="N69" sqref="N69"/>
    </sheetView>
  </sheetViews>
  <sheetFormatPr defaultRowHeight="14.4" x14ac:dyDescent="0.3"/>
  <cols>
    <col min="1" max="2" width="19.5546875" bestFit="1" customWidth="1"/>
    <col min="4" max="4" width="29.88671875" bestFit="1" customWidth="1"/>
    <col min="5" max="5" width="39.5546875" customWidth="1"/>
    <col min="6" max="6" width="38.109375" bestFit="1" customWidth="1"/>
    <col min="7" max="7" width="32" customWidth="1"/>
    <col min="8" max="9" width="27.44140625" customWidth="1"/>
    <col min="10" max="10" width="19.44140625" bestFit="1" customWidth="1"/>
    <col min="11" max="11" width="11.109375" bestFit="1" customWidth="1"/>
    <col min="12" max="12" width="16.33203125" bestFit="1" customWidth="1"/>
    <col min="13" max="13" width="15" customWidth="1"/>
    <col min="32" max="32" width="8.88671875" customWidth="1"/>
  </cols>
  <sheetData>
    <row r="2" spans="1:13" ht="14.4" customHeight="1" x14ac:dyDescent="0.3">
      <c r="A2" s="168" t="s">
        <v>1</v>
      </c>
      <c r="B2" s="169"/>
      <c r="D2" s="65" t="s">
        <v>2</v>
      </c>
      <c r="E2" s="66"/>
      <c r="F2" s="66"/>
      <c r="G2" s="66"/>
      <c r="H2" s="66"/>
      <c r="I2" s="66"/>
      <c r="J2" s="66"/>
      <c r="K2" s="66"/>
      <c r="L2" s="66"/>
      <c r="M2" s="66"/>
    </row>
    <row r="3" spans="1:13" ht="30.6" customHeight="1" x14ac:dyDescent="0.3">
      <c r="A3" s="170"/>
      <c r="B3" s="171"/>
      <c r="D3" s="65"/>
      <c r="E3" s="66"/>
      <c r="F3" s="66"/>
      <c r="G3" s="66"/>
      <c r="H3" s="66"/>
      <c r="I3" s="66"/>
      <c r="J3" s="66"/>
      <c r="K3" s="66"/>
      <c r="L3" s="66"/>
      <c r="M3" s="66"/>
    </row>
    <row r="4" spans="1:13" ht="15" thickBot="1" x14ac:dyDescent="0.35">
      <c r="A4" s="172"/>
      <c r="B4" s="173"/>
    </row>
    <row r="5" spans="1:13" ht="14.4" customHeight="1" x14ac:dyDescent="0.3">
      <c r="A5" s="168" t="s">
        <v>0</v>
      </c>
      <c r="B5" s="169"/>
      <c r="D5" s="174" t="s">
        <v>3</v>
      </c>
      <c r="E5" s="175"/>
      <c r="G5" s="180" t="s">
        <v>51</v>
      </c>
      <c r="H5" s="181"/>
      <c r="I5" s="181"/>
      <c r="J5" s="181"/>
      <c r="K5" s="181"/>
      <c r="L5" s="181"/>
      <c r="M5" s="182"/>
    </row>
    <row r="6" spans="1:13" ht="45" x14ac:dyDescent="0.3">
      <c r="A6" s="170"/>
      <c r="B6" s="171"/>
      <c r="D6" s="176"/>
      <c r="E6" s="177"/>
      <c r="F6" s="1"/>
      <c r="G6" s="183"/>
      <c r="H6" s="184"/>
      <c r="I6" s="184"/>
      <c r="J6" s="184"/>
      <c r="K6" s="184"/>
      <c r="L6" s="184"/>
      <c r="M6" s="185"/>
    </row>
    <row r="7" spans="1:13" ht="15" thickBot="1" x14ac:dyDescent="0.35">
      <c r="A7" s="172"/>
      <c r="B7" s="173"/>
      <c r="D7" s="178"/>
      <c r="E7" s="179"/>
      <c r="G7" s="183"/>
      <c r="H7" s="184"/>
      <c r="I7" s="184"/>
      <c r="J7" s="184"/>
      <c r="K7" s="184"/>
      <c r="L7" s="184"/>
      <c r="M7" s="185"/>
    </row>
    <row r="8" spans="1:13" x14ac:dyDescent="0.3">
      <c r="B8" s="52"/>
      <c r="G8" s="183"/>
      <c r="H8" s="184"/>
      <c r="I8" s="184"/>
      <c r="J8" s="184"/>
      <c r="K8" s="184"/>
      <c r="L8" s="184"/>
      <c r="M8" s="185"/>
    </row>
    <row r="9" spans="1:13" ht="15" thickBot="1" x14ac:dyDescent="0.35">
      <c r="G9" s="186"/>
      <c r="H9" s="187"/>
      <c r="I9" s="187"/>
      <c r="J9" s="187"/>
      <c r="K9" s="187"/>
      <c r="L9" s="187"/>
      <c r="M9" s="188"/>
    </row>
    <row r="11" spans="1:13" ht="15" thickBot="1" x14ac:dyDescent="0.35"/>
    <row r="12" spans="1:13" x14ac:dyDescent="0.3">
      <c r="D12" s="62" t="s">
        <v>4</v>
      </c>
      <c r="E12" s="63"/>
      <c r="F12" s="63"/>
      <c r="G12" s="63"/>
      <c r="H12" s="63"/>
      <c r="I12" s="63"/>
      <c r="J12" s="63"/>
      <c r="K12" s="63"/>
      <c r="L12" s="63"/>
      <c r="M12" s="64"/>
    </row>
    <row r="13" spans="1:13" s="6" customFormat="1" ht="30.6" customHeight="1" thickBot="1" x14ac:dyDescent="0.35">
      <c r="D13" s="68"/>
      <c r="E13" s="69"/>
      <c r="F13" s="69"/>
      <c r="G13" s="69"/>
      <c r="H13" s="69"/>
      <c r="I13" s="69"/>
      <c r="J13" s="69"/>
      <c r="K13" s="69"/>
      <c r="L13" s="69"/>
      <c r="M13" s="70"/>
    </row>
    <row r="14" spans="1:13" ht="15" thickBot="1" x14ac:dyDescent="0.35"/>
    <row r="15" spans="1:13" ht="31.8" thickBot="1" x14ac:dyDescent="0.55000000000000004">
      <c r="D15" s="189" t="s">
        <v>5</v>
      </c>
      <c r="E15" s="190"/>
      <c r="F15" s="190"/>
      <c r="G15" s="190"/>
      <c r="H15" s="190"/>
      <c r="I15" s="190"/>
      <c r="J15" s="190"/>
      <c r="K15" s="190"/>
      <c r="L15" s="190"/>
      <c r="M15" s="191"/>
    </row>
    <row r="16" spans="1:13" ht="15" thickBot="1" x14ac:dyDescent="0.35"/>
    <row r="17" spans="4:13" ht="28.2" x14ac:dyDescent="0.3">
      <c r="D17" s="192" t="s">
        <v>6</v>
      </c>
      <c r="E17" s="193"/>
      <c r="F17" s="38"/>
      <c r="G17" s="192" t="s">
        <v>7</v>
      </c>
      <c r="H17" s="196"/>
      <c r="I17" s="193"/>
      <c r="J17" s="38"/>
      <c r="K17" s="192" t="s">
        <v>8</v>
      </c>
      <c r="L17" s="196"/>
      <c r="M17" s="193"/>
    </row>
    <row r="18" spans="4:13" ht="34.799999999999997" customHeight="1" thickBot="1" x14ac:dyDescent="0.35">
      <c r="D18" s="194"/>
      <c r="E18" s="195"/>
      <c r="F18" s="39"/>
      <c r="G18" s="194"/>
      <c r="H18" s="197"/>
      <c r="I18" s="195"/>
      <c r="J18" s="39"/>
      <c r="K18" s="194"/>
      <c r="L18" s="197"/>
      <c r="M18" s="195"/>
    </row>
    <row r="19" spans="4:13" ht="25.2" thickBot="1" x14ac:dyDescent="0.45">
      <c r="D19" s="153" t="s">
        <v>9</v>
      </c>
      <c r="E19" s="155"/>
      <c r="F19" s="40"/>
      <c r="G19" s="153">
        <v>9</v>
      </c>
      <c r="H19" s="154"/>
      <c r="I19" s="155"/>
      <c r="J19" s="41"/>
      <c r="K19" s="153">
        <v>9</v>
      </c>
      <c r="L19" s="154"/>
      <c r="M19" s="155"/>
    </row>
    <row r="20" spans="4:13" ht="25.2" thickBot="1" x14ac:dyDescent="0.45">
      <c r="D20" s="153" t="s">
        <v>10</v>
      </c>
      <c r="E20" s="155"/>
      <c r="F20" s="40"/>
      <c r="G20" s="156">
        <v>203000</v>
      </c>
      <c r="H20" s="157"/>
      <c r="I20" s="158"/>
      <c r="J20" s="41"/>
      <c r="K20" s="141">
        <v>275000</v>
      </c>
      <c r="L20" s="142"/>
      <c r="M20" s="143"/>
    </row>
    <row r="21" spans="4:13" ht="25.2" thickBot="1" x14ac:dyDescent="0.45">
      <c r="D21" s="153" t="s">
        <v>11</v>
      </c>
      <c r="E21" s="155"/>
      <c r="F21" s="40"/>
      <c r="G21" s="156">
        <v>72000</v>
      </c>
      <c r="H21" s="157"/>
      <c r="I21" s="158"/>
      <c r="J21" s="41"/>
      <c r="K21" s="141">
        <v>88000</v>
      </c>
      <c r="L21" s="142"/>
      <c r="M21" s="143"/>
    </row>
    <row r="22" spans="4:13" ht="25.2" thickBot="1" x14ac:dyDescent="0.45">
      <c r="D22" s="153" t="s">
        <v>12</v>
      </c>
      <c r="E22" s="155"/>
      <c r="F22" s="40"/>
      <c r="G22" s="156">
        <v>1250</v>
      </c>
      <c r="H22" s="157"/>
      <c r="I22" s="158"/>
      <c r="J22" s="41"/>
      <c r="K22" s="141">
        <v>1500</v>
      </c>
      <c r="L22" s="142"/>
      <c r="M22" s="143"/>
    </row>
    <row r="23" spans="4:13" ht="25.2" thickBot="1" x14ac:dyDescent="0.45">
      <c r="D23" s="153" t="s">
        <v>13</v>
      </c>
      <c r="E23" s="155"/>
      <c r="F23" s="40"/>
      <c r="G23" s="156">
        <v>18000</v>
      </c>
      <c r="H23" s="157"/>
      <c r="I23" s="158"/>
      <c r="J23" s="41"/>
      <c r="K23" s="141">
        <v>32000</v>
      </c>
      <c r="L23" s="142"/>
      <c r="M23" s="143"/>
    </row>
    <row r="24" spans="4:13" ht="25.2" thickBot="1" x14ac:dyDescent="0.45">
      <c r="D24" s="153" t="s">
        <v>14</v>
      </c>
      <c r="E24" s="155"/>
      <c r="F24" s="40"/>
      <c r="G24" s="156">
        <v>500</v>
      </c>
      <c r="H24" s="157"/>
      <c r="I24" s="158"/>
      <c r="J24" s="41"/>
      <c r="K24" s="141">
        <v>1200</v>
      </c>
      <c r="L24" s="142"/>
      <c r="M24" s="143"/>
    </row>
    <row r="25" spans="4:13" ht="25.2" thickBot="1" x14ac:dyDescent="0.45">
      <c r="D25" s="153" t="s">
        <v>15</v>
      </c>
      <c r="E25" s="155"/>
      <c r="F25" s="40"/>
      <c r="G25" s="156">
        <v>41000</v>
      </c>
      <c r="H25" s="157"/>
      <c r="I25" s="158"/>
      <c r="J25" s="41"/>
      <c r="K25" s="141">
        <v>47000</v>
      </c>
      <c r="L25" s="142"/>
      <c r="M25" s="143"/>
    </row>
    <row r="26" spans="4:13" ht="26.4" thickBot="1" x14ac:dyDescent="0.55000000000000004">
      <c r="D26" s="144"/>
      <c r="E26" s="146"/>
      <c r="F26" s="42"/>
      <c r="G26" s="144"/>
      <c r="H26" s="145"/>
      <c r="I26" s="146"/>
      <c r="J26" s="43"/>
      <c r="K26" s="144"/>
      <c r="L26" s="145"/>
      <c r="M26" s="146"/>
    </row>
    <row r="27" spans="4:13" ht="55.2" customHeight="1" thickBot="1" x14ac:dyDescent="0.35">
      <c r="D27" s="147" t="s">
        <v>16</v>
      </c>
      <c r="E27" s="149"/>
      <c r="F27" s="48"/>
      <c r="G27" s="147" t="s">
        <v>7</v>
      </c>
      <c r="H27" s="148"/>
      <c r="I27" s="149"/>
      <c r="J27" s="49"/>
      <c r="K27" s="147" t="s">
        <v>8</v>
      </c>
      <c r="L27" s="148"/>
      <c r="M27" s="149"/>
    </row>
    <row r="28" spans="4:13" ht="72.599999999999994" customHeight="1" thickBot="1" x14ac:dyDescent="0.45">
      <c r="D28" s="164" t="s">
        <v>17</v>
      </c>
      <c r="E28" s="165"/>
      <c r="F28" s="44"/>
      <c r="G28" s="150">
        <v>0.3</v>
      </c>
      <c r="H28" s="151"/>
      <c r="I28" s="152"/>
      <c r="J28" s="45"/>
      <c r="K28" s="150">
        <v>0.3</v>
      </c>
      <c r="L28" s="151"/>
      <c r="M28" s="152"/>
    </row>
    <row r="29" spans="4:13" ht="25.2" thickBot="1" x14ac:dyDescent="0.45">
      <c r="D29" s="166" t="s">
        <v>18</v>
      </c>
      <c r="E29" s="167"/>
      <c r="F29" s="40"/>
      <c r="G29" s="153">
        <v>6</v>
      </c>
      <c r="H29" s="154"/>
      <c r="I29" s="155"/>
      <c r="J29" s="41"/>
      <c r="K29" s="153">
        <v>9</v>
      </c>
      <c r="L29" s="154"/>
      <c r="M29" s="155"/>
    </row>
    <row r="30" spans="4:13" ht="25.2" thickBot="1" x14ac:dyDescent="0.45">
      <c r="D30" s="153" t="s">
        <v>19</v>
      </c>
      <c r="E30" s="155"/>
      <c r="F30" s="40"/>
      <c r="G30" s="159">
        <v>34392.11</v>
      </c>
      <c r="H30" s="160"/>
      <c r="I30" s="161"/>
      <c r="J30" s="46"/>
      <c r="K30" s="141">
        <v>37441.93</v>
      </c>
      <c r="L30" s="142"/>
      <c r="M30" s="143"/>
    </row>
    <row r="31" spans="4:13" ht="26.4" thickBot="1" x14ac:dyDescent="0.55000000000000004">
      <c r="D31" s="162"/>
      <c r="E31" s="163"/>
      <c r="F31" s="42"/>
      <c r="G31" s="138"/>
      <c r="H31" s="139"/>
      <c r="I31" s="140"/>
      <c r="J31" s="47"/>
      <c r="K31" s="138"/>
      <c r="L31" s="139"/>
      <c r="M31" s="140"/>
    </row>
    <row r="32" spans="4:13" ht="15" thickBot="1" x14ac:dyDescent="0.35"/>
    <row r="33" spans="3:35" x14ac:dyDescent="0.3">
      <c r="D33" s="62" t="s">
        <v>20</v>
      </c>
      <c r="E33" s="101"/>
      <c r="F33" s="101"/>
      <c r="G33" s="101"/>
      <c r="H33" s="101"/>
      <c r="I33" s="101"/>
      <c r="J33" s="101"/>
      <c r="K33" s="101"/>
      <c r="L33" s="101"/>
      <c r="M33" s="102"/>
    </row>
    <row r="34" spans="3:35" x14ac:dyDescent="0.3">
      <c r="D34" s="103"/>
      <c r="E34" s="104"/>
      <c r="F34" s="104"/>
      <c r="G34" s="104"/>
      <c r="H34" s="104"/>
      <c r="I34" s="104"/>
      <c r="J34" s="104"/>
      <c r="K34" s="104"/>
      <c r="L34" s="104"/>
      <c r="M34" s="105"/>
    </row>
    <row r="35" spans="3:35" ht="15" thickBot="1" x14ac:dyDescent="0.35">
      <c r="D35" s="106"/>
      <c r="E35" s="107"/>
      <c r="F35" s="107"/>
      <c r="G35" s="107"/>
      <c r="H35" s="107"/>
      <c r="I35" s="107"/>
      <c r="J35" s="107"/>
      <c r="K35" s="107"/>
      <c r="L35" s="107"/>
      <c r="M35" s="108"/>
    </row>
    <row r="36" spans="3:35" ht="15" thickBot="1" x14ac:dyDescent="0.35"/>
    <row r="37" spans="3:35" x14ac:dyDescent="0.3">
      <c r="D37" s="109" t="s">
        <v>28</v>
      </c>
      <c r="E37" s="110"/>
      <c r="F37" s="110"/>
      <c r="G37" s="110"/>
      <c r="H37" s="110"/>
      <c r="I37" s="110"/>
      <c r="J37" s="110"/>
      <c r="K37" s="110"/>
      <c r="L37" s="110"/>
      <c r="M37" s="111"/>
    </row>
    <row r="38" spans="3:35" x14ac:dyDescent="0.3">
      <c r="D38" s="112"/>
      <c r="E38" s="113"/>
      <c r="F38" s="113"/>
      <c r="G38" s="113"/>
      <c r="H38" s="113"/>
      <c r="I38" s="113"/>
      <c r="J38" s="113"/>
      <c r="K38" s="113"/>
      <c r="L38" s="113"/>
      <c r="M38" s="114"/>
    </row>
    <row r="39" spans="3:35" x14ac:dyDescent="0.3">
      <c r="D39" s="112"/>
      <c r="E39" s="113"/>
      <c r="F39" s="113"/>
      <c r="G39" s="113"/>
      <c r="H39" s="113"/>
      <c r="I39" s="113"/>
      <c r="J39" s="113"/>
      <c r="K39" s="113"/>
      <c r="L39" s="113"/>
      <c r="M39" s="114"/>
    </row>
    <row r="40" spans="3:35" ht="33.6" customHeight="1" thickBot="1" x14ac:dyDescent="0.35">
      <c r="D40" s="115"/>
      <c r="E40" s="116"/>
      <c r="F40" s="116"/>
      <c r="G40" s="116"/>
      <c r="H40" s="116"/>
      <c r="I40" s="116"/>
      <c r="J40" s="116"/>
      <c r="K40" s="116"/>
      <c r="L40" s="116"/>
      <c r="M40" s="117"/>
    </row>
    <row r="41" spans="3:35" ht="15" thickBot="1" x14ac:dyDescent="0.35"/>
    <row r="42" spans="3:35" ht="42" customHeight="1" thickBot="1" x14ac:dyDescent="0.35">
      <c r="D42" s="118" t="s">
        <v>7</v>
      </c>
      <c r="E42" s="119"/>
      <c r="F42" s="119"/>
      <c r="G42" s="119"/>
      <c r="H42" s="119"/>
      <c r="I42" s="119"/>
      <c r="J42" s="119"/>
      <c r="K42" s="119"/>
      <c r="L42" s="119"/>
      <c r="M42" s="120"/>
    </row>
    <row r="43" spans="3:35" ht="15" thickBot="1" x14ac:dyDescent="0.35"/>
    <row r="44" spans="3:35" ht="42.6" customHeight="1" thickBot="1" x14ac:dyDescent="0.35">
      <c r="C44" s="2"/>
      <c r="D44" s="8" t="s">
        <v>25</v>
      </c>
      <c r="E44" s="3" t="s">
        <v>21</v>
      </c>
      <c r="F44" s="3" t="s">
        <v>22</v>
      </c>
      <c r="G44" s="3" t="s">
        <v>23</v>
      </c>
      <c r="H44" s="3" t="s">
        <v>15</v>
      </c>
      <c r="I44" s="3" t="s">
        <v>16</v>
      </c>
      <c r="J44" s="4" t="s">
        <v>24</v>
      </c>
      <c r="L44" s="32"/>
      <c r="M44" s="32"/>
      <c r="N44" s="32"/>
    </row>
    <row r="45" spans="3:35" ht="19.8" thickBot="1" x14ac:dyDescent="0.4">
      <c r="D45" s="10"/>
      <c r="E45" s="13"/>
      <c r="F45" s="13"/>
      <c r="G45" s="13"/>
      <c r="H45" s="13"/>
      <c r="I45" s="13"/>
      <c r="J45" s="18"/>
      <c r="L45" s="32"/>
      <c r="M45" s="32"/>
      <c r="N45" s="32"/>
    </row>
    <row r="46" spans="3:35" ht="19.8" thickBot="1" x14ac:dyDescent="0.4">
      <c r="D46" s="11">
        <v>0</v>
      </c>
      <c r="E46" s="14">
        <v>203000</v>
      </c>
      <c r="F46" s="14">
        <v>0</v>
      </c>
      <c r="G46" s="14">
        <v>0</v>
      </c>
      <c r="H46" s="14">
        <v>0</v>
      </c>
      <c r="I46" s="14">
        <v>142100</v>
      </c>
      <c r="J46" s="19">
        <f>-0.3*E46</f>
        <v>-60900</v>
      </c>
      <c r="L46" s="33"/>
      <c r="M46" s="34"/>
      <c r="N46" s="32"/>
      <c r="AD46" s="216" t="s">
        <v>55</v>
      </c>
      <c r="AE46" s="217"/>
      <c r="AF46" s="217"/>
      <c r="AG46" s="217"/>
      <c r="AH46" s="217"/>
      <c r="AI46" s="218"/>
    </row>
    <row r="47" spans="3:35" ht="19.2" x14ac:dyDescent="0.35">
      <c r="D47" s="11">
        <v>1</v>
      </c>
      <c r="E47" s="15">
        <v>0</v>
      </c>
      <c r="F47" s="14">
        <v>-18000</v>
      </c>
      <c r="G47" s="14">
        <v>72000</v>
      </c>
      <c r="H47" s="15">
        <v>0</v>
      </c>
      <c r="I47" s="14">
        <v>-34392.11</v>
      </c>
      <c r="J47" s="19">
        <f>E47+F47+G47+H47+I47</f>
        <v>19607.89</v>
      </c>
      <c r="K47" s="5"/>
      <c r="L47" s="129" t="s">
        <v>49</v>
      </c>
      <c r="M47" s="130"/>
      <c r="N47" s="131"/>
      <c r="AD47" s="219"/>
      <c r="AE47" s="220"/>
      <c r="AF47" s="220"/>
      <c r="AG47" s="220"/>
      <c r="AH47" s="220"/>
      <c r="AI47" s="221"/>
    </row>
    <row r="48" spans="3:35" ht="19.2" x14ac:dyDescent="0.35">
      <c r="D48" s="11">
        <v>2</v>
      </c>
      <c r="E48" s="15">
        <v>0</v>
      </c>
      <c r="F48" s="14">
        <v>-18500</v>
      </c>
      <c r="G48" s="14">
        <v>73250</v>
      </c>
      <c r="H48" s="15">
        <v>0</v>
      </c>
      <c r="I48" s="14">
        <v>-34392.11</v>
      </c>
      <c r="J48" s="19">
        <f t="shared" ref="J48:J55" si="0">E48+F48+G48+H48+I48</f>
        <v>20357.89</v>
      </c>
      <c r="L48" s="132"/>
      <c r="M48" s="133"/>
      <c r="N48" s="134"/>
      <c r="AD48" s="219"/>
      <c r="AE48" s="220"/>
      <c r="AF48" s="220"/>
      <c r="AG48" s="220"/>
      <c r="AH48" s="220"/>
      <c r="AI48" s="221"/>
    </row>
    <row r="49" spans="4:35" ht="19.2" x14ac:dyDescent="0.35">
      <c r="D49" s="11">
        <v>3</v>
      </c>
      <c r="E49" s="15">
        <v>0</v>
      </c>
      <c r="F49" s="14">
        <v>-19000</v>
      </c>
      <c r="G49" s="14">
        <v>74500</v>
      </c>
      <c r="H49" s="15">
        <v>0</v>
      </c>
      <c r="I49" s="14">
        <v>-34392.11</v>
      </c>
      <c r="J49" s="19">
        <f t="shared" si="0"/>
        <v>21107.89</v>
      </c>
      <c r="L49" s="132"/>
      <c r="M49" s="133"/>
      <c r="N49" s="134"/>
      <c r="AD49" s="219"/>
      <c r="AE49" s="220"/>
      <c r="AF49" s="220"/>
      <c r="AG49" s="220"/>
      <c r="AH49" s="220"/>
      <c r="AI49" s="221"/>
    </row>
    <row r="50" spans="4:35" ht="19.2" x14ac:dyDescent="0.35">
      <c r="D50" s="11">
        <v>4</v>
      </c>
      <c r="E50" s="15">
        <v>0</v>
      </c>
      <c r="F50" s="14">
        <v>-19500</v>
      </c>
      <c r="G50" s="14">
        <v>75750</v>
      </c>
      <c r="H50" s="15">
        <v>0</v>
      </c>
      <c r="I50" s="14">
        <v>-34392.11</v>
      </c>
      <c r="J50" s="19">
        <f t="shared" si="0"/>
        <v>21857.89</v>
      </c>
      <c r="L50" s="132"/>
      <c r="M50" s="133"/>
      <c r="N50" s="134"/>
      <c r="AD50" s="219"/>
      <c r="AE50" s="220"/>
      <c r="AF50" s="220"/>
      <c r="AG50" s="220"/>
      <c r="AH50" s="220"/>
      <c r="AI50" s="221"/>
    </row>
    <row r="51" spans="4:35" ht="19.2" x14ac:dyDescent="0.35">
      <c r="D51" s="11">
        <v>5</v>
      </c>
      <c r="E51" s="15">
        <v>0</v>
      </c>
      <c r="F51" s="14">
        <v>-20000</v>
      </c>
      <c r="G51" s="14">
        <v>77000</v>
      </c>
      <c r="H51" s="15">
        <v>0</v>
      </c>
      <c r="I51" s="14">
        <v>-34392.11</v>
      </c>
      <c r="J51" s="19">
        <f t="shared" si="0"/>
        <v>22607.89</v>
      </c>
      <c r="L51" s="132"/>
      <c r="M51" s="133"/>
      <c r="N51" s="134"/>
      <c r="AD51" s="219"/>
      <c r="AE51" s="220"/>
      <c r="AF51" s="220"/>
      <c r="AG51" s="220"/>
      <c r="AH51" s="220"/>
      <c r="AI51" s="221"/>
    </row>
    <row r="52" spans="4:35" ht="19.8" thickBot="1" x14ac:dyDescent="0.4">
      <c r="D52" s="11">
        <v>6</v>
      </c>
      <c r="E52" s="15">
        <v>0</v>
      </c>
      <c r="F52" s="14">
        <v>-20500</v>
      </c>
      <c r="G52" s="14">
        <v>78250</v>
      </c>
      <c r="H52" s="15">
        <v>0</v>
      </c>
      <c r="I52" s="14">
        <v>-34392.11</v>
      </c>
      <c r="J52" s="19">
        <f t="shared" si="0"/>
        <v>23357.89</v>
      </c>
      <c r="L52" s="135"/>
      <c r="M52" s="136"/>
      <c r="N52" s="137"/>
      <c r="AD52" s="219"/>
      <c r="AE52" s="220"/>
      <c r="AF52" s="220"/>
      <c r="AG52" s="220"/>
      <c r="AH52" s="220"/>
      <c r="AI52" s="221"/>
    </row>
    <row r="53" spans="4:35" ht="19.8" thickBot="1" x14ac:dyDescent="0.4">
      <c r="D53" s="11">
        <v>7</v>
      </c>
      <c r="E53" s="15">
        <v>0</v>
      </c>
      <c r="F53" s="14">
        <v>-21000</v>
      </c>
      <c r="G53" s="14">
        <v>79500</v>
      </c>
      <c r="H53" s="15">
        <v>0</v>
      </c>
      <c r="I53" s="15">
        <v>0</v>
      </c>
      <c r="J53" s="19">
        <f t="shared" si="0"/>
        <v>58500</v>
      </c>
      <c r="L53" s="35"/>
      <c r="M53" s="34"/>
      <c r="N53" s="32"/>
      <c r="AD53" s="222"/>
      <c r="AE53" s="223"/>
      <c r="AF53" s="223"/>
      <c r="AG53" s="223"/>
      <c r="AH53" s="223"/>
      <c r="AI53" s="224"/>
    </row>
    <row r="54" spans="4:35" ht="19.2" x14ac:dyDescent="0.35">
      <c r="D54" s="11">
        <v>8</v>
      </c>
      <c r="E54" s="15">
        <v>0</v>
      </c>
      <c r="F54" s="14">
        <v>-21500</v>
      </c>
      <c r="G54" s="14">
        <v>80750</v>
      </c>
      <c r="H54" s="15">
        <v>0</v>
      </c>
      <c r="I54" s="15">
        <v>0</v>
      </c>
      <c r="J54" s="19">
        <f t="shared" si="0"/>
        <v>59250</v>
      </c>
      <c r="L54" s="35"/>
      <c r="M54" s="34"/>
      <c r="N54" s="32"/>
    </row>
    <row r="55" spans="4:35" ht="19.2" x14ac:dyDescent="0.35">
      <c r="D55" s="11">
        <v>9</v>
      </c>
      <c r="E55" s="15">
        <v>0</v>
      </c>
      <c r="F55" s="14">
        <v>-22000</v>
      </c>
      <c r="G55" s="14">
        <v>82000</v>
      </c>
      <c r="H55" s="17">
        <v>41000</v>
      </c>
      <c r="I55" s="15">
        <v>0</v>
      </c>
      <c r="J55" s="19">
        <f t="shared" si="0"/>
        <v>101000</v>
      </c>
      <c r="L55" s="35"/>
      <c r="M55" s="34"/>
      <c r="N55" s="32"/>
    </row>
    <row r="56" spans="4:35" ht="19.8" thickBot="1" x14ac:dyDescent="0.4">
      <c r="D56" s="12"/>
      <c r="E56" s="16"/>
      <c r="F56" s="16"/>
      <c r="G56" s="16"/>
      <c r="H56" s="16"/>
      <c r="I56" s="16"/>
      <c r="J56" s="20"/>
      <c r="L56" s="32"/>
      <c r="M56" s="32"/>
      <c r="N56" s="32"/>
    </row>
    <row r="57" spans="4:35" ht="28.8" customHeight="1" x14ac:dyDescent="0.3">
      <c r="F57" s="7" t="s">
        <v>26</v>
      </c>
      <c r="G57" s="121" t="s">
        <v>27</v>
      </c>
    </row>
    <row r="58" spans="4:35" ht="15" thickBot="1" x14ac:dyDescent="0.35">
      <c r="G58" s="122"/>
    </row>
    <row r="59" spans="4:35" ht="15" thickBot="1" x14ac:dyDescent="0.35"/>
    <row r="60" spans="4:35" x14ac:dyDescent="0.3">
      <c r="D60" s="123" t="s">
        <v>29</v>
      </c>
      <c r="E60" s="126">
        <f>IRR(J46:J55)</f>
        <v>0.39202016239415838</v>
      </c>
    </row>
    <row r="61" spans="4:35" x14ac:dyDescent="0.3">
      <c r="D61" s="124"/>
      <c r="E61" s="127"/>
    </row>
    <row r="62" spans="4:35" ht="15" thickBot="1" x14ac:dyDescent="0.35">
      <c r="D62" s="125"/>
      <c r="E62" s="128"/>
    </row>
    <row r="63" spans="4:35" ht="15" thickBot="1" x14ac:dyDescent="0.35"/>
    <row r="64" spans="4:35" ht="43.2" customHeight="1" thickBot="1" x14ac:dyDescent="0.35">
      <c r="D64" s="225" t="s">
        <v>30</v>
      </c>
      <c r="E64" s="226"/>
      <c r="F64" s="226"/>
      <c r="G64" s="226"/>
      <c r="H64" s="226"/>
      <c r="I64" s="226"/>
      <c r="J64" s="226"/>
      <c r="K64" s="226"/>
      <c r="L64" s="226"/>
      <c r="M64" s="227"/>
    </row>
    <row r="65" spans="4:38" ht="15" thickBot="1" x14ac:dyDescent="0.35"/>
    <row r="66" spans="4:38" ht="37.799999999999997" customHeight="1" thickBot="1" x14ac:dyDescent="0.35">
      <c r="D66" s="9" t="s">
        <v>25</v>
      </c>
      <c r="E66" s="9" t="s">
        <v>21</v>
      </c>
      <c r="F66" s="9" t="s">
        <v>22</v>
      </c>
      <c r="G66" s="9" t="s">
        <v>23</v>
      </c>
      <c r="H66" s="9" t="s">
        <v>15</v>
      </c>
      <c r="I66" s="9" t="s">
        <v>16</v>
      </c>
      <c r="J66" s="9" t="s">
        <v>24</v>
      </c>
    </row>
    <row r="67" spans="4:38" ht="19.8" customHeight="1" thickBot="1" x14ac:dyDescent="0.35">
      <c r="D67" s="24">
        <v>0</v>
      </c>
      <c r="E67" s="25">
        <v>275000</v>
      </c>
      <c r="F67" s="25">
        <v>0</v>
      </c>
      <c r="G67" s="25">
        <v>0</v>
      </c>
      <c r="H67" s="24">
        <v>0</v>
      </c>
      <c r="I67" s="25">
        <v>192500</v>
      </c>
      <c r="J67" s="25">
        <f>-0.3*E67</f>
        <v>-82500</v>
      </c>
      <c r="L67" s="36"/>
      <c r="AG67" s="216" t="s">
        <v>55</v>
      </c>
      <c r="AH67" s="217"/>
      <c r="AI67" s="217"/>
      <c r="AJ67" s="217"/>
      <c r="AK67" s="217"/>
      <c r="AL67" s="218"/>
    </row>
    <row r="68" spans="4:38" ht="19.2" customHeight="1" x14ac:dyDescent="0.3">
      <c r="D68" s="22">
        <v>1</v>
      </c>
      <c r="E68" s="22">
        <v>0</v>
      </c>
      <c r="F68" s="17">
        <v>-32000</v>
      </c>
      <c r="G68" s="17">
        <v>88000</v>
      </c>
      <c r="H68" s="22">
        <v>0</v>
      </c>
      <c r="I68" s="17">
        <v>-37441.93</v>
      </c>
      <c r="J68" s="17">
        <f>E68+F68+G68+H68+I68</f>
        <v>18558.07</v>
      </c>
      <c r="L68" s="36"/>
      <c r="O68" s="129" t="s">
        <v>49</v>
      </c>
      <c r="P68" s="130"/>
      <c r="Q68" s="131"/>
      <c r="AG68" s="219"/>
      <c r="AH68" s="220"/>
      <c r="AI68" s="220"/>
      <c r="AJ68" s="220"/>
      <c r="AK68" s="220"/>
      <c r="AL68" s="221"/>
    </row>
    <row r="69" spans="4:38" ht="19.8" customHeight="1" x14ac:dyDescent="0.4">
      <c r="D69" s="22">
        <v>2</v>
      </c>
      <c r="E69" s="22">
        <v>0</v>
      </c>
      <c r="F69" s="17">
        <f>-1200-(-F68)</f>
        <v>-33200</v>
      </c>
      <c r="G69" s="17">
        <f>1500+G68</f>
        <v>89500</v>
      </c>
      <c r="H69" s="22">
        <v>0</v>
      </c>
      <c r="I69" s="17">
        <v>-37441.93</v>
      </c>
      <c r="J69" s="17">
        <f t="shared" ref="J69:J76" si="1">E69+F69+G69+H69+I69</f>
        <v>18858.07</v>
      </c>
      <c r="L69" s="37"/>
      <c r="O69" s="132"/>
      <c r="P69" s="133"/>
      <c r="Q69" s="134"/>
      <c r="AG69" s="219"/>
      <c r="AH69" s="220"/>
      <c r="AI69" s="220"/>
      <c r="AJ69" s="220"/>
      <c r="AK69" s="220"/>
      <c r="AL69" s="221"/>
    </row>
    <row r="70" spans="4:38" ht="19.2" customHeight="1" x14ac:dyDescent="0.4">
      <c r="D70" s="22">
        <v>3</v>
      </c>
      <c r="E70" s="22">
        <v>0</v>
      </c>
      <c r="F70" s="17">
        <f t="shared" ref="F70:F76" si="2">-1200-(-F69)</f>
        <v>-34400</v>
      </c>
      <c r="G70" s="17">
        <f t="shared" ref="G70:G76" si="3">1500+G69</f>
        <v>91000</v>
      </c>
      <c r="H70" s="22">
        <v>0</v>
      </c>
      <c r="I70" s="17">
        <v>-37441.93</v>
      </c>
      <c r="J70" s="17">
        <f t="shared" si="1"/>
        <v>19158.07</v>
      </c>
      <c r="L70" s="37"/>
      <c r="O70" s="132"/>
      <c r="P70" s="133"/>
      <c r="Q70" s="134"/>
      <c r="AG70" s="219"/>
      <c r="AH70" s="220"/>
      <c r="AI70" s="220"/>
      <c r="AJ70" s="220"/>
      <c r="AK70" s="220"/>
      <c r="AL70" s="221"/>
    </row>
    <row r="71" spans="4:38" ht="19.8" customHeight="1" x14ac:dyDescent="0.4">
      <c r="D71" s="22">
        <v>4</v>
      </c>
      <c r="E71" s="22">
        <v>0</v>
      </c>
      <c r="F71" s="17">
        <f t="shared" si="2"/>
        <v>-35600</v>
      </c>
      <c r="G71" s="17">
        <f t="shared" si="3"/>
        <v>92500</v>
      </c>
      <c r="H71" s="22">
        <v>0</v>
      </c>
      <c r="I71" s="17">
        <v>-37441.93</v>
      </c>
      <c r="J71" s="17">
        <f t="shared" si="1"/>
        <v>19458.07</v>
      </c>
      <c r="L71" s="37"/>
      <c r="O71" s="132"/>
      <c r="P71" s="133"/>
      <c r="Q71" s="134"/>
      <c r="AG71" s="219"/>
      <c r="AH71" s="220"/>
      <c r="AI71" s="220"/>
      <c r="AJ71" s="220"/>
      <c r="AK71" s="220"/>
      <c r="AL71" s="221"/>
    </row>
    <row r="72" spans="4:38" ht="19.8" customHeight="1" x14ac:dyDescent="0.4">
      <c r="D72" s="22">
        <v>5</v>
      </c>
      <c r="E72" s="22">
        <v>0</v>
      </c>
      <c r="F72" s="17">
        <f t="shared" si="2"/>
        <v>-36800</v>
      </c>
      <c r="G72" s="17">
        <f t="shared" si="3"/>
        <v>94000</v>
      </c>
      <c r="H72" s="22">
        <v>0</v>
      </c>
      <c r="I72" s="17">
        <v>-37441.93</v>
      </c>
      <c r="J72" s="17">
        <f t="shared" si="1"/>
        <v>19758.07</v>
      </c>
      <c r="L72" s="37"/>
      <c r="O72" s="132"/>
      <c r="P72" s="133"/>
      <c r="Q72" s="134"/>
      <c r="AG72" s="219"/>
      <c r="AH72" s="220"/>
      <c r="AI72" s="220"/>
      <c r="AJ72" s="220"/>
      <c r="AK72" s="220"/>
      <c r="AL72" s="221"/>
    </row>
    <row r="73" spans="4:38" ht="20.399999999999999" customHeight="1" thickBot="1" x14ac:dyDescent="0.45">
      <c r="D73" s="22">
        <v>6</v>
      </c>
      <c r="E73" s="22">
        <v>0</v>
      </c>
      <c r="F73" s="17">
        <f t="shared" si="2"/>
        <v>-38000</v>
      </c>
      <c r="G73" s="17">
        <f t="shared" si="3"/>
        <v>95500</v>
      </c>
      <c r="H73" s="22">
        <v>0</v>
      </c>
      <c r="I73" s="17">
        <v>-37441.93</v>
      </c>
      <c r="J73" s="17">
        <f t="shared" si="1"/>
        <v>20058.07</v>
      </c>
      <c r="L73" s="37"/>
      <c r="O73" s="135"/>
      <c r="P73" s="136"/>
      <c r="Q73" s="137"/>
      <c r="AG73" s="219"/>
      <c r="AH73" s="220"/>
      <c r="AI73" s="220"/>
      <c r="AJ73" s="220"/>
      <c r="AK73" s="220"/>
      <c r="AL73" s="221"/>
    </row>
    <row r="74" spans="4:38" ht="20.399999999999999" thickBot="1" x14ac:dyDescent="0.45">
      <c r="D74" s="22">
        <v>7</v>
      </c>
      <c r="E74" s="22">
        <v>0</v>
      </c>
      <c r="F74" s="17">
        <f t="shared" si="2"/>
        <v>-39200</v>
      </c>
      <c r="G74" s="17">
        <f t="shared" si="3"/>
        <v>97000</v>
      </c>
      <c r="H74" s="22">
        <v>0</v>
      </c>
      <c r="I74" s="17">
        <v>-37441.93</v>
      </c>
      <c r="J74" s="17">
        <f t="shared" si="1"/>
        <v>20358.07</v>
      </c>
      <c r="L74" s="37"/>
      <c r="AG74" s="222"/>
      <c r="AH74" s="223"/>
      <c r="AI74" s="223"/>
      <c r="AJ74" s="223"/>
      <c r="AK74" s="223"/>
      <c r="AL74" s="224"/>
    </row>
    <row r="75" spans="4:38" ht="19.8" x14ac:dyDescent="0.4">
      <c r="D75" s="22">
        <v>8</v>
      </c>
      <c r="E75" s="22">
        <v>0</v>
      </c>
      <c r="F75" s="17">
        <f t="shared" si="2"/>
        <v>-40400</v>
      </c>
      <c r="G75" s="17">
        <f t="shared" si="3"/>
        <v>98500</v>
      </c>
      <c r="H75" s="22">
        <v>0</v>
      </c>
      <c r="I75" s="17">
        <v>-37441.93</v>
      </c>
      <c r="J75" s="17">
        <f t="shared" si="1"/>
        <v>20658.07</v>
      </c>
      <c r="L75" s="37"/>
    </row>
    <row r="76" spans="4:38" ht="20.399999999999999" thickBot="1" x14ac:dyDescent="0.45">
      <c r="D76" s="23">
        <v>9</v>
      </c>
      <c r="E76" s="23">
        <v>0</v>
      </c>
      <c r="F76" s="26">
        <f t="shared" si="2"/>
        <v>-41600</v>
      </c>
      <c r="G76" s="26">
        <f t="shared" si="3"/>
        <v>100000</v>
      </c>
      <c r="H76" s="26">
        <v>47000</v>
      </c>
      <c r="I76" s="26">
        <v>-37441.93</v>
      </c>
      <c r="J76" s="26">
        <f t="shared" si="1"/>
        <v>67958.070000000007</v>
      </c>
      <c r="L76" s="37"/>
    </row>
    <row r="77" spans="4:38" ht="38.4" customHeight="1" thickBot="1" x14ac:dyDescent="0.35">
      <c r="F77" s="50" t="s">
        <v>31</v>
      </c>
      <c r="G77" s="51" t="s">
        <v>32</v>
      </c>
    </row>
    <row r="78" spans="4:38" ht="15" thickBot="1" x14ac:dyDescent="0.35"/>
    <row r="79" spans="4:38" x14ac:dyDescent="0.3">
      <c r="D79" s="228" t="s">
        <v>33</v>
      </c>
      <c r="E79" s="126">
        <f>IRR(J67:J76)</f>
        <v>0.21564701413155607</v>
      </c>
    </row>
    <row r="80" spans="4:38" x14ac:dyDescent="0.3">
      <c r="D80" s="229"/>
      <c r="E80" s="127"/>
    </row>
    <row r="81" spans="4:13" ht="15" thickBot="1" x14ac:dyDescent="0.35">
      <c r="D81" s="230"/>
      <c r="E81" s="128"/>
    </row>
    <row r="82" spans="4:13" ht="15" thickBot="1" x14ac:dyDescent="0.35">
      <c r="E82" s="21"/>
    </row>
    <row r="83" spans="4:13" x14ac:dyDescent="0.3">
      <c r="D83" s="231" t="s">
        <v>34</v>
      </c>
      <c r="E83" s="232"/>
      <c r="F83" s="232"/>
      <c r="G83" s="232"/>
      <c r="H83" s="233"/>
      <c r="I83" s="2"/>
      <c r="J83" s="2"/>
      <c r="K83" s="2"/>
      <c r="L83" s="2"/>
      <c r="M83" s="2"/>
    </row>
    <row r="84" spans="4:13" x14ac:dyDescent="0.3">
      <c r="D84" s="234"/>
      <c r="E84" s="235"/>
      <c r="F84" s="235"/>
      <c r="G84" s="235"/>
      <c r="H84" s="236"/>
      <c r="I84" s="2"/>
      <c r="J84" s="2"/>
      <c r="K84" s="2"/>
      <c r="L84" s="2"/>
      <c r="M84" s="2"/>
    </row>
    <row r="85" spans="4:13" x14ac:dyDescent="0.3">
      <c r="D85" s="234"/>
      <c r="E85" s="235"/>
      <c r="F85" s="235"/>
      <c r="G85" s="235"/>
      <c r="H85" s="236"/>
      <c r="I85" s="2"/>
      <c r="J85" s="2"/>
      <c r="K85" s="2"/>
      <c r="L85" s="2"/>
      <c r="M85" s="2"/>
    </row>
    <row r="86" spans="4:13" ht="15" thickBot="1" x14ac:dyDescent="0.35">
      <c r="D86" s="237"/>
      <c r="E86" s="238"/>
      <c r="F86" s="238"/>
      <c r="G86" s="238"/>
      <c r="H86" s="239"/>
    </row>
    <row r="87" spans="4:13" ht="15" thickBot="1" x14ac:dyDescent="0.35"/>
    <row r="88" spans="4:13" x14ac:dyDescent="0.3">
      <c r="D88" s="240" t="s">
        <v>35</v>
      </c>
      <c r="E88" s="241"/>
      <c r="F88" s="241"/>
      <c r="G88" s="241"/>
      <c r="H88" s="242"/>
    </row>
    <row r="89" spans="4:13" x14ac:dyDescent="0.3">
      <c r="D89" s="243"/>
      <c r="E89" s="244"/>
      <c r="F89" s="244"/>
      <c r="G89" s="244"/>
      <c r="H89" s="245"/>
    </row>
    <row r="90" spans="4:13" ht="15" thickBot="1" x14ac:dyDescent="0.35">
      <c r="D90" s="246"/>
      <c r="E90" s="247"/>
      <c r="F90" s="247"/>
      <c r="G90" s="247"/>
      <c r="H90" s="248"/>
    </row>
    <row r="91" spans="4:13" ht="50.4" customHeight="1" thickBot="1" x14ac:dyDescent="0.35">
      <c r="D91" s="30" t="s">
        <v>36</v>
      </c>
      <c r="E91" s="94" t="s">
        <v>7</v>
      </c>
      <c r="F91" s="93"/>
      <c r="G91" s="92" t="s">
        <v>30</v>
      </c>
      <c r="H91" s="93"/>
    </row>
    <row r="92" spans="4:13" ht="32.4" thickBot="1" x14ac:dyDescent="0.35">
      <c r="D92" s="28">
        <v>0.05</v>
      </c>
      <c r="E92" s="99">
        <f>NPV(D92,J47:J55) +(J46)</f>
        <v>194382.69759137719</v>
      </c>
      <c r="F92" s="100"/>
      <c r="G92" s="97">
        <f>NPV(D92,J68:J76)+J67</f>
        <v>87542.119844459346</v>
      </c>
      <c r="H92" s="98"/>
    </row>
    <row r="93" spans="4:13" ht="32.4" thickBot="1" x14ac:dyDescent="0.35">
      <c r="D93" s="28">
        <f>D92+5%</f>
        <v>0.1</v>
      </c>
      <c r="E93" s="95">
        <f>NPV(D93,J47:J55)+J46</f>
        <v>132254.77275946902</v>
      </c>
      <c r="F93" s="96"/>
      <c r="G93" s="95">
        <f>NPV(D93,J68:J76)+J67</f>
        <v>50135.390930376481</v>
      </c>
      <c r="H93" s="96"/>
    </row>
    <row r="94" spans="4:13" ht="32.4" thickBot="1" x14ac:dyDescent="0.35">
      <c r="D94" s="28">
        <f t="shared" ref="D94:D101" si="4">D93+5%</f>
        <v>0.15000000000000002</v>
      </c>
      <c r="E94" s="95">
        <f>NPV(D94,J47:J55)+J46</f>
        <v>89330.056513554242</v>
      </c>
      <c r="F94" s="96"/>
      <c r="G94" s="95">
        <f>NPV(D94,J68:J76)+J67</f>
        <v>23838.166181896551</v>
      </c>
      <c r="H94" s="96"/>
    </row>
    <row r="95" spans="4:13" ht="32.4" thickBot="1" x14ac:dyDescent="0.35">
      <c r="D95" s="28">
        <f t="shared" si="4"/>
        <v>0.2</v>
      </c>
      <c r="E95" s="95">
        <f>NPV(D95,J47:J55)+J46</f>
        <v>58922.104363656166</v>
      </c>
      <c r="F95" s="96"/>
      <c r="G95" s="95">
        <f>NPV(D95,J68:J76)+J67</f>
        <v>4845.9327101998351</v>
      </c>
      <c r="H95" s="96"/>
    </row>
    <row r="96" spans="4:13" ht="32.4" thickBot="1" x14ac:dyDescent="0.35">
      <c r="D96" s="29">
        <f t="shared" si="4"/>
        <v>0.25</v>
      </c>
      <c r="E96" s="95">
        <f>NPV(D96,J47:J55)+J46</f>
        <v>36871.707343359987</v>
      </c>
      <c r="F96" s="96"/>
      <c r="G96" s="95">
        <f>NPV(D96,J68:J76)+J67</f>
        <v>-9216.57130665984</v>
      </c>
      <c r="H96" s="96"/>
    </row>
    <row r="97" spans="4:13" ht="32.4" thickBot="1" x14ac:dyDescent="0.35">
      <c r="D97" s="28">
        <f t="shared" si="4"/>
        <v>0.3</v>
      </c>
      <c r="E97" s="95">
        <f>NPV(D97,J47:J55)+J46</f>
        <v>20528.508850033933</v>
      </c>
      <c r="F97" s="96"/>
      <c r="G97" s="95">
        <f>NPV(D97,J68:J76)+J67</f>
        <v>-19870.775666730413</v>
      </c>
      <c r="H97" s="96"/>
    </row>
    <row r="98" spans="4:13" ht="32.4" thickBot="1" x14ac:dyDescent="0.35">
      <c r="D98" s="28">
        <f t="shared" si="4"/>
        <v>0.35</v>
      </c>
      <c r="E98" s="95">
        <f>NPV(D98,J47:J55)+J46</f>
        <v>8165.3716501724848</v>
      </c>
      <c r="F98" s="96"/>
      <c r="G98" s="95">
        <f>NPV(D98,J68:J76)+J67</f>
        <v>-28114.749856152761</v>
      </c>
      <c r="H98" s="96"/>
    </row>
    <row r="99" spans="4:13" ht="32.4" thickBot="1" x14ac:dyDescent="0.35">
      <c r="D99" s="28">
        <f t="shared" si="4"/>
        <v>0.39999999999999997</v>
      </c>
      <c r="E99" s="95">
        <f>NPV(D99,J47:J55)+J46</f>
        <v>-1366.9629848404657</v>
      </c>
      <c r="F99" s="96"/>
      <c r="G99" s="95">
        <f>NPV(D99,J68:J76)+J67</f>
        <v>-34618.003541186517</v>
      </c>
      <c r="H99" s="96"/>
    </row>
    <row r="100" spans="4:13" ht="32.4" thickBot="1" x14ac:dyDescent="0.35">
      <c r="D100" s="28">
        <f t="shared" si="4"/>
        <v>0.44999999999999996</v>
      </c>
      <c r="E100" s="95">
        <f>NPV(D100,J47:J55)+J46</f>
        <v>-8848.3079430595826</v>
      </c>
      <c r="F100" s="96"/>
      <c r="G100" s="95">
        <f>NPV(D100,J68:J76)+J67</f>
        <v>-39839.124615491259</v>
      </c>
      <c r="H100" s="96"/>
    </row>
    <row r="101" spans="4:13" ht="32.4" thickBot="1" x14ac:dyDescent="0.35">
      <c r="D101" s="28">
        <f t="shared" si="4"/>
        <v>0.49999999999999994</v>
      </c>
      <c r="E101" s="95">
        <f>NPV(D101,J47:J55)+J46</f>
        <v>-14817.577102067771</v>
      </c>
      <c r="F101" s="96"/>
      <c r="G101" s="95">
        <f>NPV(D101,J68:J76)+J67</f>
        <v>-44098.43926535589</v>
      </c>
      <c r="H101" s="96"/>
    </row>
    <row r="102" spans="4:13" ht="25.2" x14ac:dyDescent="0.45">
      <c r="D102" s="27"/>
    </row>
    <row r="103" spans="4:13" ht="15" thickBot="1" x14ac:dyDescent="0.35"/>
    <row r="104" spans="4:13" x14ac:dyDescent="0.3">
      <c r="D104" s="62" t="s">
        <v>37</v>
      </c>
      <c r="E104" s="63"/>
      <c r="F104" s="63"/>
      <c r="G104" s="63"/>
      <c r="H104" s="63"/>
      <c r="I104" s="63"/>
      <c r="J104" s="63"/>
      <c r="K104" s="63"/>
      <c r="L104" s="63"/>
      <c r="M104" s="64"/>
    </row>
    <row r="105" spans="4:13" x14ac:dyDescent="0.3">
      <c r="D105" s="65"/>
      <c r="E105" s="66"/>
      <c r="F105" s="66"/>
      <c r="G105" s="66"/>
      <c r="H105" s="66"/>
      <c r="I105" s="66"/>
      <c r="J105" s="66"/>
      <c r="K105" s="66"/>
      <c r="L105" s="66"/>
      <c r="M105" s="67"/>
    </row>
    <row r="106" spans="4:13" ht="15" thickBot="1" x14ac:dyDescent="0.35">
      <c r="D106" s="68"/>
      <c r="E106" s="69"/>
      <c r="F106" s="69"/>
      <c r="G106" s="69"/>
      <c r="H106" s="69"/>
      <c r="I106" s="69"/>
      <c r="J106" s="69"/>
      <c r="K106" s="69"/>
      <c r="L106" s="69"/>
      <c r="M106" s="70"/>
    </row>
    <row r="107" spans="4:13" ht="15" thickBot="1" x14ac:dyDescent="0.35"/>
    <row r="108" spans="4:13" x14ac:dyDescent="0.3">
      <c r="D108" s="71" t="s">
        <v>50</v>
      </c>
      <c r="E108" s="72"/>
      <c r="F108" s="72"/>
      <c r="G108" s="72"/>
      <c r="H108" s="73"/>
    </row>
    <row r="109" spans="4:13" x14ac:dyDescent="0.3">
      <c r="D109" s="74"/>
      <c r="E109" s="75"/>
      <c r="F109" s="75"/>
      <c r="G109" s="75"/>
      <c r="H109" s="76"/>
    </row>
    <row r="110" spans="4:13" x14ac:dyDescent="0.3">
      <c r="D110" s="74"/>
      <c r="E110" s="75"/>
      <c r="F110" s="75"/>
      <c r="G110" s="75"/>
      <c r="H110" s="76"/>
    </row>
    <row r="111" spans="4:13" x14ac:dyDescent="0.3">
      <c r="D111" s="74"/>
      <c r="E111" s="75"/>
      <c r="F111" s="75"/>
      <c r="G111" s="75"/>
      <c r="H111" s="76"/>
    </row>
    <row r="112" spans="4:13" x14ac:dyDescent="0.3">
      <c r="D112" s="74"/>
      <c r="E112" s="75"/>
      <c r="F112" s="75"/>
      <c r="G112" s="75"/>
      <c r="H112" s="76"/>
    </row>
    <row r="113" spans="4:13" x14ac:dyDescent="0.3">
      <c r="D113" s="74"/>
      <c r="E113" s="75"/>
      <c r="F113" s="75"/>
      <c r="G113" s="75"/>
      <c r="H113" s="76"/>
    </row>
    <row r="114" spans="4:13" x14ac:dyDescent="0.3">
      <c r="D114" s="74"/>
      <c r="E114" s="75"/>
      <c r="F114" s="75"/>
      <c r="G114" s="75"/>
      <c r="H114" s="76"/>
    </row>
    <row r="115" spans="4:13" x14ac:dyDescent="0.3">
      <c r="D115" s="74"/>
      <c r="E115" s="75"/>
      <c r="F115" s="75"/>
      <c r="G115" s="75"/>
      <c r="H115" s="76"/>
    </row>
    <row r="116" spans="4:13" x14ac:dyDescent="0.3">
      <c r="D116" s="74"/>
      <c r="E116" s="75"/>
      <c r="F116" s="75"/>
      <c r="G116" s="75"/>
      <c r="H116" s="76"/>
    </row>
    <row r="117" spans="4:13" ht="15" thickBot="1" x14ac:dyDescent="0.35">
      <c r="D117" s="77"/>
      <c r="E117" s="78"/>
      <c r="F117" s="78"/>
      <c r="G117" s="78"/>
      <c r="H117" s="79"/>
    </row>
    <row r="119" spans="4:13" ht="15" thickBot="1" x14ac:dyDescent="0.35"/>
    <row r="120" spans="4:13" ht="25.2" customHeight="1" thickBot="1" x14ac:dyDescent="0.45">
      <c r="D120" s="80" t="s">
        <v>38</v>
      </c>
      <c r="E120" s="81"/>
      <c r="F120" s="82"/>
    </row>
    <row r="121" spans="4:13" ht="55.2" customHeight="1" x14ac:dyDescent="0.3">
      <c r="D121" s="249" t="s">
        <v>39</v>
      </c>
      <c r="E121" s="250" t="s">
        <v>40</v>
      </c>
      <c r="F121" s="251" t="s">
        <v>41</v>
      </c>
    </row>
    <row r="122" spans="4:13" ht="34.200000000000003" customHeight="1" x14ac:dyDescent="0.3">
      <c r="D122" s="252" t="s">
        <v>42</v>
      </c>
      <c r="E122" s="31" t="s">
        <v>47</v>
      </c>
      <c r="F122" s="253" t="s">
        <v>46</v>
      </c>
    </row>
    <row r="123" spans="4:13" ht="34.200000000000003" customHeight="1" x14ac:dyDescent="0.3">
      <c r="D123" s="252" t="s">
        <v>43</v>
      </c>
      <c r="E123" s="31" t="s">
        <v>47</v>
      </c>
      <c r="F123" s="253" t="s">
        <v>45</v>
      </c>
    </row>
    <row r="124" spans="4:13" ht="34.200000000000003" customHeight="1" thickBot="1" x14ac:dyDescent="0.35">
      <c r="D124" s="254" t="s">
        <v>44</v>
      </c>
      <c r="E124" s="255" t="s">
        <v>45</v>
      </c>
      <c r="F124" s="256" t="s">
        <v>45</v>
      </c>
    </row>
    <row r="126" spans="4:13" ht="15" thickBot="1" x14ac:dyDescent="0.35"/>
    <row r="127" spans="4:13" x14ac:dyDescent="0.3">
      <c r="D127" s="83" t="s">
        <v>48</v>
      </c>
      <c r="E127" s="84"/>
      <c r="F127" s="84"/>
      <c r="G127" s="84"/>
      <c r="H127" s="84"/>
      <c r="I127" s="84"/>
      <c r="J127" s="84"/>
      <c r="K127" s="84"/>
      <c r="L127" s="84"/>
      <c r="M127" s="85"/>
    </row>
    <row r="128" spans="4:13" x14ac:dyDescent="0.3">
      <c r="D128" s="86"/>
      <c r="E128" s="87"/>
      <c r="F128" s="87"/>
      <c r="G128" s="87"/>
      <c r="H128" s="87"/>
      <c r="I128" s="87"/>
      <c r="J128" s="87"/>
      <c r="K128" s="87"/>
      <c r="L128" s="87"/>
      <c r="M128" s="88"/>
    </row>
    <row r="129" spans="4:13" ht="15" thickBot="1" x14ac:dyDescent="0.35">
      <c r="D129" s="89"/>
      <c r="E129" s="90"/>
      <c r="F129" s="90"/>
      <c r="G129" s="90"/>
      <c r="H129" s="90"/>
      <c r="I129" s="90"/>
      <c r="J129" s="90"/>
      <c r="K129" s="90"/>
      <c r="L129" s="90"/>
      <c r="M129" s="91"/>
    </row>
    <row r="130" spans="4:13" ht="15" thickBot="1" x14ac:dyDescent="0.35"/>
    <row r="131" spans="4:13" ht="14.4" customHeight="1" x14ac:dyDescent="0.3">
      <c r="D131" s="207" t="s">
        <v>53</v>
      </c>
      <c r="E131" s="208"/>
      <c r="F131" s="208"/>
      <c r="G131" s="208"/>
      <c r="H131" s="208"/>
      <c r="I131" s="208"/>
      <c r="J131" s="208"/>
      <c r="K131" s="208"/>
      <c r="L131" s="208"/>
      <c r="M131" s="209"/>
    </row>
    <row r="132" spans="4:13" ht="14.4" customHeight="1" x14ac:dyDescent="0.3">
      <c r="D132" s="210"/>
      <c r="E132" s="211"/>
      <c r="F132" s="211"/>
      <c r="G132" s="211"/>
      <c r="H132" s="211"/>
      <c r="I132" s="211"/>
      <c r="J132" s="211"/>
      <c r="K132" s="211"/>
      <c r="L132" s="211"/>
      <c r="M132" s="212"/>
    </row>
    <row r="133" spans="4:13" ht="14.4" customHeight="1" x14ac:dyDescent="0.3">
      <c r="D133" s="210"/>
      <c r="E133" s="211"/>
      <c r="F133" s="211"/>
      <c r="G133" s="211"/>
      <c r="H133" s="211"/>
      <c r="I133" s="211"/>
      <c r="J133" s="211"/>
      <c r="K133" s="211"/>
      <c r="L133" s="211"/>
      <c r="M133" s="212"/>
    </row>
    <row r="134" spans="4:13" ht="14.4" customHeight="1" x14ac:dyDescent="0.3">
      <c r="D134" s="210"/>
      <c r="E134" s="211"/>
      <c r="F134" s="211"/>
      <c r="G134" s="211"/>
      <c r="H134" s="211"/>
      <c r="I134" s="211"/>
      <c r="J134" s="211"/>
      <c r="K134" s="211"/>
      <c r="L134" s="211"/>
      <c r="M134" s="212"/>
    </row>
    <row r="135" spans="4:13" ht="14.4" customHeight="1" x14ac:dyDescent="0.3">
      <c r="D135" s="210"/>
      <c r="E135" s="211"/>
      <c r="F135" s="211"/>
      <c r="G135" s="211"/>
      <c r="H135" s="211"/>
      <c r="I135" s="211"/>
      <c r="J135" s="211"/>
      <c r="K135" s="211"/>
      <c r="L135" s="211"/>
      <c r="M135" s="212"/>
    </row>
    <row r="136" spans="4:13" ht="14.4" customHeight="1" x14ac:dyDescent="0.3">
      <c r="D136" s="210"/>
      <c r="E136" s="211"/>
      <c r="F136" s="211"/>
      <c r="G136" s="211"/>
      <c r="H136" s="211"/>
      <c r="I136" s="211"/>
      <c r="J136" s="211"/>
      <c r="K136" s="211"/>
      <c r="L136" s="211"/>
      <c r="M136" s="212"/>
    </row>
    <row r="137" spans="4:13" ht="14.4" customHeight="1" x14ac:dyDescent="0.3">
      <c r="D137" s="210"/>
      <c r="E137" s="211"/>
      <c r="F137" s="211"/>
      <c r="G137" s="211"/>
      <c r="H137" s="211"/>
      <c r="I137" s="211"/>
      <c r="J137" s="211"/>
      <c r="K137" s="211"/>
      <c r="L137" s="211"/>
      <c r="M137" s="212"/>
    </row>
    <row r="138" spans="4:13" ht="14.4" customHeight="1" x14ac:dyDescent="0.3">
      <c r="D138" s="210"/>
      <c r="E138" s="211"/>
      <c r="F138" s="211"/>
      <c r="G138" s="211"/>
      <c r="H138" s="211"/>
      <c r="I138" s="211"/>
      <c r="J138" s="211"/>
      <c r="K138" s="211"/>
      <c r="L138" s="211"/>
      <c r="M138" s="212"/>
    </row>
    <row r="139" spans="4:13" ht="14.4" customHeight="1" x14ac:dyDescent="0.3">
      <c r="D139" s="210"/>
      <c r="E139" s="211"/>
      <c r="F139" s="211"/>
      <c r="G139" s="211"/>
      <c r="H139" s="211"/>
      <c r="I139" s="211"/>
      <c r="J139" s="211"/>
      <c r="K139" s="211"/>
      <c r="L139" s="211"/>
      <c r="M139" s="212"/>
    </row>
    <row r="140" spans="4:13" ht="14.4" customHeight="1" x14ac:dyDescent="0.3">
      <c r="D140" s="210"/>
      <c r="E140" s="211"/>
      <c r="F140" s="211"/>
      <c r="G140" s="211"/>
      <c r="H140" s="211"/>
      <c r="I140" s="211"/>
      <c r="J140" s="211"/>
      <c r="K140" s="211"/>
      <c r="L140" s="211"/>
      <c r="M140" s="212"/>
    </row>
    <row r="141" spans="4:13" ht="14.4" customHeight="1" x14ac:dyDescent="0.3">
      <c r="D141" s="210"/>
      <c r="E141" s="211"/>
      <c r="F141" s="211"/>
      <c r="G141" s="211"/>
      <c r="H141" s="211"/>
      <c r="I141" s="211"/>
      <c r="J141" s="211"/>
      <c r="K141" s="211"/>
      <c r="L141" s="211"/>
      <c r="M141" s="212"/>
    </row>
    <row r="142" spans="4:13" ht="15" customHeight="1" x14ac:dyDescent="0.3">
      <c r="D142" s="210"/>
      <c r="E142" s="211"/>
      <c r="F142" s="211"/>
      <c r="G142" s="211"/>
      <c r="H142" s="211"/>
      <c r="I142" s="211"/>
      <c r="J142" s="211"/>
      <c r="K142" s="211"/>
      <c r="L142" s="211"/>
      <c r="M142" s="212"/>
    </row>
    <row r="143" spans="4:13" ht="14.4" customHeight="1" x14ac:dyDescent="0.3">
      <c r="D143" s="210"/>
      <c r="E143" s="211"/>
      <c r="F143" s="211"/>
      <c r="G143" s="211"/>
      <c r="H143" s="211"/>
      <c r="I143" s="211"/>
      <c r="J143" s="211"/>
      <c r="K143" s="211"/>
      <c r="L143" s="211"/>
      <c r="M143" s="212"/>
    </row>
    <row r="144" spans="4:13" ht="14.4" customHeight="1" x14ac:dyDescent="0.3">
      <c r="D144" s="210"/>
      <c r="E144" s="211"/>
      <c r="F144" s="211"/>
      <c r="G144" s="211"/>
      <c r="H144" s="211"/>
      <c r="I144" s="211"/>
      <c r="J144" s="211"/>
      <c r="K144" s="211"/>
      <c r="L144" s="211"/>
      <c r="M144" s="212"/>
    </row>
    <row r="145" spans="4:13" ht="14.4" customHeight="1" x14ac:dyDescent="0.3">
      <c r="D145" s="210"/>
      <c r="E145" s="211"/>
      <c r="F145" s="211"/>
      <c r="G145" s="211"/>
      <c r="H145" s="211"/>
      <c r="I145" s="211"/>
      <c r="J145" s="211"/>
      <c r="K145" s="211"/>
      <c r="L145" s="211"/>
      <c r="M145" s="212"/>
    </row>
    <row r="146" spans="4:13" ht="14.4" customHeight="1" x14ac:dyDescent="0.3">
      <c r="D146" s="210"/>
      <c r="E146" s="211"/>
      <c r="F146" s="211"/>
      <c r="G146" s="211"/>
      <c r="H146" s="211"/>
      <c r="I146" s="211"/>
      <c r="J146" s="211"/>
      <c r="K146" s="211"/>
      <c r="L146" s="211"/>
      <c r="M146" s="212"/>
    </row>
    <row r="147" spans="4:13" ht="14.4" customHeight="1" thickBot="1" x14ac:dyDescent="0.35">
      <c r="D147" s="213"/>
      <c r="E147" s="214"/>
      <c r="F147" s="214"/>
      <c r="G147" s="214"/>
      <c r="H147" s="214"/>
      <c r="I147" s="214"/>
      <c r="J147" s="214"/>
      <c r="K147" s="214"/>
      <c r="L147" s="214"/>
      <c r="M147" s="215"/>
    </row>
    <row r="149" spans="4:13" ht="15" thickBot="1" x14ac:dyDescent="0.35"/>
    <row r="150" spans="4:13" x14ac:dyDescent="0.3">
      <c r="D150" s="83" t="s">
        <v>52</v>
      </c>
      <c r="E150" s="84"/>
      <c r="F150" s="84"/>
      <c r="G150" s="84"/>
      <c r="H150" s="84"/>
      <c r="I150" s="84"/>
      <c r="J150" s="84"/>
      <c r="K150" s="84"/>
      <c r="L150" s="84"/>
      <c r="M150" s="85"/>
    </row>
    <row r="151" spans="4:13" x14ac:dyDescent="0.3">
      <c r="D151" s="86"/>
      <c r="E151" s="87"/>
      <c r="F151" s="87"/>
      <c r="G151" s="87"/>
      <c r="H151" s="87"/>
      <c r="I151" s="87"/>
      <c r="J151" s="87"/>
      <c r="K151" s="87"/>
      <c r="L151" s="87"/>
      <c r="M151" s="88"/>
    </row>
    <row r="152" spans="4:13" ht="15" thickBot="1" x14ac:dyDescent="0.35">
      <c r="D152" s="89"/>
      <c r="E152" s="90"/>
      <c r="F152" s="90"/>
      <c r="G152" s="90"/>
      <c r="H152" s="90"/>
      <c r="I152" s="90"/>
      <c r="J152" s="90"/>
      <c r="K152" s="90"/>
      <c r="L152" s="90"/>
      <c r="M152" s="91"/>
    </row>
    <row r="153" spans="4:13" x14ac:dyDescent="0.3">
      <c r="D153" s="198" t="s">
        <v>54</v>
      </c>
      <c r="E153" s="199"/>
      <c r="F153" s="199"/>
      <c r="G153" s="199"/>
      <c r="H153" s="199"/>
      <c r="I153" s="199"/>
      <c r="J153" s="199"/>
      <c r="K153" s="199"/>
      <c r="L153" s="199"/>
      <c r="M153" s="200"/>
    </row>
    <row r="154" spans="4:13" x14ac:dyDescent="0.3">
      <c r="D154" s="201"/>
      <c r="E154" s="202"/>
      <c r="F154" s="202"/>
      <c r="G154" s="202"/>
      <c r="H154" s="202"/>
      <c r="I154" s="202"/>
      <c r="J154" s="202"/>
      <c r="K154" s="202"/>
      <c r="L154" s="202"/>
      <c r="M154" s="203"/>
    </row>
    <row r="155" spans="4:13" x14ac:dyDescent="0.3">
      <c r="D155" s="201"/>
      <c r="E155" s="202"/>
      <c r="F155" s="202"/>
      <c r="G155" s="202"/>
      <c r="H155" s="202"/>
      <c r="I155" s="202"/>
      <c r="J155" s="202"/>
      <c r="K155" s="202"/>
      <c r="L155" s="202"/>
      <c r="M155" s="203"/>
    </row>
    <row r="156" spans="4:13" x14ac:dyDescent="0.3">
      <c r="D156" s="201"/>
      <c r="E156" s="202"/>
      <c r="F156" s="202"/>
      <c r="G156" s="202"/>
      <c r="H156" s="202"/>
      <c r="I156" s="202"/>
      <c r="J156" s="202"/>
      <c r="K156" s="202"/>
      <c r="L156" s="202"/>
      <c r="M156" s="203"/>
    </row>
    <row r="157" spans="4:13" x14ac:dyDescent="0.3">
      <c r="D157" s="201"/>
      <c r="E157" s="202"/>
      <c r="F157" s="202"/>
      <c r="G157" s="202"/>
      <c r="H157" s="202"/>
      <c r="I157" s="202"/>
      <c r="J157" s="202"/>
      <c r="K157" s="202"/>
      <c r="L157" s="202"/>
      <c r="M157" s="203"/>
    </row>
    <row r="158" spans="4:13" x14ac:dyDescent="0.3">
      <c r="D158" s="201"/>
      <c r="E158" s="202"/>
      <c r="F158" s="202"/>
      <c r="G158" s="202"/>
      <c r="H158" s="202"/>
      <c r="I158" s="202"/>
      <c r="J158" s="202"/>
      <c r="K158" s="202"/>
      <c r="L158" s="202"/>
      <c r="M158" s="203"/>
    </row>
    <row r="159" spans="4:13" ht="15" thickBot="1" x14ac:dyDescent="0.35">
      <c r="D159" s="204"/>
      <c r="E159" s="205"/>
      <c r="F159" s="205"/>
      <c r="G159" s="205"/>
      <c r="H159" s="205"/>
      <c r="I159" s="205"/>
      <c r="J159" s="205"/>
      <c r="K159" s="205"/>
      <c r="L159" s="205"/>
      <c r="M159" s="206"/>
    </row>
    <row r="176" ht="15" thickBot="1" x14ac:dyDescent="0.35"/>
    <row r="177" spans="6:8" x14ac:dyDescent="0.3">
      <c r="F177" s="53" t="s">
        <v>56</v>
      </c>
      <c r="G177" s="54"/>
      <c r="H177" s="55"/>
    </row>
    <row r="178" spans="6:8" x14ac:dyDescent="0.3">
      <c r="F178" s="56"/>
      <c r="G178" s="57"/>
      <c r="H178" s="58"/>
    </row>
    <row r="179" spans="6:8" x14ac:dyDescent="0.3">
      <c r="F179" s="56"/>
      <c r="G179" s="57"/>
      <c r="H179" s="58"/>
    </row>
    <row r="180" spans="6:8" x14ac:dyDescent="0.3">
      <c r="F180" s="56"/>
      <c r="G180" s="57"/>
      <c r="H180" s="58"/>
    </row>
    <row r="181" spans="6:8" x14ac:dyDescent="0.3">
      <c r="F181" s="56"/>
      <c r="G181" s="57"/>
      <c r="H181" s="58"/>
    </row>
    <row r="182" spans="6:8" x14ac:dyDescent="0.3">
      <c r="F182" s="56"/>
      <c r="G182" s="57"/>
      <c r="H182" s="58"/>
    </row>
    <row r="183" spans="6:8" x14ac:dyDescent="0.3">
      <c r="F183" s="56"/>
      <c r="G183" s="57"/>
      <c r="H183" s="58"/>
    </row>
    <row r="184" spans="6:8" x14ac:dyDescent="0.3">
      <c r="F184" s="56"/>
      <c r="G184" s="57"/>
      <c r="H184" s="58"/>
    </row>
    <row r="185" spans="6:8" x14ac:dyDescent="0.3">
      <c r="F185" s="56"/>
      <c r="G185" s="57"/>
      <c r="H185" s="58"/>
    </row>
    <row r="186" spans="6:8" x14ac:dyDescent="0.3">
      <c r="F186" s="56"/>
      <c r="G186" s="57"/>
      <c r="H186" s="58"/>
    </row>
    <row r="187" spans="6:8" ht="15" thickBot="1" x14ac:dyDescent="0.35">
      <c r="F187" s="59"/>
      <c r="G187" s="60"/>
      <c r="H187" s="61"/>
    </row>
  </sheetData>
  <mergeCells count="94">
    <mergeCell ref="O68:Q73"/>
    <mergeCell ref="D131:M147"/>
    <mergeCell ref="AD46:AI53"/>
    <mergeCell ref="AG67:AL74"/>
    <mergeCell ref="D64:M64"/>
    <mergeCell ref="D79:D81"/>
    <mergeCell ref="E79:E81"/>
    <mergeCell ref="D83:H86"/>
    <mergeCell ref="D88:H90"/>
    <mergeCell ref="G101:H101"/>
    <mergeCell ref="E101:F101"/>
    <mergeCell ref="E97:F97"/>
    <mergeCell ref="E98:F98"/>
    <mergeCell ref="E99:F99"/>
    <mergeCell ref="D19:E19"/>
    <mergeCell ref="G19:I19"/>
    <mergeCell ref="K19:M19"/>
    <mergeCell ref="A2:B4"/>
    <mergeCell ref="A5:B7"/>
    <mergeCell ref="D5:E7"/>
    <mergeCell ref="G5:M9"/>
    <mergeCell ref="D2:M3"/>
    <mergeCell ref="D12:M13"/>
    <mergeCell ref="D15:M15"/>
    <mergeCell ref="D17:E18"/>
    <mergeCell ref="G17:I18"/>
    <mergeCell ref="K17:M18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G31:I31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30:I30"/>
    <mergeCell ref="K31:M31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D33:M35"/>
    <mergeCell ref="D37:M40"/>
    <mergeCell ref="D42:M42"/>
    <mergeCell ref="G57:G58"/>
    <mergeCell ref="D60:D62"/>
    <mergeCell ref="E60:E62"/>
    <mergeCell ref="L47:N52"/>
    <mergeCell ref="E100:F100"/>
    <mergeCell ref="E96:F96"/>
    <mergeCell ref="G97:H97"/>
    <mergeCell ref="G98:H98"/>
    <mergeCell ref="G99:H99"/>
    <mergeCell ref="G100:H100"/>
    <mergeCell ref="G96:H96"/>
    <mergeCell ref="G91:H91"/>
    <mergeCell ref="E91:F91"/>
    <mergeCell ref="E93:F93"/>
    <mergeCell ref="E94:F94"/>
    <mergeCell ref="E95:F95"/>
    <mergeCell ref="G92:H92"/>
    <mergeCell ref="G93:H93"/>
    <mergeCell ref="G94:H94"/>
    <mergeCell ref="G95:H95"/>
    <mergeCell ref="E92:F92"/>
    <mergeCell ref="F177:H187"/>
    <mergeCell ref="D104:M106"/>
    <mergeCell ref="D108:H117"/>
    <mergeCell ref="D120:F120"/>
    <mergeCell ref="D127:M129"/>
    <mergeCell ref="D150:M152"/>
    <mergeCell ref="D153:M1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SHARMA</dc:creator>
  <cp:lastModifiedBy>JATIN SHARMA</cp:lastModifiedBy>
  <cp:lastPrinted>2022-12-03T10:26:49Z</cp:lastPrinted>
  <dcterms:created xsi:type="dcterms:W3CDTF">2022-12-02T11:27:31Z</dcterms:created>
  <dcterms:modified xsi:type="dcterms:W3CDTF">2022-12-03T11:25:25Z</dcterms:modified>
</cp:coreProperties>
</file>