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Net\NSTI_Indore25_26\MS Excel\"/>
    </mc:Choice>
  </mc:AlternateContent>
  <xr:revisionPtr revIDLastSave="0" documentId="13_ncr:1_{B9563F7C-3F61-43FE-99B8-550004222AE9}" xr6:coauthVersionLast="47" xr6:coauthVersionMax="47" xr10:uidLastSave="{00000000-0000-0000-0000-000000000000}"/>
  <bookViews>
    <workbookView xWindow="-120" yWindow="-120" windowWidth="29040" windowHeight="15720" activeTab="1" xr2:uid="{75EA39F7-A344-410E-99AF-450DB471366D}"/>
  </bookViews>
  <sheets>
    <sheet name="Training" sheetId="1" r:id="rId1"/>
    <sheet name="Data" sheetId="2" r:id="rId2"/>
    <sheet name="Sheet5" sheetId="7" r:id="rId3"/>
    <sheet name="Sheet2" sheetId="5" r:id="rId4"/>
    <sheet name="Sheet4" sheetId="6" r:id="rId5"/>
    <sheet name="Sheet3" sheetId="3" r:id="rId6"/>
    <sheet name="Sheet1" sheetId="4" r:id="rId7"/>
  </sheets>
  <definedNames>
    <definedName name="_xlnm._FilterDatabase" localSheetId="1" hidden="1">Data!$A$1:$O$11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2" i="6"/>
  <c r="F2" i="6"/>
  <c r="H2" i="6" s="1"/>
  <c r="D9" i="6"/>
  <c r="F3" i="6"/>
  <c r="F4" i="6"/>
  <c r="F9" i="6" s="1"/>
  <c r="F5" i="6"/>
  <c r="F8" i="6" s="1"/>
  <c r="C2" i="2"/>
  <c r="C3" i="2"/>
  <c r="C4" i="2"/>
  <c r="C5" i="2"/>
  <c r="C6" i="2"/>
  <c r="C7" i="2"/>
  <c r="C8" i="2"/>
  <c r="C9" i="2"/>
  <c r="C10" i="2"/>
  <c r="C11" i="2"/>
  <c r="D6" i="5"/>
  <c r="D4" i="5"/>
  <c r="D5" i="5"/>
  <c r="D3" i="5"/>
  <c r="H6" i="5"/>
  <c r="H4" i="5"/>
  <c r="H5" i="5"/>
  <c r="H3" i="5"/>
  <c r="C3" i="5"/>
  <c r="C4" i="5"/>
  <c r="C5" i="5"/>
  <c r="C6" i="5"/>
  <c r="B4" i="4"/>
  <c r="B3" i="4"/>
  <c r="D5" i="4"/>
  <c r="D4" i="4"/>
  <c r="D3" i="4"/>
  <c r="B2" i="4"/>
  <c r="B1" i="4"/>
  <c r="J7" i="3"/>
  <c r="J6" i="3"/>
  <c r="J5" i="3"/>
  <c r="J4" i="3"/>
  <c r="M15" i="2"/>
  <c r="M14" i="2"/>
  <c r="L8" i="2"/>
  <c r="M8" i="2" s="1"/>
  <c r="O8" i="2" s="1"/>
  <c r="L6" i="2"/>
  <c r="M6" i="2" s="1"/>
  <c r="O6" i="2" s="1"/>
  <c r="L2" i="2"/>
  <c r="M2" i="2" s="1"/>
  <c r="O2" i="2" s="1"/>
  <c r="L10" i="2"/>
  <c r="M10" i="2" s="1"/>
  <c r="O10" i="2" s="1"/>
  <c r="L7" i="2"/>
  <c r="M7" i="2" s="1"/>
  <c r="O7" i="2" s="1"/>
  <c r="L11" i="2"/>
  <c r="M11" i="2" s="1"/>
  <c r="O11" i="2" s="1"/>
  <c r="L3" i="2"/>
  <c r="M3" i="2" s="1"/>
  <c r="O3" i="2" s="1"/>
  <c r="L9" i="2"/>
  <c r="M9" i="2" s="1"/>
  <c r="O9" i="2" s="1"/>
  <c r="L5" i="2"/>
  <c r="M5" i="2" s="1"/>
  <c r="O5" i="2" s="1"/>
  <c r="L4" i="2"/>
  <c r="M4" i="2" s="1"/>
  <c r="O4" i="2" s="1"/>
  <c r="F7" i="6" l="1"/>
  <c r="M12" i="2"/>
  <c r="L12" i="2"/>
</calcChain>
</file>

<file path=xl/sharedStrings.xml><?xml version="1.0" encoding="utf-8"?>
<sst xmlns="http://schemas.openxmlformats.org/spreadsheetml/2006/main" count="149" uniqueCount="90">
  <si>
    <t>A</t>
  </si>
  <si>
    <t>B</t>
  </si>
  <si>
    <t>C</t>
  </si>
  <si>
    <t>Name</t>
  </si>
  <si>
    <t>Marks</t>
  </si>
  <si>
    <t>A Sharma</t>
  </si>
  <si>
    <t>B Vyas</t>
  </si>
  <si>
    <t>C Verma</t>
  </si>
  <si>
    <t>Value</t>
  </si>
  <si>
    <t>Student ID</t>
  </si>
  <si>
    <t>Class</t>
  </si>
  <si>
    <t>Math</t>
  </si>
  <si>
    <t>English</t>
  </si>
  <si>
    <t>Science</t>
  </si>
  <si>
    <t>History</t>
  </si>
  <si>
    <t>Computer</t>
  </si>
  <si>
    <t>Total Marks</t>
  </si>
  <si>
    <t>Percentage</t>
  </si>
  <si>
    <t>Attendance (%)</t>
  </si>
  <si>
    <t>Remarks</t>
  </si>
  <si>
    <t>S001</t>
  </si>
  <si>
    <t>Alice Johnson</t>
  </si>
  <si>
    <t>S002</t>
  </si>
  <si>
    <t>Ben Carter</t>
  </si>
  <si>
    <t>S003</t>
  </si>
  <si>
    <t>Clara Smith</t>
  </si>
  <si>
    <t>S004</t>
  </si>
  <si>
    <t>Daniel Lee</t>
  </si>
  <si>
    <t>S005</t>
  </si>
  <si>
    <t>Emma Wilson</t>
  </si>
  <si>
    <t>S006</t>
  </si>
  <si>
    <t>Faisal Khan</t>
  </si>
  <si>
    <t>S007</t>
  </si>
  <si>
    <t>Grace Patel</t>
  </si>
  <si>
    <t>S008</t>
  </si>
  <si>
    <t>Henry Zhang</t>
  </si>
  <si>
    <t>S009</t>
  </si>
  <si>
    <t>Isla Thomas</t>
  </si>
  <si>
    <t>S010</t>
  </si>
  <si>
    <t>Jake Morris</t>
  </si>
  <si>
    <t>Section</t>
  </si>
  <si>
    <t>Gender</t>
  </si>
  <si>
    <t>Age</t>
  </si>
  <si>
    <t>F</t>
  </si>
  <si>
    <t>M</t>
  </si>
  <si>
    <t>Sign</t>
  </si>
  <si>
    <t>Teacher</t>
  </si>
  <si>
    <t>SI Si</t>
  </si>
  <si>
    <t>Avg</t>
  </si>
  <si>
    <t>Minimum</t>
  </si>
  <si>
    <t>Maximum</t>
  </si>
  <si>
    <t>John</t>
  </si>
  <si>
    <t>Position</t>
  </si>
  <si>
    <t>S</t>
  </si>
  <si>
    <t>T</t>
  </si>
  <si>
    <t>Total Present</t>
  </si>
  <si>
    <t>Total Person in Institute</t>
  </si>
  <si>
    <t>Total Students</t>
  </si>
  <si>
    <t>Total Teacher</t>
  </si>
  <si>
    <t>Now</t>
  </si>
  <si>
    <t>Date</t>
  </si>
  <si>
    <t>Today</t>
  </si>
  <si>
    <t>xa</t>
  </si>
  <si>
    <t>time</t>
  </si>
  <si>
    <t>Result</t>
  </si>
  <si>
    <t>Tech</t>
  </si>
  <si>
    <t>ES</t>
  </si>
  <si>
    <t>Aadhar</t>
  </si>
  <si>
    <t>PAN</t>
  </si>
  <si>
    <t>OR (Voter ID)</t>
  </si>
  <si>
    <t>AND (Result)</t>
  </si>
  <si>
    <t>Success</t>
  </si>
  <si>
    <t>NOT</t>
  </si>
  <si>
    <t>Re-examination</t>
  </si>
  <si>
    <t>SHORT FORM</t>
  </si>
  <si>
    <t>Firstname</t>
  </si>
  <si>
    <t>Lastname</t>
  </si>
  <si>
    <t>Smith</t>
  </si>
  <si>
    <t>Ram</t>
  </si>
  <si>
    <t>Verma</t>
  </si>
  <si>
    <t>Shyam</t>
  </si>
  <si>
    <t>Sharma</t>
  </si>
  <si>
    <t>Rohan</t>
  </si>
  <si>
    <t>Gupta</t>
  </si>
  <si>
    <t>Full Name</t>
  </si>
  <si>
    <t>Class A Students</t>
  </si>
  <si>
    <t>Contribution</t>
  </si>
  <si>
    <t>Section in School</t>
  </si>
  <si>
    <t>Phone</t>
  </si>
  <si>
    <t>Jash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</si>
</sst>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14009]dd\ mmmm\ yyyy;@"/>
    <numFmt numFmtId="165" formatCode="[$-10409]hh:mm\ AM/PM;@"/>
    <numFmt numFmtId="166" formatCode="[$₹-4009]\ #,##0.00;[$₹-4009]\ \-#,##0.00"/>
    <numFmt numFmtId="167" formatCode="0.0"/>
    <numFmt numFmtId="168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Amanda Signature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9" fontId="3" fillId="3" borderId="2" xfId="3" applyNumberFormat="1" applyBorder="1" applyAlignment="1">
      <alignment horizontal="center"/>
    </xf>
    <xf numFmtId="9" fontId="4" fillId="4" borderId="2" xfId="4" applyNumberFormat="1" applyBorder="1" applyAlignment="1">
      <alignment horizontal="center"/>
    </xf>
    <xf numFmtId="9" fontId="2" fillId="2" borderId="5" xfId="2" applyNumberFormat="1" applyBorder="1" applyAlignment="1">
      <alignment horizontal="center"/>
    </xf>
    <xf numFmtId="164" fontId="0" fillId="0" borderId="0" xfId="0" applyNumberFormat="1"/>
    <xf numFmtId="12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10" fontId="0" fillId="0" borderId="1" xfId="5" applyNumberFormat="1" applyFont="1" applyBorder="1" applyAlignment="1">
      <alignment vertical="center"/>
    </xf>
    <xf numFmtId="10" fontId="0" fillId="0" borderId="16" xfId="5" applyNumberFormat="1" applyFont="1" applyFill="1" applyBorder="1" applyAlignment="1">
      <alignment vertical="center"/>
    </xf>
    <xf numFmtId="167" fontId="0" fillId="0" borderId="16" xfId="0" applyNumberFormat="1" applyBorder="1" applyAlignment="1">
      <alignment vertical="center"/>
    </xf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9" fillId="5" borderId="0" xfId="0" applyFont="1" applyFill="1" applyBorder="1" applyAlignment="1" applyProtection="1">
      <alignment horizontal="center" vertical="center" textRotation="180"/>
    </xf>
    <xf numFmtId="0" fontId="5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6">
    <cellStyle name="Bad" xfId="3" builtinId="27"/>
    <cellStyle name="Currency" xfId="1" builtinId="4"/>
    <cellStyle name="Good" xfId="2" builtinId="26"/>
    <cellStyle name="Neutral" xfId="4" builtinId="28"/>
    <cellStyle name="Normal" xfId="0" builtinId="0"/>
    <cellStyle name="Percent" xfId="5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A2C30-CA26-4FFF-B213-2843BD4EED03}" name="Table2" displayName="Table2" ref="A1:B4" totalsRowShown="0" headerRowDxfId="25" headerRowBorderDxfId="24" tableBorderDxfId="23" totalsRowBorderDxfId="22">
  <autoFilter ref="A1:B4" xr:uid="{C44A2C30-CA26-4FFF-B213-2843BD4EED03}"/>
  <tableColumns count="2">
    <tableColumn id="1" xr3:uid="{0ADF5D99-EAD9-4FE1-A80F-244224C19DC4}" name="Name" dataDxfId="21"/>
    <tableColumn id="2" xr3:uid="{A13B948E-7F72-45D4-9456-CD8A19F51445}" name="Marks" dataDxfId="2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7F37-393C-46E0-9B7B-22CF5CDEB2A4}">
  <dimension ref="A1:I7"/>
  <sheetViews>
    <sheetView zoomScale="145" zoomScaleNormal="145" workbookViewId="0">
      <selection activeCell="H8" sqref="H8"/>
    </sheetView>
  </sheetViews>
  <sheetFormatPr defaultRowHeight="15" x14ac:dyDescent="0.25"/>
  <cols>
    <col min="1" max="1" width="12.42578125" customWidth="1"/>
    <col min="2" max="2" width="11.140625" customWidth="1"/>
    <col min="4" max="4" width="9.140625" customWidth="1"/>
    <col min="5" max="5" width="6.7109375" customWidth="1"/>
    <col min="6" max="6" width="11.7109375" customWidth="1"/>
    <col min="7" max="7" width="17.7109375" customWidth="1"/>
    <col min="8" max="8" width="23.140625" bestFit="1" customWidth="1"/>
    <col min="9" max="9" width="18" bestFit="1" customWidth="1"/>
  </cols>
  <sheetData>
    <row r="1" spans="1:9" x14ac:dyDescent="0.25">
      <c r="A1" s="4" t="s">
        <v>3</v>
      </c>
      <c r="B1" s="5" t="s">
        <v>4</v>
      </c>
      <c r="F1" t="s">
        <v>8</v>
      </c>
    </row>
    <row r="2" spans="1:9" x14ac:dyDescent="0.25">
      <c r="A2" s="2" t="s">
        <v>5</v>
      </c>
      <c r="B2" s="7">
        <v>0.7</v>
      </c>
    </row>
    <row r="3" spans="1:9" x14ac:dyDescent="0.25">
      <c r="A3" s="2" t="s">
        <v>6</v>
      </c>
      <c r="B3" s="6">
        <v>0.2</v>
      </c>
      <c r="F3" s="10">
        <v>0.5</v>
      </c>
      <c r="I3" s="9">
        <v>45922</v>
      </c>
    </row>
    <row r="4" spans="1:9" x14ac:dyDescent="0.25">
      <c r="A4" s="3" t="s">
        <v>7</v>
      </c>
      <c r="B4" s="8">
        <v>0.8</v>
      </c>
    </row>
    <row r="6" spans="1:9" x14ac:dyDescent="0.25">
      <c r="H6" s="11">
        <v>0.53472222222222221</v>
      </c>
    </row>
    <row r="7" spans="1:9" x14ac:dyDescent="0.25">
      <c r="H7" s="12">
        <v>101283010104500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7857-7658-4F0D-9C30-D0107E0AB288}">
  <dimension ref="A1:T18"/>
  <sheetViews>
    <sheetView tabSelected="1" topLeftCell="G1" zoomScale="189" zoomScaleNormal="175" workbookViewId="0">
      <selection activeCell="P2" sqref="P2:P11"/>
    </sheetView>
  </sheetViews>
  <sheetFormatPr defaultRowHeight="15" x14ac:dyDescent="0.25"/>
  <cols>
    <col min="1" max="1" width="10.28515625" bestFit="1" customWidth="1"/>
    <col min="2" max="2" width="13.28515625" bestFit="1" customWidth="1"/>
    <col min="3" max="3" width="13.28515625" customWidth="1"/>
    <col min="4" max="4" width="5.42578125" bestFit="1" customWidth="1"/>
    <col min="5" max="5" width="10.7109375" customWidth="1"/>
    <col min="6" max="6" width="12.5703125" bestFit="1" customWidth="1"/>
    <col min="7" max="7" width="5.7109375" bestFit="1" customWidth="1"/>
    <col min="8" max="8" width="7.28515625" bestFit="1" customWidth="1"/>
    <col min="9" max="9" width="7.7109375" bestFit="1" customWidth="1"/>
    <col min="10" max="10" width="7.28515625" bestFit="1" customWidth="1"/>
    <col min="11" max="11" width="9.85546875" bestFit="1" customWidth="1"/>
    <col min="12" max="12" width="11.28515625" bestFit="1" customWidth="1"/>
    <col min="13" max="13" width="11" bestFit="1" customWidth="1"/>
    <col min="14" max="14" width="14.85546875" bestFit="1" customWidth="1"/>
    <col min="15" max="15" width="10.7109375" customWidth="1"/>
    <col min="19" max="19" width="18.7109375" customWidth="1"/>
  </cols>
  <sheetData>
    <row r="1" spans="1:20" x14ac:dyDescent="0.25">
      <c r="A1" s="16" t="s">
        <v>9</v>
      </c>
      <c r="B1" s="17" t="s">
        <v>3</v>
      </c>
      <c r="C1" s="17" t="s">
        <v>74</v>
      </c>
      <c r="D1" s="17" t="s">
        <v>10</v>
      </c>
      <c r="E1" s="17" t="s">
        <v>40</v>
      </c>
      <c r="F1" s="17" t="s">
        <v>88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45</v>
      </c>
      <c r="Q1" s="17" t="s">
        <v>46</v>
      </c>
      <c r="R1" s="21" t="s">
        <v>47</v>
      </c>
      <c r="T1" s="36" t="s">
        <v>86</v>
      </c>
    </row>
    <row r="2" spans="1:20" ht="17.25" x14ac:dyDescent="0.25">
      <c r="A2" s="18" t="s">
        <v>20</v>
      </c>
      <c r="B2" s="15" t="s">
        <v>21</v>
      </c>
      <c r="C2" s="15" t="str">
        <f>LEFT(B2,3)</f>
        <v>Ali</v>
      </c>
      <c r="D2" s="15">
        <v>10</v>
      </c>
      <c r="E2" s="15" t="s">
        <v>1</v>
      </c>
      <c r="F2" s="15">
        <v>1234567890</v>
      </c>
      <c r="G2" s="15">
        <v>78</v>
      </c>
      <c r="H2" s="15">
        <v>85</v>
      </c>
      <c r="I2" s="15">
        <v>92</v>
      </c>
      <c r="J2" s="15">
        <v>74</v>
      </c>
      <c r="K2" s="15">
        <v>88</v>
      </c>
      <c r="L2" s="15">
        <f t="shared" ref="L2:L11" si="0">SUM(G2:K2)</f>
        <v>417</v>
      </c>
      <c r="M2" s="25">
        <f t="shared" ref="M2:M11" si="1">L2/500</f>
        <v>0.83399999999999996</v>
      </c>
      <c r="N2" s="15">
        <v>95</v>
      </c>
      <c r="O2" s="15" t="str">
        <f t="shared" ref="O2:O11" si="2">IF(M2&gt;=0.7,"PASS","FAIL")</f>
        <v>PASS</v>
      </c>
      <c r="P2" s="37" t="s">
        <v>89</v>
      </c>
      <c r="Q2" s="1"/>
      <c r="R2" s="22"/>
      <c r="S2" s="32"/>
      <c r="T2">
        <v>40</v>
      </c>
    </row>
    <row r="3" spans="1:20" ht="17.25" x14ac:dyDescent="0.25">
      <c r="A3" s="18" t="s">
        <v>22</v>
      </c>
      <c r="B3" s="15" t="s">
        <v>23</v>
      </c>
      <c r="C3" s="15" t="str">
        <f>LEFT(B3,3)</f>
        <v>Ben</v>
      </c>
      <c r="D3" s="15">
        <v>10</v>
      </c>
      <c r="E3" s="15" t="s">
        <v>2</v>
      </c>
      <c r="F3" s="15"/>
      <c r="G3" s="15">
        <v>65</v>
      </c>
      <c r="H3" s="15">
        <v>70</v>
      </c>
      <c r="I3" s="15">
        <v>58</v>
      </c>
      <c r="J3" s="15">
        <v>60</v>
      </c>
      <c r="K3" s="15">
        <v>66</v>
      </c>
      <c r="L3" s="15">
        <f t="shared" si="0"/>
        <v>319</v>
      </c>
      <c r="M3" s="25">
        <f t="shared" si="1"/>
        <v>0.63800000000000001</v>
      </c>
      <c r="N3" s="15">
        <v>82</v>
      </c>
      <c r="O3" s="15" t="str">
        <f t="shared" si="2"/>
        <v>FAIL</v>
      </c>
      <c r="P3" s="37" t="s">
        <v>89</v>
      </c>
      <c r="Q3" s="1"/>
      <c r="R3" s="22"/>
      <c r="S3" s="32">
        <v>0.5</v>
      </c>
      <c r="T3">
        <v>50</v>
      </c>
    </row>
    <row r="4" spans="1:20" ht="17.25" x14ac:dyDescent="0.25">
      <c r="A4" s="18" t="s">
        <v>24</v>
      </c>
      <c r="B4" s="15" t="s">
        <v>25</v>
      </c>
      <c r="C4" s="15" t="str">
        <f t="shared" ref="C4:C11" si="3">LEFT(B4,3)</f>
        <v>Cla</v>
      </c>
      <c r="D4" s="15">
        <v>10</v>
      </c>
      <c r="E4" s="15" t="s">
        <v>0</v>
      </c>
      <c r="F4" s="15"/>
      <c r="G4" s="15">
        <v>91</v>
      </c>
      <c r="H4" s="15">
        <v>88</v>
      </c>
      <c r="I4" s="15">
        <v>94</v>
      </c>
      <c r="J4" s="15">
        <v>89</v>
      </c>
      <c r="K4" s="15">
        <v>91</v>
      </c>
      <c r="L4" s="15">
        <f t="shared" si="0"/>
        <v>453</v>
      </c>
      <c r="M4" s="25">
        <f t="shared" si="1"/>
        <v>0.90600000000000003</v>
      </c>
      <c r="N4" s="15">
        <v>98</v>
      </c>
      <c r="O4" s="15" t="str">
        <f t="shared" si="2"/>
        <v>PASS</v>
      </c>
      <c r="P4" s="37" t="s">
        <v>89</v>
      </c>
      <c r="Q4" s="1"/>
      <c r="R4" s="22"/>
      <c r="S4" s="32"/>
      <c r="T4">
        <v>25</v>
      </c>
    </row>
    <row r="5" spans="1:20" ht="17.25" x14ac:dyDescent="0.25">
      <c r="A5" s="18" t="s">
        <v>26</v>
      </c>
      <c r="B5" s="15" t="s">
        <v>27</v>
      </c>
      <c r="C5" s="15" t="str">
        <f t="shared" si="3"/>
        <v>Dan</v>
      </c>
      <c r="D5" s="15">
        <v>10</v>
      </c>
      <c r="E5" s="15"/>
      <c r="F5" s="15"/>
      <c r="G5" s="15">
        <v>55</v>
      </c>
      <c r="H5" s="15">
        <v>60</v>
      </c>
      <c r="I5" s="15">
        <v>50</v>
      </c>
      <c r="J5" s="15">
        <v>52</v>
      </c>
      <c r="K5" s="15">
        <v>57</v>
      </c>
      <c r="L5" s="15">
        <f t="shared" si="0"/>
        <v>274</v>
      </c>
      <c r="M5" s="25">
        <f t="shared" si="1"/>
        <v>0.54800000000000004</v>
      </c>
      <c r="N5" s="15">
        <v>76</v>
      </c>
      <c r="O5" s="15" t="str">
        <f t="shared" si="2"/>
        <v>FAIL</v>
      </c>
      <c r="P5" s="37" t="s">
        <v>89</v>
      </c>
      <c r="Q5" s="1"/>
      <c r="R5" s="22"/>
      <c r="S5" s="32"/>
      <c r="T5">
        <v>10</v>
      </c>
    </row>
    <row r="6" spans="1:20" ht="17.25" x14ac:dyDescent="0.25">
      <c r="A6" s="18" t="s">
        <v>28</v>
      </c>
      <c r="B6" s="15" t="s">
        <v>29</v>
      </c>
      <c r="C6" s="15" t="str">
        <f t="shared" si="3"/>
        <v>Emm</v>
      </c>
      <c r="D6" s="15">
        <v>10</v>
      </c>
      <c r="E6" s="15" t="s">
        <v>0</v>
      </c>
      <c r="F6" s="15"/>
      <c r="G6" s="15">
        <v>82</v>
      </c>
      <c r="H6" s="15">
        <v>78</v>
      </c>
      <c r="I6" s="15">
        <v>85</v>
      </c>
      <c r="J6" s="15">
        <v>80</v>
      </c>
      <c r="K6" s="15">
        <v>87</v>
      </c>
      <c r="L6" s="15">
        <f t="shared" si="0"/>
        <v>412</v>
      </c>
      <c r="M6" s="25">
        <f t="shared" si="1"/>
        <v>0.82399999999999995</v>
      </c>
      <c r="N6" s="15">
        <v>90</v>
      </c>
      <c r="O6" s="15" t="str">
        <f t="shared" si="2"/>
        <v>PASS</v>
      </c>
      <c r="P6" s="37" t="s">
        <v>89</v>
      </c>
      <c r="Q6" s="1"/>
      <c r="R6" s="22"/>
      <c r="S6" s="32"/>
      <c r="T6">
        <v>100</v>
      </c>
    </row>
    <row r="7" spans="1:20" ht="17.25" x14ac:dyDescent="0.25">
      <c r="A7" s="18" t="s">
        <v>30</v>
      </c>
      <c r="B7" s="15" t="s">
        <v>31</v>
      </c>
      <c r="C7" s="15" t="str">
        <f t="shared" si="3"/>
        <v>Fai</v>
      </c>
      <c r="D7" s="15">
        <v>10</v>
      </c>
      <c r="E7" s="15" t="s">
        <v>0</v>
      </c>
      <c r="F7" s="15"/>
      <c r="G7" s="15">
        <v>72</v>
      </c>
      <c r="H7" s="15">
        <v>68</v>
      </c>
      <c r="I7" s="15">
        <v>75</v>
      </c>
      <c r="J7" s="15">
        <v>70</v>
      </c>
      <c r="K7" s="15">
        <v>73</v>
      </c>
      <c r="L7" s="15">
        <f t="shared" si="0"/>
        <v>358</v>
      </c>
      <c r="M7" s="25">
        <f t="shared" si="1"/>
        <v>0.71599999999999997</v>
      </c>
      <c r="N7" s="15">
        <v>88</v>
      </c>
      <c r="O7" s="15" t="str">
        <f t="shared" si="2"/>
        <v>PASS</v>
      </c>
      <c r="P7" s="37" t="s">
        <v>89</v>
      </c>
      <c r="Q7" s="1"/>
      <c r="R7" s="22"/>
      <c r="S7" s="32"/>
      <c r="T7">
        <v>30</v>
      </c>
    </row>
    <row r="8" spans="1:20" ht="17.25" x14ac:dyDescent="0.25">
      <c r="A8" s="18" t="s">
        <v>32</v>
      </c>
      <c r="B8" s="15" t="s">
        <v>33</v>
      </c>
      <c r="C8" s="15" t="str">
        <f t="shared" si="3"/>
        <v>Gra</v>
      </c>
      <c r="D8" s="15">
        <v>10</v>
      </c>
      <c r="E8" s="15"/>
      <c r="F8" s="15"/>
      <c r="G8" s="15">
        <v>89</v>
      </c>
      <c r="H8" s="15">
        <v>92</v>
      </c>
      <c r="I8" s="15">
        <v>95</v>
      </c>
      <c r="J8" s="15">
        <v>90</v>
      </c>
      <c r="K8" s="15">
        <v>93</v>
      </c>
      <c r="L8" s="15">
        <f t="shared" si="0"/>
        <v>459</v>
      </c>
      <c r="M8" s="25">
        <f t="shared" si="1"/>
        <v>0.91800000000000004</v>
      </c>
      <c r="N8" s="15">
        <v>99</v>
      </c>
      <c r="O8" s="15" t="str">
        <f t="shared" si="2"/>
        <v>PASS</v>
      </c>
      <c r="P8" s="37" t="s">
        <v>89</v>
      </c>
      <c r="Q8" s="1"/>
      <c r="R8" s="22"/>
      <c r="S8" s="32"/>
      <c r="T8">
        <v>85</v>
      </c>
    </row>
    <row r="9" spans="1:20" ht="17.25" x14ac:dyDescent="0.25">
      <c r="A9" s="18" t="s">
        <v>34</v>
      </c>
      <c r="B9" s="15" t="s">
        <v>35</v>
      </c>
      <c r="C9" s="15" t="str">
        <f t="shared" si="3"/>
        <v>Hen</v>
      </c>
      <c r="D9" s="15">
        <v>10</v>
      </c>
      <c r="E9" s="15"/>
      <c r="F9" s="15"/>
      <c r="G9" s="15">
        <v>60</v>
      </c>
      <c r="H9" s="15">
        <v>65</v>
      </c>
      <c r="I9" s="15">
        <v>63</v>
      </c>
      <c r="J9" s="15">
        <v>58</v>
      </c>
      <c r="K9" s="15">
        <v>62</v>
      </c>
      <c r="L9" s="15">
        <f t="shared" si="0"/>
        <v>308</v>
      </c>
      <c r="M9" s="25">
        <f t="shared" si="1"/>
        <v>0.61599999999999999</v>
      </c>
      <c r="N9" s="15">
        <v>84</v>
      </c>
      <c r="O9" s="15" t="str">
        <f t="shared" si="2"/>
        <v>FAIL</v>
      </c>
      <c r="P9" s="37" t="s">
        <v>89</v>
      </c>
      <c r="Q9" s="1"/>
      <c r="R9" s="22"/>
      <c r="S9" s="32"/>
      <c r="T9">
        <v>80</v>
      </c>
    </row>
    <row r="10" spans="1:20" ht="17.25" x14ac:dyDescent="0.25">
      <c r="A10" s="18" t="s">
        <v>36</v>
      </c>
      <c r="B10" s="15" t="s">
        <v>37</v>
      </c>
      <c r="C10" s="15" t="str">
        <f t="shared" si="3"/>
        <v>Isl</v>
      </c>
      <c r="D10" s="15">
        <v>10</v>
      </c>
      <c r="E10" s="15"/>
      <c r="F10" s="15"/>
      <c r="G10" s="15">
        <v>77</v>
      </c>
      <c r="H10" s="15">
        <v>74</v>
      </c>
      <c r="I10" s="15">
        <v>79</v>
      </c>
      <c r="J10" s="15">
        <v>73</v>
      </c>
      <c r="K10" s="15">
        <v>76</v>
      </c>
      <c r="L10" s="15">
        <f t="shared" si="0"/>
        <v>379</v>
      </c>
      <c r="M10" s="25">
        <f t="shared" si="1"/>
        <v>0.75800000000000001</v>
      </c>
      <c r="N10" s="15">
        <v>91</v>
      </c>
      <c r="O10" s="15" t="str">
        <f t="shared" si="2"/>
        <v>PASS</v>
      </c>
      <c r="P10" s="37" t="s">
        <v>89</v>
      </c>
      <c r="Q10" s="1"/>
      <c r="R10" s="22"/>
      <c r="S10" s="32"/>
      <c r="T10">
        <v>90</v>
      </c>
    </row>
    <row r="11" spans="1:20" ht="18" thickBot="1" x14ac:dyDescent="0.3">
      <c r="A11" s="19" t="s">
        <v>38</v>
      </c>
      <c r="B11" s="20" t="s">
        <v>39</v>
      </c>
      <c r="C11" s="15" t="str">
        <f t="shared" si="3"/>
        <v>Jak</v>
      </c>
      <c r="D11" s="20">
        <v>10</v>
      </c>
      <c r="E11" s="20"/>
      <c r="F11" s="20"/>
      <c r="G11" s="20">
        <v>68</v>
      </c>
      <c r="H11" s="20">
        <v>70</v>
      </c>
      <c r="I11" s="20">
        <v>72</v>
      </c>
      <c r="J11" s="20">
        <v>66</v>
      </c>
      <c r="K11" s="20">
        <v>69</v>
      </c>
      <c r="L11" s="15">
        <f t="shared" si="0"/>
        <v>345</v>
      </c>
      <c r="M11" s="25">
        <f t="shared" si="1"/>
        <v>0.69</v>
      </c>
      <c r="N11" s="20">
        <v>86</v>
      </c>
      <c r="O11" s="15" t="str">
        <f t="shared" si="2"/>
        <v>FAIL</v>
      </c>
      <c r="P11" s="37" t="s">
        <v>89</v>
      </c>
      <c r="Q11" s="23"/>
      <c r="R11" s="24"/>
      <c r="S11" s="32"/>
      <c r="T11">
        <v>20</v>
      </c>
    </row>
    <row r="12" spans="1:20" x14ac:dyDescent="0.25">
      <c r="K12" t="s">
        <v>48</v>
      </c>
      <c r="L12" s="27">
        <f>AVERAGE(L2:L11)</f>
        <v>372.4</v>
      </c>
      <c r="M12" s="26">
        <f>AVERAGE(M2:M11)</f>
        <v>0.74480000000000002</v>
      </c>
    </row>
    <row r="14" spans="1:20" x14ac:dyDescent="0.25">
      <c r="L14" t="s">
        <v>49</v>
      </c>
      <c r="M14">
        <f>MIN(N2:N11)</f>
        <v>76</v>
      </c>
    </row>
    <row r="15" spans="1:20" x14ac:dyDescent="0.25">
      <c r="B15" t="s">
        <v>87</v>
      </c>
      <c r="L15" t="s">
        <v>50</v>
      </c>
      <c r="M15">
        <f>MAX(N2:N11)</f>
        <v>99</v>
      </c>
      <c r="P15" s="31"/>
      <c r="R15" s="31">
        <v>0.375</v>
      </c>
    </row>
    <row r="16" spans="1:20" x14ac:dyDescent="0.25">
      <c r="B16" t="s">
        <v>0</v>
      </c>
      <c r="R16" s="31">
        <v>0.70833333333333337</v>
      </c>
    </row>
    <row r="17" spans="2:2" x14ac:dyDescent="0.25">
      <c r="B17" t="s">
        <v>1</v>
      </c>
    </row>
    <row r="18" spans="2:2" x14ac:dyDescent="0.25">
      <c r="B18" t="s">
        <v>2</v>
      </c>
    </row>
  </sheetData>
  <autoFilter ref="A1:O11" xr:uid="{7D9C7857-7658-4F0D-9C30-D0107E0AB288}">
    <sortState xmlns:xlrd2="http://schemas.microsoft.com/office/spreadsheetml/2017/richdata2" ref="A2:O11">
      <sortCondition descending="1" ref="G2:G11"/>
      <sortCondition descending="1" ref="I2:I11"/>
    </sortState>
  </autoFilter>
  <sortState xmlns:xlrd2="http://schemas.microsoft.com/office/spreadsheetml/2017/richdata2" ref="A2:R11">
    <sortCondition ref="A1:A11"/>
  </sortState>
  <phoneticPr fontId="8" type="noConversion"/>
  <conditionalFormatting sqref="G2:J11">
    <cfRule type="cellIs" dxfId="3" priority="5" operator="lessThan">
      <formula>70</formula>
    </cfRule>
    <cfRule type="cellIs" dxfId="2" priority="6" operator="greaterThan">
      <formula>69</formula>
    </cfRule>
  </conditionalFormatting>
  <conditionalFormatting sqref="L2:L11">
    <cfRule type="top10" dxfId="1" priority="4" rank="5"/>
  </conditionalFormatting>
  <conditionalFormatting sqref="N2:N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{D36ED0C5-368D-48B5-ADA2-41B30B49F572}</x14:id>
        </ext>
      </extLst>
    </cfRule>
    <cfRule type="top10" dxfId="0" priority="3" rank="3"/>
  </conditionalFormatting>
  <conditionalFormatting sqref="T2:T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{7D7F5543-E6FD-4246-A0C0-CF03D57E9074}</x14:id>
        </ext>
      </extLst>
    </cfRule>
  </conditionalFormatting>
  <dataValidations count="4">
    <dataValidation type="decimal" errorStyle="warning" allowBlank="1" showInputMessage="1" showErrorMessage="1" errorTitle="Wrong Mark" error="You have inputed wrong data" promptTitle="Valid" prompt="Please enter marks between 0-100" sqref="G2:J11" xr:uid="{5796EBD6-BFA8-4F25-BDF2-5123FB936D68}">
      <formula1>0</formula1>
      <formula2>100</formula2>
    </dataValidation>
    <dataValidation type="list" allowBlank="1" showInputMessage="1" showErrorMessage="1" sqref="E2:E11" xr:uid="{4B0626CE-3CDC-48BF-85CE-98D751E70D13}">
      <formula1>$B$16:$B$18</formula1>
    </dataValidation>
    <dataValidation type="textLength" operator="equal" allowBlank="1" showInputMessage="1" showErrorMessage="1" sqref="F2:F11" xr:uid="{B766FCB4-4D63-43EA-BE80-A44A52558225}">
      <formula1>10</formula1>
    </dataValidation>
    <dataValidation type="time" allowBlank="1" showInputMessage="1" showErrorMessage="1" sqref="S2:S11" xr:uid="{ADB4C882-9321-408B-A786-E9F6C1D49D64}">
      <formula1>TIME(9,0,0)</formula1>
      <formula2>TIME(17,0,0)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6ED0C5-368D-48B5-ADA2-41B30B49F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7D7F5543-E6FD-4246-A0C0-CF03D57E9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T2:T11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4845-34DB-40C9-912A-5573B8142A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D249-E025-4825-B0CF-F17432FAC3C1}">
  <dimension ref="A1:H6"/>
  <sheetViews>
    <sheetView zoomScale="235" zoomScaleNormal="235" workbookViewId="0">
      <selection activeCell="A9" sqref="A9"/>
    </sheetView>
  </sheetViews>
  <sheetFormatPr defaultRowHeight="15" x14ac:dyDescent="0.25"/>
  <cols>
    <col min="4" max="4" width="15.42578125" customWidth="1"/>
  </cols>
  <sheetData>
    <row r="1" spans="1:8" x14ac:dyDescent="0.25">
      <c r="A1" s="34" t="s">
        <v>70</v>
      </c>
      <c r="B1" s="34"/>
      <c r="C1" s="34"/>
      <c r="D1" t="s">
        <v>72</v>
      </c>
      <c r="F1" s="34" t="s">
        <v>69</v>
      </c>
      <c r="G1" s="34"/>
      <c r="H1" s="34"/>
    </row>
    <row r="2" spans="1:8" x14ac:dyDescent="0.25">
      <c r="A2" t="s">
        <v>65</v>
      </c>
      <c r="B2" t="s">
        <v>66</v>
      </c>
      <c r="C2" t="s">
        <v>64</v>
      </c>
      <c r="D2" s="33" t="s">
        <v>73</v>
      </c>
      <c r="F2" t="s">
        <v>67</v>
      </c>
      <c r="G2" t="s">
        <v>68</v>
      </c>
      <c r="H2" t="s">
        <v>71</v>
      </c>
    </row>
    <row r="3" spans="1:8" x14ac:dyDescent="0.25">
      <c r="A3" t="b">
        <v>1</v>
      </c>
      <c r="B3" t="b">
        <v>0</v>
      </c>
      <c r="C3" t="b">
        <f>AND(A3:B3)</f>
        <v>0</v>
      </c>
      <c r="D3" t="b">
        <f>NOT(C3)</f>
        <v>1</v>
      </c>
      <c r="F3" t="b">
        <v>1</v>
      </c>
      <c r="G3" t="b">
        <v>1</v>
      </c>
      <c r="H3" t="b">
        <f>OR(F3:G3)</f>
        <v>1</v>
      </c>
    </row>
    <row r="4" spans="1:8" x14ac:dyDescent="0.25">
      <c r="A4" t="b">
        <v>0</v>
      </c>
      <c r="B4" t="b">
        <v>1</v>
      </c>
      <c r="C4" t="b">
        <f t="shared" ref="C4:C6" si="0">AND(A4:B4)</f>
        <v>0</v>
      </c>
      <c r="D4" t="b">
        <f t="shared" ref="D4:D5" si="1">NOT(C4)</f>
        <v>1</v>
      </c>
      <c r="F4" t="b">
        <v>0</v>
      </c>
      <c r="G4" t="b">
        <v>1</v>
      </c>
      <c r="H4" t="b">
        <f t="shared" ref="H4:H5" si="2">OR(F4:G4)</f>
        <v>1</v>
      </c>
    </row>
    <row r="5" spans="1:8" x14ac:dyDescent="0.25">
      <c r="A5" t="b">
        <v>0</v>
      </c>
      <c r="B5" t="b">
        <v>0</v>
      </c>
      <c r="C5" t="b">
        <f t="shared" si="0"/>
        <v>0</v>
      </c>
      <c r="D5" t="b">
        <f t="shared" si="1"/>
        <v>1</v>
      </c>
      <c r="F5" t="b">
        <v>1</v>
      </c>
      <c r="G5" t="b">
        <v>0</v>
      </c>
      <c r="H5" t="b">
        <f t="shared" si="2"/>
        <v>1</v>
      </c>
    </row>
    <row r="6" spans="1:8" x14ac:dyDescent="0.25">
      <c r="A6" t="b">
        <v>1</v>
      </c>
      <c r="B6" t="b">
        <v>1</v>
      </c>
      <c r="C6" t="b">
        <f t="shared" si="0"/>
        <v>1</v>
      </c>
      <c r="D6" t="b">
        <f>NOT(C6)</f>
        <v>0</v>
      </c>
      <c r="F6" t="b">
        <v>0</v>
      </c>
      <c r="G6" t="b">
        <v>0</v>
      </c>
      <c r="H6" t="b">
        <f>OR(F6:G6)</f>
        <v>0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D5B3-3069-4BC4-9394-67EAF79E93A4}">
  <dimension ref="A1:H9"/>
  <sheetViews>
    <sheetView zoomScale="253" workbookViewId="0">
      <selection sqref="A1:A5"/>
    </sheetView>
  </sheetViews>
  <sheetFormatPr defaultRowHeight="15" x14ac:dyDescent="0.25"/>
  <cols>
    <col min="1" max="1" width="2.42578125" customWidth="1"/>
    <col min="6" max="6" width="23.5703125" customWidth="1"/>
    <col min="7" max="7" width="22.85546875" customWidth="1"/>
  </cols>
  <sheetData>
    <row r="1" spans="1:8" x14ac:dyDescent="0.25">
      <c r="A1" s="35" t="s">
        <v>85</v>
      </c>
      <c r="B1" t="s">
        <v>75</v>
      </c>
      <c r="C1" t="s">
        <v>76</v>
      </c>
      <c r="F1" t="s">
        <v>84</v>
      </c>
    </row>
    <row r="2" spans="1:8" x14ac:dyDescent="0.25">
      <c r="A2" s="35"/>
      <c r="B2" t="s">
        <v>51</v>
      </c>
      <c r="C2" t="s">
        <v>77</v>
      </c>
      <c r="F2" t="str">
        <f>_xlfn.CONCAT(B2," ",C2)</f>
        <v>John Smith</v>
      </c>
      <c r="G2" t="str">
        <f>_xlfn.TEXTJOIN("-",TRUE,B2,C2)</f>
        <v>John-Smith</v>
      </c>
      <c r="H2" t="str">
        <f>REPT(F2,5)</f>
        <v>John SmithJohn SmithJohn SmithJohn SmithJohn Smith</v>
      </c>
    </row>
    <row r="3" spans="1:8" x14ac:dyDescent="0.25">
      <c r="A3" s="35"/>
      <c r="B3" t="s">
        <v>78</v>
      </c>
      <c r="C3" t="s">
        <v>79</v>
      </c>
      <c r="F3" t="str">
        <f t="shared" ref="F3:F5" si="0">_xlfn.CONCAT(B3," ",C3)</f>
        <v>Ram Verma</v>
      </c>
      <c r="G3" t="str">
        <f t="shared" ref="G3:G5" si="1">_xlfn.TEXTJOIN("-",TRUE,B3,C3)</f>
        <v>Ram-Verma</v>
      </c>
    </row>
    <row r="4" spans="1:8" x14ac:dyDescent="0.25">
      <c r="A4" s="35"/>
      <c r="B4" t="s">
        <v>80</v>
      </c>
      <c r="C4" t="s">
        <v>81</v>
      </c>
      <c r="F4" t="str">
        <f t="shared" si="0"/>
        <v>Shyam Sharma</v>
      </c>
      <c r="G4" t="str">
        <f t="shared" si="1"/>
        <v>Shyam-Sharma</v>
      </c>
    </row>
    <row r="5" spans="1:8" x14ac:dyDescent="0.25">
      <c r="A5" s="35"/>
      <c r="B5" t="s">
        <v>82</v>
      </c>
      <c r="C5" t="s">
        <v>83</v>
      </c>
      <c r="F5" t="str">
        <f t="shared" si="0"/>
        <v>Rohan Gupta</v>
      </c>
      <c r="G5" t="str">
        <f t="shared" si="1"/>
        <v>Rohan-Gupta</v>
      </c>
    </row>
    <row r="7" spans="1:8" x14ac:dyDescent="0.25">
      <c r="F7" t="str">
        <f>MID(F4,4,4)</f>
        <v>am S</v>
      </c>
    </row>
    <row r="8" spans="1:8" x14ac:dyDescent="0.25">
      <c r="F8" t="str">
        <f>RIGHT(F5,3)</f>
        <v>pta</v>
      </c>
    </row>
    <row r="9" spans="1:8" x14ac:dyDescent="0.25">
      <c r="D9" t="str">
        <f>_xlfn.TEXTJOIN(",",TRUE,B2,B3,B4,B5,)</f>
        <v>John,Ram,Shyam,Rohan</v>
      </c>
      <c r="F9" t="str">
        <f>LEFT(F4,5)</f>
        <v>Shyam</v>
      </c>
    </row>
  </sheetData>
  <mergeCells count="1">
    <mergeCell ref="A1:A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B8DC-C64D-4BB0-8637-9007A53F01E5}">
  <dimension ref="A1:J12"/>
  <sheetViews>
    <sheetView topLeftCell="A10" zoomScale="250" zoomScaleNormal="250" workbookViewId="0">
      <selection activeCell="H16" sqref="F16:H16"/>
    </sheetView>
  </sheetViews>
  <sheetFormatPr defaultRowHeight="15" x14ac:dyDescent="0.25"/>
  <cols>
    <col min="1" max="1" width="13.28515625" bestFit="1" customWidth="1"/>
    <col min="2" max="2" width="5.42578125" bestFit="1" customWidth="1"/>
    <col min="3" max="3" width="7.5703125" bestFit="1" customWidth="1"/>
    <col min="4" max="4" width="7.7109375" bestFit="1" customWidth="1"/>
    <col min="5" max="5" width="4.42578125" bestFit="1" customWidth="1"/>
    <col min="6" max="6" width="6.42578125" bestFit="1" customWidth="1"/>
    <col min="9" max="9" width="21.140625" customWidth="1"/>
  </cols>
  <sheetData>
    <row r="1" spans="1:10" x14ac:dyDescent="0.25">
      <c r="A1" s="13" t="s">
        <v>3</v>
      </c>
      <c r="B1" s="13" t="s">
        <v>10</v>
      </c>
      <c r="C1" s="13" t="s">
        <v>40</v>
      </c>
      <c r="D1" s="13" t="s">
        <v>41</v>
      </c>
      <c r="E1" s="13" t="s">
        <v>42</v>
      </c>
      <c r="F1" s="13" t="s">
        <v>4</v>
      </c>
      <c r="G1" s="13" t="s">
        <v>52</v>
      </c>
    </row>
    <row r="2" spans="1:10" x14ac:dyDescent="0.25">
      <c r="A2" s="14" t="s">
        <v>37</v>
      </c>
      <c r="B2" s="14">
        <v>10</v>
      </c>
      <c r="C2" s="14" t="s">
        <v>0</v>
      </c>
      <c r="D2" s="14" t="s">
        <v>43</v>
      </c>
      <c r="E2" s="14">
        <v>17</v>
      </c>
      <c r="F2" s="14">
        <v>83</v>
      </c>
      <c r="G2" s="28" t="s">
        <v>53</v>
      </c>
    </row>
    <row r="3" spans="1:10" x14ac:dyDescent="0.25">
      <c r="A3" s="14" t="s">
        <v>29</v>
      </c>
      <c r="B3" s="14">
        <v>10</v>
      </c>
      <c r="C3" s="14" t="s">
        <v>0</v>
      </c>
      <c r="D3" s="14" t="s">
        <v>43</v>
      </c>
      <c r="E3" s="14">
        <v>16</v>
      </c>
      <c r="F3" s="14">
        <v>88</v>
      </c>
      <c r="G3" s="28" t="s">
        <v>53</v>
      </c>
    </row>
    <row r="4" spans="1:10" x14ac:dyDescent="0.25">
      <c r="A4" s="14" t="s">
        <v>21</v>
      </c>
      <c r="B4" s="14">
        <v>10</v>
      </c>
      <c r="C4" s="14" t="s">
        <v>0</v>
      </c>
      <c r="D4" s="14" t="s">
        <v>43</v>
      </c>
      <c r="E4" s="14">
        <v>15</v>
      </c>
      <c r="F4" s="14">
        <v>85</v>
      </c>
      <c r="G4" s="28" t="s">
        <v>53</v>
      </c>
      <c r="I4" t="s">
        <v>55</v>
      </c>
      <c r="J4">
        <f>COUNT(F2:F12)</f>
        <v>9</v>
      </c>
    </row>
    <row r="5" spans="1:10" x14ac:dyDescent="0.25">
      <c r="A5" s="14" t="s">
        <v>25</v>
      </c>
      <c r="B5" s="14">
        <v>10</v>
      </c>
      <c r="C5" s="14" t="s">
        <v>0</v>
      </c>
      <c r="D5" s="14" t="s">
        <v>43</v>
      </c>
      <c r="E5" s="14">
        <v>15</v>
      </c>
      <c r="F5" s="14">
        <v>92</v>
      </c>
      <c r="G5" s="28" t="s">
        <v>53</v>
      </c>
      <c r="I5" t="s">
        <v>56</v>
      </c>
      <c r="J5">
        <f>COUNTA(G2:G12)</f>
        <v>11</v>
      </c>
    </row>
    <row r="6" spans="1:10" x14ac:dyDescent="0.25">
      <c r="A6" s="14" t="s">
        <v>35</v>
      </c>
      <c r="B6" s="14">
        <v>10</v>
      </c>
      <c r="C6" s="14" t="s">
        <v>1</v>
      </c>
      <c r="D6" s="14" t="s">
        <v>43</v>
      </c>
      <c r="E6" s="14">
        <v>15</v>
      </c>
      <c r="F6" s="14">
        <v>70</v>
      </c>
      <c r="G6" s="28" t="s">
        <v>53</v>
      </c>
      <c r="I6" t="s">
        <v>57</v>
      </c>
      <c r="J6">
        <f>COUNTIF(G2:G12,"S")</f>
        <v>10</v>
      </c>
    </row>
    <row r="7" spans="1:10" x14ac:dyDescent="0.25">
      <c r="A7" s="14" t="s">
        <v>33</v>
      </c>
      <c r="B7" s="14">
        <v>10</v>
      </c>
      <c r="C7" s="14" t="s">
        <v>2</v>
      </c>
      <c r="D7" s="14" t="s">
        <v>43</v>
      </c>
      <c r="E7" s="14">
        <v>16</v>
      </c>
      <c r="F7" s="14">
        <v>90</v>
      </c>
      <c r="G7" s="28" t="s">
        <v>53</v>
      </c>
      <c r="I7" t="s">
        <v>58</v>
      </c>
      <c r="J7">
        <f>COUNTIF(G2:G12,"T")</f>
        <v>1</v>
      </c>
    </row>
    <row r="8" spans="1:10" x14ac:dyDescent="0.25">
      <c r="A8" s="14" t="s">
        <v>27</v>
      </c>
      <c r="B8" s="14">
        <v>10</v>
      </c>
      <c r="C8" s="14" t="s">
        <v>1</v>
      </c>
      <c r="D8" s="14" t="s">
        <v>44</v>
      </c>
      <c r="E8" s="14">
        <v>17</v>
      </c>
      <c r="F8" s="14">
        <v>60</v>
      </c>
      <c r="G8" s="28" t="s">
        <v>53</v>
      </c>
    </row>
    <row r="9" spans="1:10" x14ac:dyDescent="0.25">
      <c r="A9" s="14" t="s">
        <v>23</v>
      </c>
      <c r="B9" s="14">
        <v>10</v>
      </c>
      <c r="C9" s="14" t="s">
        <v>1</v>
      </c>
      <c r="D9" s="14" t="s">
        <v>44</v>
      </c>
      <c r="E9" s="14">
        <v>16</v>
      </c>
      <c r="F9" s="14">
        <v>78</v>
      </c>
      <c r="G9" s="28" t="s">
        <v>53</v>
      </c>
    </row>
    <row r="10" spans="1:10" x14ac:dyDescent="0.25">
      <c r="A10" s="14" t="s">
        <v>31</v>
      </c>
      <c r="B10" s="14">
        <v>10</v>
      </c>
      <c r="C10" s="14" t="s">
        <v>2</v>
      </c>
      <c r="D10" s="14" t="s">
        <v>44</v>
      </c>
      <c r="E10" s="14">
        <v>15</v>
      </c>
      <c r="F10" s="14">
        <v>74</v>
      </c>
      <c r="G10" s="28" t="s">
        <v>53</v>
      </c>
    </row>
    <row r="11" spans="1:10" x14ac:dyDescent="0.25">
      <c r="A11" s="14" t="s">
        <v>39</v>
      </c>
      <c r="B11" s="14">
        <v>10</v>
      </c>
      <c r="C11" s="14" t="s">
        <v>2</v>
      </c>
      <c r="D11" s="14" t="s">
        <v>44</v>
      </c>
      <c r="E11" s="14"/>
      <c r="F11" s="14"/>
      <c r="G11" s="28" t="s">
        <v>53</v>
      </c>
    </row>
    <row r="12" spans="1:10" x14ac:dyDescent="0.25">
      <c r="A12" s="14" t="s">
        <v>51</v>
      </c>
      <c r="B12" s="14">
        <v>10</v>
      </c>
      <c r="C12" s="14" t="s">
        <v>0</v>
      </c>
      <c r="D12" s="14" t="s">
        <v>44</v>
      </c>
      <c r="E12" s="14">
        <v>30</v>
      </c>
      <c r="F12" s="14"/>
      <c r="G12" s="28" t="s">
        <v>54</v>
      </c>
    </row>
  </sheetData>
  <sortState xmlns:xlrd2="http://schemas.microsoft.com/office/spreadsheetml/2017/richdata2" ref="A2:F11">
    <sortCondition ref="D2:D11"/>
    <sortCondition ref="C2:C11"/>
    <sortCondition descending="1" ref="E2:E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92A8-B221-479E-854E-A8275AF1FEB6}">
  <dimension ref="A1:H8"/>
  <sheetViews>
    <sheetView zoomScale="175" zoomScaleNormal="175" workbookViewId="0">
      <selection activeCell="C7" sqref="C7"/>
    </sheetView>
  </sheetViews>
  <sheetFormatPr defaultRowHeight="15" x14ac:dyDescent="0.25"/>
  <cols>
    <col min="2" max="2" width="32.7109375" customWidth="1"/>
    <col min="6" max="6" width="10.7109375" bestFit="1" customWidth="1"/>
  </cols>
  <sheetData>
    <row r="1" spans="1:8" x14ac:dyDescent="0.25">
      <c r="A1" t="s">
        <v>59</v>
      </c>
      <c r="B1" s="29">
        <f ca="1">NOW()</f>
        <v>45923.514168055553</v>
      </c>
    </row>
    <row r="2" spans="1:8" x14ac:dyDescent="0.25">
      <c r="A2" t="s">
        <v>60</v>
      </c>
      <c r="B2" s="30">
        <f>DATE(2027,5,3)</f>
        <v>46510</v>
      </c>
    </row>
    <row r="3" spans="1:8" x14ac:dyDescent="0.25">
      <c r="A3" t="s">
        <v>61</v>
      </c>
      <c r="B3" s="30">
        <f ca="1">TODAY()</f>
        <v>45923</v>
      </c>
      <c r="D3">
        <f>MONTH(B2)</f>
        <v>5</v>
      </c>
    </row>
    <row r="4" spans="1:8" x14ac:dyDescent="0.25">
      <c r="A4" t="s">
        <v>63</v>
      </c>
      <c r="B4" s="31">
        <f>TIME(13,55,55)</f>
        <v>0.58049768518518519</v>
      </c>
      <c r="D4">
        <f>DAY(B2)</f>
        <v>3</v>
      </c>
    </row>
    <row r="5" spans="1:8" x14ac:dyDescent="0.25">
      <c r="D5">
        <f>YEAR(B2)</f>
        <v>2027</v>
      </c>
    </row>
    <row r="6" spans="1:8" x14ac:dyDescent="0.25">
      <c r="H6" t="s">
        <v>62</v>
      </c>
    </row>
    <row r="8" spans="1:8" x14ac:dyDescent="0.25">
      <c r="F8" s="32">
        <v>0.57986111111111116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Training</vt:lpstr>
      <vt:lpstr>Data</vt:lpstr>
      <vt:lpstr>Sheet5</vt:lpstr>
      <vt:lpstr>Sheet2</vt:lpstr>
      <vt:lpstr>Sheet4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Sharma</dc:creator>
  <cp:lastModifiedBy>Jash Sharma</cp:lastModifiedBy>
  <dcterms:created xsi:type="dcterms:W3CDTF">2025-09-22T05:00:57Z</dcterms:created>
  <dcterms:modified xsi:type="dcterms:W3CDTF">2025-09-23T06:54:54Z</dcterms:modified>
</cp:coreProperties>
</file>