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jyoti\Downloads\"/>
    </mc:Choice>
  </mc:AlternateContent>
  <xr:revisionPtr revIDLastSave="0" documentId="8_{619167FD-4BD1-44A2-A2E2-F751D5C869EC}" xr6:coauthVersionLast="47" xr6:coauthVersionMax="47" xr10:uidLastSave="{00000000-0000-0000-0000-000000000000}"/>
  <bookViews>
    <workbookView xWindow="-108" yWindow="-108" windowWidth="23256" windowHeight="12456" xr2:uid="{79068B65-11AD-4ABF-8A21-CD298F4EAA53}"/>
  </bookViews>
  <sheets>
    <sheet name="Student_Performance_Dashboard" sheetId="7" r:id="rId1"/>
    <sheet name="Data" sheetId="2" r:id="rId2"/>
    <sheet name="Sheet1" sheetId="6" r:id="rId3"/>
    <sheet name="Sheet3" sheetId="9" r:id="rId4"/>
  </sheets>
  <definedNames>
    <definedName name="Slicer_Name1">#N/A</definedName>
    <definedName name="Slicer_Result1">#N/A</definedName>
    <definedName name="Slicer_Total">#N/A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2" l="1"/>
  <c r="O2" i="2"/>
  <c r="L3" i="2"/>
  <c r="L4" i="2"/>
  <c r="L5" i="2"/>
  <c r="L6" i="2"/>
  <c r="L7" i="2"/>
  <c r="L8" i="2"/>
  <c r="L9" i="2"/>
  <c r="L10" i="2"/>
  <c r="L11" i="2"/>
  <c r="L12" i="2"/>
  <c r="L13" i="2"/>
  <c r="L14" i="2"/>
  <c r="L15" i="2"/>
  <c r="L16" i="2"/>
  <c r="L17" i="2"/>
  <c r="L18" i="2"/>
  <c r="L19" i="2"/>
  <c r="L20" i="2"/>
  <c r="L21" i="2"/>
  <c r="L2" i="2"/>
  <c r="K3" i="2"/>
  <c r="K4" i="2"/>
  <c r="K5" i="2"/>
  <c r="K6" i="2"/>
  <c r="K7" i="2"/>
  <c r="K8" i="2"/>
  <c r="K9" i="2"/>
  <c r="K10" i="2"/>
  <c r="K11" i="2"/>
  <c r="K12" i="2"/>
  <c r="K13" i="2"/>
  <c r="K14" i="2"/>
  <c r="K15" i="2"/>
  <c r="K16" i="2"/>
  <c r="K17" i="2"/>
  <c r="K18" i="2"/>
  <c r="K19" i="2"/>
  <c r="K20" i="2"/>
  <c r="K21" i="2"/>
  <c r="K2" i="2"/>
  <c r="H3" i="2"/>
  <c r="I3" i="2" s="1"/>
  <c r="J3" i="2" s="1"/>
  <c r="H4" i="2"/>
  <c r="I4" i="2" s="1"/>
  <c r="J4" i="2" s="1"/>
  <c r="H5" i="2"/>
  <c r="I5" i="2" s="1"/>
  <c r="J5" i="2" s="1"/>
  <c r="H6" i="2"/>
  <c r="I6" i="2" s="1"/>
  <c r="J6" i="2" s="1"/>
  <c r="H7" i="2"/>
  <c r="I7" i="2" s="1"/>
  <c r="J7" i="2" s="1"/>
  <c r="H8" i="2"/>
  <c r="I8" i="2" s="1"/>
  <c r="J8" i="2" s="1"/>
  <c r="H9" i="2"/>
  <c r="I9" i="2" s="1"/>
  <c r="J9" i="2" s="1"/>
  <c r="H10" i="2"/>
  <c r="I10" i="2" s="1"/>
  <c r="J10" i="2" s="1"/>
  <c r="H11" i="2"/>
  <c r="I11" i="2" s="1"/>
  <c r="J11" i="2" s="1"/>
  <c r="H12" i="2"/>
  <c r="I12" i="2" s="1"/>
  <c r="J12" i="2" s="1"/>
  <c r="H13" i="2"/>
  <c r="I13" i="2" s="1"/>
  <c r="J13" i="2" s="1"/>
  <c r="H14" i="2"/>
  <c r="I14" i="2" s="1"/>
  <c r="J14" i="2" s="1"/>
  <c r="H15" i="2"/>
  <c r="I15" i="2" s="1"/>
  <c r="J15" i="2" s="1"/>
  <c r="H16" i="2"/>
  <c r="I16" i="2" s="1"/>
  <c r="J16" i="2" s="1"/>
  <c r="H17" i="2"/>
  <c r="I17" i="2" s="1"/>
  <c r="J17" i="2" s="1"/>
  <c r="H18" i="2"/>
  <c r="I18" i="2" s="1"/>
  <c r="J18" i="2" s="1"/>
  <c r="H19" i="2"/>
  <c r="I19" i="2" s="1"/>
  <c r="J19" i="2" s="1"/>
  <c r="H20" i="2"/>
  <c r="I20" i="2" s="1"/>
  <c r="J20" i="2" s="1"/>
  <c r="H21" i="2"/>
  <c r="I21" i="2" s="1"/>
  <c r="J21" i="2" s="1"/>
  <c r="H2" i="2"/>
  <c r="I2" i="2" s="1"/>
  <c r="J2" i="2" s="1"/>
  <c r="N22" i="2"/>
  <c r="M2" i="2" l="1"/>
  <c r="N2" i="2"/>
  <c r="R12" i="2"/>
  <c r="R10" i="2"/>
  <c r="R8" i="2"/>
</calcChain>
</file>

<file path=xl/sharedStrings.xml><?xml version="1.0" encoding="utf-8"?>
<sst xmlns="http://schemas.openxmlformats.org/spreadsheetml/2006/main" count="83" uniqueCount="43">
  <si>
    <t>Total</t>
  </si>
  <si>
    <t>10th</t>
  </si>
  <si>
    <t>Akash Tripathi</t>
  </si>
  <si>
    <t>Ritu Agrawal</t>
  </si>
  <si>
    <t>Saurabh Jain</t>
  </si>
  <si>
    <t>Tanya Roy</t>
  </si>
  <si>
    <t>Nikhil Sinha</t>
  </si>
  <si>
    <t>Pooja Reddy</t>
  </si>
  <si>
    <t>Mohit Saxena</t>
  </si>
  <si>
    <t>Sneha Mishra</t>
  </si>
  <si>
    <t>Rajat Chauhan</t>
  </si>
  <si>
    <t>Isha Bansal</t>
  </si>
  <si>
    <t>Manish Yadav</t>
  </si>
  <si>
    <t>Kavya Nair</t>
  </si>
  <si>
    <t>Aditya Joshi</t>
  </si>
  <si>
    <t>Simran Kaur</t>
  </si>
  <si>
    <t>Karan Malhotra</t>
  </si>
  <si>
    <t>Neha Gupta</t>
  </si>
  <si>
    <t>Arjun Kapoor</t>
  </si>
  <si>
    <t>Ananya Singh</t>
  </si>
  <si>
    <t>Rohan Mehta</t>
  </si>
  <si>
    <t>Priya Verma</t>
  </si>
  <si>
    <t>Min</t>
  </si>
  <si>
    <t>Max</t>
  </si>
  <si>
    <t>Result</t>
  </si>
  <si>
    <t>Percentage</t>
  </si>
  <si>
    <t>SCIENCE</t>
  </si>
  <si>
    <t>SOCIAL SCIENCE</t>
  </si>
  <si>
    <t>HINDI</t>
  </si>
  <si>
    <t>ENG</t>
  </si>
  <si>
    <t>Class</t>
  </si>
  <si>
    <t>Name</t>
  </si>
  <si>
    <t>RollNo.</t>
  </si>
  <si>
    <t>pass</t>
  </si>
  <si>
    <t>fail</t>
  </si>
  <si>
    <t>Row Labels</t>
  </si>
  <si>
    <t>Sum of Total</t>
  </si>
  <si>
    <t>COUNTIF</t>
  </si>
  <si>
    <t>COUNIF</t>
  </si>
  <si>
    <t>Pass Percentage</t>
  </si>
  <si>
    <t>Fail Percentage</t>
  </si>
  <si>
    <t>Count of Result</t>
  </si>
  <si>
    <t>Student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</si>
</sst>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0"/>
      <name val="Time and roman"/>
    </font>
    <font>
      <sz val="11"/>
      <color indexed="8"/>
      <name val="Calibri"/>
      <charset val="134"/>
    </font>
    <font>
      <sz val="11"/>
      <color theme="2"/>
      <name val="Calibri"/>
      <family val="2"/>
      <scheme val="minor"/>
    </font>
    <font>
      <b/>
      <sz val="36"/>
      <color theme="2"/>
      <name val="Times New Roman"/>
      <family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
      <patternFill patternType="solid">
        <fgColor theme="6" tint="0.79998168889431442"/>
        <bgColor indexed="64"/>
      </patternFill>
    </fill>
    <fill>
      <patternFill patternType="solid">
        <fgColor theme="3"/>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style="double">
        <color theme="4"/>
      </top>
      <bottom style="thin">
        <color theme="4" tint="0.39997558519241921"/>
      </bottom>
      <diagonal/>
    </border>
    <border>
      <left style="thin">
        <color indexed="64"/>
      </left>
      <right/>
      <top style="thin">
        <color theme="4" tint="0.39997558519241921"/>
      </top>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9" fillId="0" borderId="0" xfId="0" applyFont="1" applyAlignment="1">
      <alignment horizontal="center"/>
    </xf>
    <xf numFmtId="0" fontId="0" fillId="0" borderId="0" xfId="0" applyAlignment="1">
      <alignment horizontal="left"/>
    </xf>
    <xf numFmtId="0" fontId="0" fillId="0" borderId="0" xfId="0" pivotButton="1"/>
    <xf numFmtId="0" fontId="0" fillId="0" borderId="10" xfId="0" applyBorder="1" applyAlignment="1">
      <alignment horizontal="center"/>
    </xf>
    <xf numFmtId="0" fontId="18" fillId="34" borderId="10" xfId="0" applyFont="1" applyFill="1" applyBorder="1" applyAlignment="1">
      <alignment horizontal="center"/>
    </xf>
    <xf numFmtId="0" fontId="18" fillId="34" borderId="11" xfId="0" applyFont="1" applyFill="1" applyBorder="1" applyAlignment="1">
      <alignment horizontal="center"/>
    </xf>
    <xf numFmtId="0" fontId="0" fillId="33" borderId="13" xfId="0" applyFill="1" applyBorder="1" applyAlignment="1">
      <alignment horizontal="center"/>
    </xf>
    <xf numFmtId="0" fontId="0" fillId="33" borderId="10" xfId="0" applyFill="1" applyBorder="1" applyAlignment="1">
      <alignment horizontal="center"/>
    </xf>
    <xf numFmtId="0" fontId="16" fillId="0" borderId="12" xfId="0" applyFont="1" applyBorder="1" applyAlignment="1">
      <alignment horizontal="center"/>
    </xf>
    <xf numFmtId="0" fontId="18" fillId="34" borderId="0" xfId="0" applyFont="1" applyFill="1" applyAlignment="1">
      <alignment horizontal="center"/>
    </xf>
    <xf numFmtId="0" fontId="16" fillId="33" borderId="14" xfId="0" applyFont="1" applyFill="1" applyBorder="1" applyAlignment="1">
      <alignment horizontal="center"/>
    </xf>
    <xf numFmtId="0" fontId="16" fillId="33" borderId="11" xfId="0" applyFont="1" applyFill="1" applyBorder="1" applyAlignment="1">
      <alignment horizontal="center"/>
    </xf>
    <xf numFmtId="0" fontId="20" fillId="35" borderId="0" xfId="0" applyFont="1" applyFill="1"/>
    <xf numFmtId="0" fontId="21" fillId="36"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indexed="64"/>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indexed="64"/>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indexed="64"/>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indexed="64"/>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indexed="64"/>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indexed="64"/>
        </top>
        <bottom/>
        <vertical/>
        <horizontal/>
      </border>
    </dxf>
    <dxf>
      <border outline="0">
        <left style="thin">
          <color indexed="64"/>
        </left>
      </border>
    </dxf>
    <dxf>
      <font>
        <b/>
        <i val="0"/>
        <strike val="0"/>
        <condense val="0"/>
        <extend val="0"/>
        <outline val="0"/>
        <shadow val="0"/>
        <u val="none"/>
        <vertAlign val="baseline"/>
        <sz val="11"/>
        <color theme="0"/>
        <name val="Time and roman"/>
        <scheme val="none"/>
      </font>
      <fill>
        <patternFill patternType="solid">
          <fgColor theme="4"/>
          <bgColor theme="4"/>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[HJ_Student_Performance_Series^.xlsx]Sheet1!PivotTable2</c:name>
    <c:fmtId val="12"/>
  </c:pivotSource>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n-IN" sz="2400" u="none"/>
              <a:t>“Pass vs Fail Distribution”</a:t>
            </a:r>
          </a:p>
          <a:p>
            <a:pPr>
              <a:defRPr sz="2400"/>
            </a:pPr>
            <a:endParaRPr lang="en-US" sz="2400" u="none"/>
          </a:p>
        </c:rich>
      </c:tx>
      <c:layout>
        <c:manualLayout>
          <c:xMode val="edge"/>
          <c:yMode val="edge"/>
          <c:x val="0.23368044619422573"/>
          <c:y val="3.7037037037037035E-2"/>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4"/>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spPr>
          <a:solidFill>
            <a:schemeClr val="accent1"/>
          </a:solidFill>
          <a:ln>
            <a:solidFill>
              <a:schemeClr val="bg2">
                <a:lumMod val="90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a:solidFill>
              <a:schemeClr val="bg2">
                <a:lumMod val="90000"/>
              </a:schemeClr>
            </a:solid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00B050"/>
          </a:solidFill>
          <a:ln>
            <a:solidFill>
              <a:schemeClr val="bg2">
                <a:lumMod val="90000"/>
              </a:schemeClr>
            </a:solid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pieChart>
        <c:varyColors val="1"/>
        <c:ser>
          <c:idx val="0"/>
          <c:order val="0"/>
          <c:tx>
            <c:strRef>
              <c:f>Sheet1!$B$3</c:f>
              <c:strCache>
                <c:ptCount val="1"/>
                <c:pt idx="0">
                  <c:v>Total</c:v>
                </c:pt>
              </c:strCache>
            </c:strRef>
          </c:tx>
          <c:spPr>
            <a:ln>
              <a:solidFill>
                <a:schemeClr val="bg2">
                  <a:lumMod val="90000"/>
                </a:schemeClr>
              </a:solidFill>
            </a:ln>
          </c:spPr>
          <c:dPt>
            <c:idx val="0"/>
            <c:bubble3D val="0"/>
            <c:spPr>
              <a:solidFill>
                <a:srgbClr val="C00000"/>
              </a:solidFill>
              <a:ln>
                <a:solidFill>
                  <a:schemeClr val="bg2">
                    <a:lumMod val="9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721-49BE-B767-EC159BD88670}"/>
              </c:ext>
            </c:extLst>
          </c:dPt>
          <c:dPt>
            <c:idx val="1"/>
            <c:bubble3D val="0"/>
            <c:explosion val="3"/>
            <c:spPr>
              <a:solidFill>
                <a:srgbClr val="00B050"/>
              </a:solidFill>
              <a:ln>
                <a:solidFill>
                  <a:schemeClr val="bg2">
                    <a:lumMod val="9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C721-49BE-B767-EC159BD88670}"/>
              </c:ext>
            </c:extLst>
          </c:dPt>
          <c:dLbls>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F-C721-49BE-B767-EC159BD88670}"/>
                </c:ext>
              </c:extLst>
            </c:dLbl>
            <c:dLbl>
              <c:idx val="1"/>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E-C721-49BE-B767-EC159BD88670}"/>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Sheet1!$A$4:$A$5</c:f>
              <c:strCache>
                <c:ptCount val="2"/>
                <c:pt idx="0">
                  <c:v>fail</c:v>
                </c:pt>
                <c:pt idx="1">
                  <c:v>pass</c:v>
                </c:pt>
              </c:strCache>
            </c:strRef>
          </c:cat>
          <c:val>
            <c:numRef>
              <c:f>Sheet1!$B$4:$B$5</c:f>
              <c:numCache>
                <c:formatCode>General</c:formatCode>
                <c:ptCount val="2"/>
                <c:pt idx="0">
                  <c:v>8</c:v>
                </c:pt>
                <c:pt idx="1">
                  <c:v>12</c:v>
                </c:pt>
              </c:numCache>
            </c:numRef>
          </c:val>
          <c:extLst>
            <c:ext xmlns:c16="http://schemas.microsoft.com/office/drawing/2014/chart" uri="{C3380CC4-5D6E-409C-BE32-E72D297353CC}">
              <c16:uniqueId val="{0000000D-C721-49BE-B767-EC159BD8867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legendEntry>
      <c:layout>
        <c:manualLayout>
          <c:xMode val="edge"/>
          <c:yMode val="edge"/>
          <c:x val="0.90256741780568894"/>
          <c:y val="0.44190293595048086"/>
          <c:w val="8.6350203176948651E-2"/>
          <c:h val="0.2367326900966966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[HJ_Student_Performance_Series^.xlsx]Sheet3!PivotTable4</c:name>
    <c:fmtId val="19"/>
  </c:pivotSource>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n-IN" sz="2400"/>
              <a:t>"Total Marks of Students"</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Sheet3!$A$4:$A$23</c:f>
              <c:strCache>
                <c:ptCount val="20"/>
                <c:pt idx="0">
                  <c:v>Aditya Joshi</c:v>
                </c:pt>
                <c:pt idx="1">
                  <c:v>Akash Tripathi</c:v>
                </c:pt>
                <c:pt idx="2">
                  <c:v>Ananya Singh</c:v>
                </c:pt>
                <c:pt idx="3">
                  <c:v>Arjun Kapoor</c:v>
                </c:pt>
                <c:pt idx="4">
                  <c:v>Isha Bansal</c:v>
                </c:pt>
                <c:pt idx="5">
                  <c:v>Karan Malhotra</c:v>
                </c:pt>
                <c:pt idx="6">
                  <c:v>Kavya Nair</c:v>
                </c:pt>
                <c:pt idx="7">
                  <c:v>Manish Yadav</c:v>
                </c:pt>
                <c:pt idx="8">
                  <c:v>Mohit Saxena</c:v>
                </c:pt>
                <c:pt idx="9">
                  <c:v>Neha Gupta</c:v>
                </c:pt>
                <c:pt idx="10">
                  <c:v>Nikhil Sinha</c:v>
                </c:pt>
                <c:pt idx="11">
                  <c:v>Pooja Reddy</c:v>
                </c:pt>
                <c:pt idx="12">
                  <c:v>Priya Verma</c:v>
                </c:pt>
                <c:pt idx="13">
                  <c:v>Rajat Chauhan</c:v>
                </c:pt>
                <c:pt idx="14">
                  <c:v>Ritu Agrawal</c:v>
                </c:pt>
                <c:pt idx="15">
                  <c:v>Rohan Mehta</c:v>
                </c:pt>
                <c:pt idx="16">
                  <c:v>Saurabh Jain</c:v>
                </c:pt>
                <c:pt idx="17">
                  <c:v>Simran Kaur</c:v>
                </c:pt>
                <c:pt idx="18">
                  <c:v>Sneha Mishra</c:v>
                </c:pt>
                <c:pt idx="19">
                  <c:v>Tanya Roy</c:v>
                </c:pt>
              </c:strCache>
            </c:strRef>
          </c:cat>
          <c:val>
            <c:numRef>
              <c:f>Sheet3!$B$4:$B$23</c:f>
              <c:numCache>
                <c:formatCode>General</c:formatCode>
                <c:ptCount val="20"/>
                <c:pt idx="0">
                  <c:v>253</c:v>
                </c:pt>
                <c:pt idx="1">
                  <c:v>201</c:v>
                </c:pt>
                <c:pt idx="2">
                  <c:v>211</c:v>
                </c:pt>
                <c:pt idx="3">
                  <c:v>216</c:v>
                </c:pt>
                <c:pt idx="4">
                  <c:v>161</c:v>
                </c:pt>
                <c:pt idx="5">
                  <c:v>203</c:v>
                </c:pt>
                <c:pt idx="6">
                  <c:v>105</c:v>
                </c:pt>
                <c:pt idx="7">
                  <c:v>158</c:v>
                </c:pt>
                <c:pt idx="8">
                  <c:v>168</c:v>
                </c:pt>
                <c:pt idx="9">
                  <c:v>194</c:v>
                </c:pt>
                <c:pt idx="10">
                  <c:v>134</c:v>
                </c:pt>
                <c:pt idx="11">
                  <c:v>156</c:v>
                </c:pt>
                <c:pt idx="12">
                  <c:v>132</c:v>
                </c:pt>
                <c:pt idx="13">
                  <c:v>210</c:v>
                </c:pt>
                <c:pt idx="14">
                  <c:v>205</c:v>
                </c:pt>
                <c:pt idx="15">
                  <c:v>206</c:v>
                </c:pt>
                <c:pt idx="16">
                  <c:v>235</c:v>
                </c:pt>
                <c:pt idx="17">
                  <c:v>251</c:v>
                </c:pt>
                <c:pt idx="18">
                  <c:v>266</c:v>
                </c:pt>
                <c:pt idx="19">
                  <c:v>297</c:v>
                </c:pt>
              </c:numCache>
            </c:numRef>
          </c:val>
          <c:extLst>
            <c:ext xmlns:c16="http://schemas.microsoft.com/office/drawing/2014/chart" uri="{C3380CC4-5D6E-409C-BE32-E72D297353CC}">
              <c16:uniqueId val="{00000000-2435-4957-9BCB-D6C1E2B5CAA3}"/>
            </c:ext>
          </c:extLst>
        </c:ser>
        <c:dLbls>
          <c:dLblPos val="inEnd"/>
          <c:showLegendKey val="0"/>
          <c:showVal val="1"/>
          <c:showCatName val="0"/>
          <c:showSerName val="0"/>
          <c:showPercent val="0"/>
          <c:showBubbleSize val="0"/>
        </c:dLbls>
        <c:gapWidth val="65"/>
        <c:axId val="93382831"/>
        <c:axId val="93388111"/>
      </c:barChart>
      <c:catAx>
        <c:axId val="93382831"/>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 Student Name</a:t>
                </a:r>
              </a:p>
              <a:p>
                <a:pPr>
                  <a:defRPr sz="1200"/>
                </a:pPr>
                <a:endParaRPr lang="en-US" sz="1200"/>
              </a:p>
            </c:rich>
          </c:tx>
          <c:layout>
            <c:manualLayout>
              <c:xMode val="edge"/>
              <c:yMode val="edge"/>
              <c:x val="0.12065861833754667"/>
              <c:y val="0.40669185870421531"/>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0" i="0" u="none" strike="noStrike" kern="1200" cap="all" baseline="0">
                <a:solidFill>
                  <a:schemeClr val="dk1">
                    <a:lumMod val="75000"/>
                    <a:lumOff val="25000"/>
                  </a:schemeClr>
                </a:solidFill>
                <a:latin typeface="+mn-lt"/>
                <a:ea typeface="+mn-ea"/>
                <a:cs typeface="+mn-cs"/>
              </a:defRPr>
            </a:pPr>
            <a:endParaRPr lang="en-US"/>
          </a:p>
        </c:txPr>
        <c:crossAx val="93388111"/>
        <c:crosses val="autoZero"/>
        <c:auto val="1"/>
        <c:lblAlgn val="ctr"/>
        <c:lblOffset val="100"/>
        <c:noMultiLvlLbl val="0"/>
      </c:catAx>
      <c:valAx>
        <c:axId val="933881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en-US"/>
          </a:p>
        </c:txPr>
        <c:crossAx val="9338283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47625</xdr:colOff>
      <xdr:row>1</xdr:row>
      <xdr:rowOff>31791</xdr:rowOff>
    </xdr:from>
    <xdr:to>
      <xdr:col>11</xdr:col>
      <xdr:colOff>192405</xdr:colOff>
      <xdr:row>28</xdr:row>
      <xdr:rowOff>11010</xdr:rowOff>
    </xdr:to>
    <xdr:graphicFrame macro="">
      <xdr:nvGraphicFramePr>
        <xdr:cNvPr id="3" name="Chart 2">
          <a:extLst>
            <a:ext uri="{FF2B5EF4-FFF2-40B4-BE49-F238E27FC236}">
              <a16:creationId xmlns:a16="http://schemas.microsoft.com/office/drawing/2014/main" id="{25A40A39-7868-43B7-8CE8-E99C67272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232117</xdr:colOff>
      <xdr:row>1</xdr:row>
      <xdr:rowOff>61528</xdr:rowOff>
    </xdr:from>
    <xdr:to>
      <xdr:col>22</xdr:col>
      <xdr:colOff>285870</xdr:colOff>
      <xdr:row>27</xdr:row>
      <xdr:rowOff>167525</xdr:rowOff>
    </xdr:to>
    <xdr:graphicFrame macro="">
      <xdr:nvGraphicFramePr>
        <xdr:cNvPr id="4" name="Chart 3">
          <a:extLst>
            <a:ext uri="{FF2B5EF4-FFF2-40B4-BE49-F238E27FC236}">
              <a16:creationId xmlns:a16="http://schemas.microsoft.com/office/drawing/2014/main" id="{047F38D3-4D40-48BC-B864-BF932FDDA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479889</xdr:colOff>
      <xdr:row>28</xdr:row>
      <xdr:rowOff>111329</xdr:rowOff>
    </xdr:from>
    <xdr:to>
      <xdr:col>11</xdr:col>
      <xdr:colOff>479889</xdr:colOff>
      <xdr:row>42</xdr:row>
      <xdr:rowOff>14972</xdr:rowOff>
    </xdr:to>
    <mc:AlternateContent xmlns:mc="http://schemas.openxmlformats.org/markup-compatibility/2006" xmlns:a14="http://schemas.microsoft.com/office/drawing/2010/main">
      <mc:Choice Requires="a14">
        <xdr:graphicFrame macro="">
          <xdr:nvGraphicFramePr>
            <xdr:cNvPr id="12" name="Name 1">
              <a:extLst>
                <a:ext uri="{FF2B5EF4-FFF2-40B4-BE49-F238E27FC236}">
                  <a16:creationId xmlns:a16="http://schemas.microsoft.com/office/drawing/2014/main" id="{4C775C39-A27B-E971-6D9F-5172F391D42B}"/>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5380595" y="5534976"/>
              <a:ext cx="1837765" cy="24137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89543</xdr:colOff>
      <xdr:row>28</xdr:row>
      <xdr:rowOff>116749</xdr:rowOff>
    </xdr:from>
    <xdr:to>
      <xdr:col>5</xdr:col>
      <xdr:colOff>89543</xdr:colOff>
      <xdr:row>42</xdr:row>
      <xdr:rowOff>23405</xdr:rowOff>
    </xdr:to>
    <mc:AlternateContent xmlns:mc="http://schemas.openxmlformats.org/markup-compatibility/2006" xmlns:a14="http://schemas.microsoft.com/office/drawing/2010/main">
      <mc:Choice Requires="a14">
        <xdr:graphicFrame macro="">
          <xdr:nvGraphicFramePr>
            <xdr:cNvPr id="13" name="Result 1">
              <a:extLst>
                <a:ext uri="{FF2B5EF4-FFF2-40B4-BE49-F238E27FC236}">
                  <a16:creationId xmlns:a16="http://schemas.microsoft.com/office/drawing/2014/main" id="{A44718EA-D6FD-14C3-6012-4034C11B8357}"/>
                </a:ext>
              </a:extLst>
            </xdr:cNvPr>
            <xdr:cNvGraphicFramePr/>
          </xdr:nvGraphicFramePr>
          <xdr:xfrm>
            <a:off x="0" y="0"/>
            <a:ext cx="0" cy="0"/>
          </xdr:xfrm>
          <a:graphic>
            <a:graphicData uri="http://schemas.microsoft.com/office/drawing/2010/slicer">
              <sle:slicer xmlns:sle="http://schemas.microsoft.com/office/drawing/2010/slicer" name="Result 1"/>
            </a:graphicData>
          </a:graphic>
        </xdr:graphicFrame>
      </mc:Choice>
      <mc:Fallback xmlns="">
        <xdr:sp macro="" textlink="">
          <xdr:nvSpPr>
            <xdr:cNvPr id="0" name=""/>
            <xdr:cNvSpPr>
              <a:spLocks noTextEdit="1"/>
            </xdr:cNvSpPr>
          </xdr:nvSpPr>
          <xdr:spPr>
            <a:xfrm>
              <a:off x="1314719" y="5540396"/>
              <a:ext cx="1837765" cy="2416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380568</xdr:colOff>
      <xdr:row>28</xdr:row>
      <xdr:rowOff>132733</xdr:rowOff>
    </xdr:from>
    <xdr:to>
      <xdr:col>8</xdr:col>
      <xdr:colOff>380568</xdr:colOff>
      <xdr:row>42</xdr:row>
      <xdr:rowOff>39388</xdr:rowOff>
    </xdr:to>
    <mc:AlternateContent xmlns:mc="http://schemas.openxmlformats.org/markup-compatibility/2006" xmlns:a14="http://schemas.microsoft.com/office/drawing/2010/main">
      <mc:Choice Requires="a14">
        <xdr:graphicFrame macro="">
          <xdr:nvGraphicFramePr>
            <xdr:cNvPr id="14" name="Total">
              <a:extLst>
                <a:ext uri="{FF2B5EF4-FFF2-40B4-BE49-F238E27FC236}">
                  <a16:creationId xmlns:a16="http://schemas.microsoft.com/office/drawing/2014/main" id="{9D183852-0629-6F08-B57F-E5DD2A91C399}"/>
                </a:ext>
              </a:extLst>
            </xdr:cNvPr>
            <xdr:cNvGraphicFramePr/>
          </xdr:nvGraphicFramePr>
          <xdr:xfrm>
            <a:off x="0" y="0"/>
            <a:ext cx="0" cy="0"/>
          </xdr:xfrm>
          <a:graphic>
            <a:graphicData uri="http://schemas.microsoft.com/office/drawing/2010/slicer">
              <sle:slicer xmlns:sle="http://schemas.microsoft.com/office/drawing/2010/slicer" name="Total"/>
            </a:graphicData>
          </a:graphic>
        </xdr:graphicFrame>
      </mc:Choice>
      <mc:Fallback xmlns="">
        <xdr:sp macro="" textlink="">
          <xdr:nvSpPr>
            <xdr:cNvPr id="0" name=""/>
            <xdr:cNvSpPr>
              <a:spLocks noTextEdit="1"/>
            </xdr:cNvSpPr>
          </xdr:nvSpPr>
          <xdr:spPr>
            <a:xfrm>
              <a:off x="3443509" y="5556380"/>
              <a:ext cx="1837765" cy="2416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yoti" refreshedDate="45904.549668402775" createdVersion="8" refreshedVersion="8" minRefreshableVersion="3" recordCount="20" xr:uid="{7BECF396-5427-404E-8C1B-9D9AEF0DCFC2}">
  <cacheSource type="worksheet">
    <worksheetSource name="Table1"/>
  </cacheSource>
  <cacheFields count="16">
    <cacheField name="RollNo." numFmtId="0">
      <sharedItems containsSemiMixedTypes="0" containsString="0" containsNumber="1" containsInteger="1" minValue="101" maxValue="120"/>
    </cacheField>
    <cacheField name="Name" numFmtId="0">
      <sharedItems count="20">
        <s v="Priya Verma"/>
        <s v="Rohan Mehta"/>
        <s v="Ananya Singh"/>
        <s v="Arjun Kapoor"/>
        <s v="Neha Gupta"/>
        <s v="Karan Malhotra"/>
        <s v="Simran Kaur"/>
        <s v="Aditya Joshi"/>
        <s v="Kavya Nair"/>
        <s v="Manish Yadav"/>
        <s v="Isha Bansal"/>
        <s v="Rajat Chauhan"/>
        <s v="Sneha Mishra"/>
        <s v="Mohit Saxena"/>
        <s v="Pooja Reddy"/>
        <s v="Nikhil Sinha"/>
        <s v="Tanya Roy"/>
        <s v="Saurabh Jain"/>
        <s v="Ritu Agrawal"/>
        <s v="Akash Tripathi"/>
      </sharedItems>
    </cacheField>
    <cacheField name="Class" numFmtId="0">
      <sharedItems/>
    </cacheField>
    <cacheField name="ENG" numFmtId="0">
      <sharedItems containsSemiMixedTypes="0" containsString="0" containsNumber="1" containsInteger="1" minValue="11" maxValue="91"/>
    </cacheField>
    <cacheField name="HINDI" numFmtId="0">
      <sharedItems containsSemiMixedTypes="0" containsString="0" containsNumber="1" containsInteger="1" minValue="6" maxValue="100"/>
    </cacheField>
    <cacheField name="SOCIAL SCIENCE" numFmtId="0">
      <sharedItems containsSemiMixedTypes="0" containsString="0" containsNumber="1" containsInteger="1" minValue="8" maxValue="93"/>
    </cacheField>
    <cacheField name="SCIENCE" numFmtId="0">
      <sharedItems containsSemiMixedTypes="0" containsString="0" containsNumber="1" containsInteger="1" minValue="1" maxValue="99"/>
    </cacheField>
    <cacheField name="Total" numFmtId="0">
      <sharedItems containsSemiMixedTypes="0" containsString="0" containsNumber="1" containsInteger="1" minValue="105" maxValue="297" count="20">
        <n v="132"/>
        <n v="206"/>
        <n v="211"/>
        <n v="216"/>
        <n v="194"/>
        <n v="203"/>
        <n v="251"/>
        <n v="253"/>
        <n v="105"/>
        <n v="158"/>
        <n v="161"/>
        <n v="210"/>
        <n v="266"/>
        <n v="168"/>
        <n v="156"/>
        <n v="134"/>
        <n v="297"/>
        <n v="235"/>
        <n v="205"/>
        <n v="201"/>
      </sharedItems>
    </cacheField>
    <cacheField name="Percentage" numFmtId="0">
      <sharedItems containsSemiMixedTypes="0" containsString="0" containsNumber="1" minValue="26.25" maxValue="74.25"/>
    </cacheField>
    <cacheField name="Result" numFmtId="0">
      <sharedItems count="2">
        <s v="fail"/>
        <s v="pass"/>
      </sharedItems>
    </cacheField>
    <cacheField name="Max" numFmtId="0">
      <sharedItems containsSemiMixedTypes="0" containsString="0" containsNumber="1" containsInteger="1" minValue="54" maxValue="100"/>
    </cacheField>
    <cacheField name="Min" numFmtId="0">
      <sharedItems containsSemiMixedTypes="0" containsString="0" containsNumber="1" containsInteger="1" minValue="1" maxValue="52"/>
    </cacheField>
    <cacheField name="COUNTIF" numFmtId="0">
      <sharedItems containsString="0" containsBlank="1" containsNumber="1" containsInteger="1" minValue="12" maxValue="12"/>
    </cacheField>
    <cacheField name="COUNIF" numFmtId="0">
      <sharedItems containsString="0" containsBlank="1" containsNumber="1" containsInteger="1" minValue="8" maxValue="8"/>
    </cacheField>
    <cacheField name="Pass Percentage" numFmtId="0">
      <sharedItems containsString="0" containsBlank="1" containsNumber="1" containsInteger="1" minValue="60" maxValue="60"/>
    </cacheField>
    <cacheField name="Fail Percentage" numFmtId="0">
      <sharedItems containsString="0" containsBlank="1" containsNumber="1" containsInteger="1" minValue="40" maxValue="40"/>
    </cacheField>
  </cacheFields>
  <extLst>
    <ext xmlns:x14="http://schemas.microsoft.com/office/spreadsheetml/2009/9/main" uri="{725AE2AE-9491-48be-B2B4-4EB974FC3084}">
      <x14:pivotCacheDefinition pivotCacheId="68378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01"/>
    <x v="0"/>
    <s v="10th"/>
    <n v="40"/>
    <n v="54"/>
    <n v="17"/>
    <n v="21"/>
    <x v="0"/>
    <n v="33"/>
    <x v="0"/>
    <n v="54"/>
    <n v="17"/>
    <n v="12"/>
    <n v="8"/>
    <n v="60"/>
    <n v="40"/>
  </r>
  <r>
    <n v="102"/>
    <x v="1"/>
    <s v="10th"/>
    <n v="48"/>
    <n v="27"/>
    <n v="93"/>
    <n v="38"/>
    <x v="1"/>
    <n v="51.5"/>
    <x v="1"/>
    <n v="93"/>
    <n v="27"/>
    <m/>
    <m/>
    <m/>
    <m/>
  </r>
  <r>
    <n v="103"/>
    <x v="2"/>
    <s v="10th"/>
    <n v="18"/>
    <n v="91"/>
    <n v="8"/>
    <n v="94"/>
    <x v="2"/>
    <n v="52.75"/>
    <x v="1"/>
    <n v="94"/>
    <n v="8"/>
    <m/>
    <m/>
    <m/>
    <m/>
  </r>
  <r>
    <n v="104"/>
    <x v="3"/>
    <s v="10th"/>
    <n v="24"/>
    <n v="94"/>
    <n v="79"/>
    <n v="19"/>
    <x v="3"/>
    <n v="54"/>
    <x v="1"/>
    <n v="94"/>
    <n v="19"/>
    <m/>
    <m/>
    <m/>
    <m/>
  </r>
  <r>
    <n v="105"/>
    <x v="4"/>
    <s v="10th"/>
    <n v="11"/>
    <n v="71"/>
    <n v="18"/>
    <n v="94"/>
    <x v="4"/>
    <n v="48.5"/>
    <x v="0"/>
    <n v="94"/>
    <n v="11"/>
    <m/>
    <m/>
    <m/>
    <m/>
  </r>
  <r>
    <n v="106"/>
    <x v="5"/>
    <s v="10th"/>
    <n v="22"/>
    <n v="41"/>
    <n v="67"/>
    <n v="73"/>
    <x v="5"/>
    <n v="50.749999999999993"/>
    <x v="1"/>
    <n v="73"/>
    <n v="22"/>
    <m/>
    <m/>
    <m/>
    <m/>
  </r>
  <r>
    <n v="107"/>
    <x v="6"/>
    <s v="10th"/>
    <n v="67"/>
    <n v="81"/>
    <n v="22"/>
    <n v="81"/>
    <x v="6"/>
    <n v="62.749999999999993"/>
    <x v="1"/>
    <n v="81"/>
    <n v="22"/>
    <m/>
    <m/>
    <m/>
    <m/>
  </r>
  <r>
    <n v="108"/>
    <x v="7"/>
    <s v="10th"/>
    <n v="76"/>
    <n v="100"/>
    <n v="33"/>
    <n v="44"/>
    <x v="7"/>
    <n v="63.249999999999993"/>
    <x v="1"/>
    <n v="100"/>
    <n v="33"/>
    <m/>
    <m/>
    <m/>
    <m/>
  </r>
  <r>
    <n v="109"/>
    <x v="8"/>
    <s v="10th"/>
    <n v="16"/>
    <n v="6"/>
    <n v="61"/>
    <n v="22"/>
    <x v="8"/>
    <n v="26.25"/>
    <x v="0"/>
    <n v="61"/>
    <n v="6"/>
    <m/>
    <m/>
    <m/>
    <m/>
  </r>
  <r>
    <n v="110"/>
    <x v="9"/>
    <s v="10th"/>
    <n v="35"/>
    <n v="96"/>
    <n v="14"/>
    <n v="13"/>
    <x v="9"/>
    <n v="39.5"/>
    <x v="0"/>
    <n v="96"/>
    <n v="13"/>
    <m/>
    <m/>
    <m/>
    <m/>
  </r>
  <r>
    <n v="111"/>
    <x v="10"/>
    <s v="10th"/>
    <n v="36"/>
    <n v="37"/>
    <n v="25"/>
    <n v="63"/>
    <x v="10"/>
    <n v="40.25"/>
    <x v="0"/>
    <n v="63"/>
    <n v="25"/>
    <m/>
    <m/>
    <m/>
    <m/>
  </r>
  <r>
    <n v="112"/>
    <x v="11"/>
    <s v="10th"/>
    <n v="91"/>
    <n v="10"/>
    <n v="75"/>
    <n v="34"/>
    <x v="11"/>
    <n v="52.5"/>
    <x v="1"/>
    <n v="91"/>
    <n v="10"/>
    <m/>
    <m/>
    <m/>
    <m/>
  </r>
  <r>
    <n v="113"/>
    <x v="12"/>
    <s v="10th"/>
    <n v="71"/>
    <n v="62"/>
    <n v="52"/>
    <n v="81"/>
    <x v="12"/>
    <n v="66.5"/>
    <x v="1"/>
    <n v="81"/>
    <n v="52"/>
    <m/>
    <m/>
    <m/>
    <m/>
  </r>
  <r>
    <n v="114"/>
    <x v="13"/>
    <s v="10th"/>
    <n v="40"/>
    <n v="75"/>
    <n v="50"/>
    <n v="3"/>
    <x v="13"/>
    <n v="42"/>
    <x v="0"/>
    <n v="75"/>
    <n v="3"/>
    <m/>
    <m/>
    <m/>
    <m/>
  </r>
  <r>
    <n v="115"/>
    <x v="14"/>
    <s v="10th"/>
    <n v="36"/>
    <n v="86"/>
    <n v="30"/>
    <n v="4"/>
    <x v="14"/>
    <n v="39"/>
    <x v="0"/>
    <n v="86"/>
    <n v="4"/>
    <m/>
    <m/>
    <m/>
    <m/>
  </r>
  <r>
    <n v="116"/>
    <x v="15"/>
    <s v="10th"/>
    <n v="25"/>
    <n v="14"/>
    <n v="60"/>
    <n v="35"/>
    <x v="15"/>
    <n v="33.5"/>
    <x v="0"/>
    <n v="60"/>
    <n v="14"/>
    <m/>
    <m/>
    <m/>
    <m/>
  </r>
  <r>
    <n v="117"/>
    <x v="16"/>
    <s v="10th"/>
    <n v="72"/>
    <n v="33"/>
    <n v="93"/>
    <n v="99"/>
    <x v="16"/>
    <n v="74.25"/>
    <x v="1"/>
    <n v="99"/>
    <n v="33"/>
    <m/>
    <m/>
    <m/>
    <m/>
  </r>
  <r>
    <n v="118"/>
    <x v="17"/>
    <s v="10th"/>
    <n v="69"/>
    <n v="76"/>
    <n v="89"/>
    <n v="1"/>
    <x v="17"/>
    <n v="58.75"/>
    <x v="1"/>
    <n v="89"/>
    <n v="1"/>
    <m/>
    <m/>
    <m/>
    <m/>
  </r>
  <r>
    <n v="119"/>
    <x v="18"/>
    <s v="10th"/>
    <n v="89"/>
    <n v="35"/>
    <n v="30"/>
    <n v="51"/>
    <x v="18"/>
    <n v="51.249999999999993"/>
    <x v="1"/>
    <n v="89"/>
    <n v="30"/>
    <m/>
    <m/>
    <m/>
    <m/>
  </r>
  <r>
    <n v="120"/>
    <x v="19"/>
    <s v="10th"/>
    <n v="76"/>
    <n v="13"/>
    <n v="65"/>
    <n v="47"/>
    <x v="19"/>
    <n v="50.249999999999993"/>
    <x v="1"/>
    <n v="76"/>
    <n v="1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1C3482-4D02-4E0A-B0F6-4D154DA8D0C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B5" firstHeaderRow="1" firstDataRow="1" firstDataCol="1"/>
  <pivotFields count="16">
    <pivotField subtotalTop="0" showAll="0"/>
    <pivotField subtotalTop="0" showAll="0">
      <items count="21">
        <item x="7"/>
        <item x="19"/>
        <item x="2"/>
        <item x="3"/>
        <item x="10"/>
        <item x="5"/>
        <item x="8"/>
        <item x="9"/>
        <item x="13"/>
        <item x="4"/>
        <item x="15"/>
        <item x="14"/>
        <item x="0"/>
        <item x="11"/>
        <item x="18"/>
        <item x="1"/>
        <item x="17"/>
        <item x="6"/>
        <item x="12"/>
        <item x="16"/>
        <item t="default"/>
      </items>
    </pivotField>
    <pivotField subtotalTop="0" showAll="0"/>
    <pivotField subtotalTop="0" showAll="0"/>
    <pivotField subtotalTop="0" showAll="0"/>
    <pivotField subtotalTop="0" showAll="0"/>
    <pivotField subtotalTop="0" showAll="0"/>
    <pivotField subtotalTop="0" showAll="0">
      <items count="21">
        <item x="8"/>
        <item x="0"/>
        <item x="15"/>
        <item x="14"/>
        <item x="9"/>
        <item x="10"/>
        <item x="13"/>
        <item x="4"/>
        <item x="19"/>
        <item x="5"/>
        <item x="18"/>
        <item x="1"/>
        <item x="11"/>
        <item x="2"/>
        <item x="3"/>
        <item x="17"/>
        <item x="6"/>
        <item x="7"/>
        <item x="12"/>
        <item x="16"/>
        <item t="default"/>
      </items>
    </pivotField>
    <pivotField subtotalTop="0" showAll="0"/>
    <pivotField axis="axisRow" dataField="1" subtotalTop="0" showAll="0">
      <items count="3">
        <item x="0"/>
        <item x="1"/>
        <item t="default"/>
      </items>
    </pivotField>
    <pivotField subtotalTop="0" showAll="0"/>
    <pivotField subtotalTop="0" showAll="0"/>
    <pivotField subtotalTop="0" showAll="0"/>
    <pivotField subtotalTop="0" showAll="0"/>
    <pivotField subtotalTop="0" showAll="0"/>
    <pivotField subtotalTop="0" showAll="0"/>
  </pivotFields>
  <rowFields count="1">
    <field x="9"/>
  </rowFields>
  <rowItems count="2">
    <i>
      <x/>
    </i>
    <i>
      <x v="1"/>
    </i>
  </rowItems>
  <colItems count="1">
    <i/>
  </colItems>
  <dataFields count="1">
    <dataField name="Count of Result" fld="9" subtotal="count" baseField="0" baseItem="0"/>
  </dataFields>
  <chartFormats count="3">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9" count="1" selected="0">
            <x v="0"/>
          </reference>
        </references>
      </pivotArea>
    </chartFormat>
    <chartFormat chart="12"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CEA40B-1A60-4ADC-B714-D62A43CE666D}" name="PivotTable4"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37">
  <location ref="A3:B23" firstHeaderRow="1" firstDataRow="1" firstDataCol="1"/>
  <pivotFields count="16">
    <pivotField showAll="0"/>
    <pivotField axis="axisRow" showAll="0">
      <items count="21">
        <item x="7"/>
        <item x="19"/>
        <item x="2"/>
        <item x="3"/>
        <item x="10"/>
        <item x="5"/>
        <item x="8"/>
        <item x="9"/>
        <item x="13"/>
        <item x="4"/>
        <item x="15"/>
        <item x="14"/>
        <item x="0"/>
        <item x="11"/>
        <item x="18"/>
        <item x="1"/>
        <item x="17"/>
        <item x="6"/>
        <item x="12"/>
        <item x="16"/>
        <item t="default"/>
      </items>
    </pivotField>
    <pivotField showAll="0"/>
    <pivotField showAll="0"/>
    <pivotField showAll="0"/>
    <pivotField showAll="0"/>
    <pivotField showAll="0"/>
    <pivotField dataField="1" showAll="0">
      <items count="21">
        <item x="8"/>
        <item x="0"/>
        <item x="15"/>
        <item x="14"/>
        <item x="9"/>
        <item x="10"/>
        <item x="13"/>
        <item x="4"/>
        <item x="19"/>
        <item x="5"/>
        <item x="18"/>
        <item x="1"/>
        <item x="11"/>
        <item x="2"/>
        <item x="3"/>
        <item x="17"/>
        <item x="6"/>
        <item x="7"/>
        <item x="12"/>
        <item x="16"/>
        <item t="default"/>
      </items>
    </pivotField>
    <pivotField showAll="0"/>
    <pivotField showAll="0"/>
    <pivotField showAll="0"/>
    <pivotField showAll="0"/>
    <pivotField showAll="0"/>
    <pivotField showAll="0"/>
    <pivotField showAll="0"/>
    <pivotField showAll="0"/>
  </pivotFields>
  <rowFields count="1">
    <field x="1"/>
  </rowFields>
  <rowItems count="20">
    <i>
      <x/>
    </i>
    <i>
      <x v="1"/>
    </i>
    <i>
      <x v="2"/>
    </i>
    <i>
      <x v="3"/>
    </i>
    <i>
      <x v="4"/>
    </i>
    <i>
      <x v="5"/>
    </i>
    <i>
      <x v="6"/>
    </i>
    <i>
      <x v="7"/>
    </i>
    <i>
      <x v="8"/>
    </i>
    <i>
      <x v="9"/>
    </i>
    <i>
      <x v="10"/>
    </i>
    <i>
      <x v="11"/>
    </i>
    <i>
      <x v="12"/>
    </i>
    <i>
      <x v="13"/>
    </i>
    <i>
      <x v="14"/>
    </i>
    <i>
      <x v="15"/>
    </i>
    <i>
      <x v="16"/>
    </i>
    <i>
      <x v="17"/>
    </i>
    <i>
      <x v="18"/>
    </i>
    <i>
      <x v="19"/>
    </i>
  </rowItems>
  <colItems count="1">
    <i/>
  </colItems>
  <dataFields count="1">
    <dataField name="Sum of Total" fld="7" baseField="0" baseItem="0"/>
  </dataFields>
  <chartFormats count="2">
    <chartFormat chart="18"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6FF8548B-9696-4971-BA92-1A8C0CCC952B}" sourceName="Name">
  <pivotTables>
    <pivotTable tabId="6" name="PivotTable2"/>
    <pivotTable tabId="9" name="PivotTable4"/>
  </pivotTables>
  <data>
    <tabular pivotCacheId="68378558">
      <items count="20">
        <i x="7" s="1"/>
        <i x="19" s="1"/>
        <i x="2" s="1"/>
        <i x="3" s="1"/>
        <i x="10" s="1"/>
        <i x="5" s="1"/>
        <i x="8" s="1"/>
        <i x="9" s="1"/>
        <i x="13" s="1"/>
        <i x="4" s="1"/>
        <i x="15" s="1"/>
        <i x="14" s="1"/>
        <i x="0" s="1"/>
        <i x="11" s="1"/>
        <i x="18" s="1"/>
        <i x="1" s="1"/>
        <i x="17" s="1"/>
        <i x="6" s="1"/>
        <i x="12" s="1"/>
        <i x="1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1" xr10:uid="{0D8574E6-44A9-453C-8E4B-3F57BFB487F2}" sourceName="Result">
  <pivotTables>
    <pivotTable tabId="6" name="PivotTable2"/>
  </pivotTables>
  <data>
    <tabular pivotCacheId="6837855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 xr10:uid="{4AF08367-175D-4356-8B92-A09288129A78}" sourceName="Total">
  <pivotTables>
    <pivotTable tabId="6" name="PivotTable2"/>
    <pivotTable tabId="9" name="PivotTable4"/>
  </pivotTables>
  <data>
    <tabular pivotCacheId="68378558">
      <items count="20">
        <i x="8" s="1"/>
        <i x="0" s="1"/>
        <i x="15" s="1"/>
        <i x="14" s="1"/>
        <i x="9" s="1"/>
        <i x="10" s="1"/>
        <i x="13" s="1"/>
        <i x="4" s="1"/>
        <i x="19" s="1"/>
        <i x="5" s="1"/>
        <i x="18" s="1"/>
        <i x="1" s="1"/>
        <i x="11" s="1"/>
        <i x="2" s="1"/>
        <i x="3" s="1"/>
        <i x="17" s="1"/>
        <i x="6" s="1"/>
        <i x="7" s="1"/>
        <i x="12"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95BA83D3-C324-4F87-8045-2B4948FBB8D4}" cache="Slicer_Name1" caption="Name" style="SlicerStyleLight4" rowHeight="234950"/>
  <slicer name="Result 1" xr10:uid="{A0509841-5BF3-412E-B2BB-268D4FD4F30B}" cache="Slicer_Result1" caption="Result" style="SlicerStyleLight4" rowHeight="234950"/>
  <slicer name="Total" xr10:uid="{927AFC0D-D8C6-46E1-A9E5-20449C68A226}" cache="Slicer_Total" caption="Total"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E8533C-AEFD-4215-9D80-26B9401C7995}" name="Table1" displayName="Table1" ref="A1:P21" totalsRowShown="0" headerRowDxfId="13" tableBorderDxfId="12">
  <autoFilter ref="A1:P21" xr:uid="{19E8533C-AEFD-4215-9D80-26B9401C7995}"/>
  <tableColumns count="16">
    <tableColumn id="1" xr3:uid="{CEB13DFB-2D19-4360-A5D9-B29A39590830}" name="RollNo." dataDxfId="11"/>
    <tableColumn id="2" xr3:uid="{94A2EC5C-1F48-44C8-A345-7878D03AD7DE}" name="Name" dataDxfId="10"/>
    <tableColumn id="3" xr3:uid="{E25646AD-37C2-4FE6-AC01-A2A185796837}" name="Class" dataDxfId="9"/>
    <tableColumn id="4" xr3:uid="{ED4A713C-BD79-4208-A055-BEF9F20C8B41}" name="ENG" dataDxfId="8"/>
    <tableColumn id="5" xr3:uid="{744F89DC-2CEB-45E9-BC5D-DD9E9AB3AEAD}" name="HINDI" dataDxfId="7"/>
    <tableColumn id="6" xr3:uid="{57037D11-7CC4-4CAC-89BE-14D2610D529A}" name="SOCIAL SCIENCE" dataDxfId="6"/>
    <tableColumn id="7" xr3:uid="{83AAAA54-9A37-46F4-887C-BC7D947E5D03}" name="SCIENCE" dataDxfId="5"/>
    <tableColumn id="8" xr3:uid="{60D9271E-3C76-4F4F-89C1-BC84C4DA5A18}" name="Total" dataDxfId="4">
      <calculatedColumnFormula>SUM(D2:G2)</calculatedColumnFormula>
    </tableColumn>
    <tableColumn id="9" xr3:uid="{C6E96123-1FDF-4032-90BD-5A0AF06FBE03}" name="Percentage" dataDxfId="3">
      <calculatedColumnFormula>H2/400*100</calculatedColumnFormula>
    </tableColumn>
    <tableColumn id="10" xr3:uid="{8C09CB44-9125-4DE9-9E5C-F8F48088E3BD}" name="Result" dataDxfId="2">
      <calculatedColumnFormula>IF(I2&gt;=50,"pass","fail")</calculatedColumnFormula>
    </tableColumn>
    <tableColumn id="11" xr3:uid="{84501D8E-D9B0-483A-91D9-2EBDD9842F25}" name="Max" dataDxfId="1">
      <calculatedColumnFormula>MAX(D2:G2)</calculatedColumnFormula>
    </tableColumn>
    <tableColumn id="12" xr3:uid="{B987DF71-28A6-4A07-81C4-ACBD5A545B9E}" name="Min" dataDxfId="0">
      <calculatedColumnFormula>MIN(D2:G2)</calculatedColumnFormula>
    </tableColumn>
    <tableColumn id="13" xr3:uid="{1247DE71-D3F4-4C99-848A-7B6FC1C5E18A}" name="COUNTIF"/>
    <tableColumn id="14" xr3:uid="{BA07E7C3-2FEB-4363-9755-BD197E057365}" name="COUNIF"/>
    <tableColumn id="15" xr3:uid="{B32BCCAC-32FE-47E5-A350-E7C1FB1BE5EB}" name="Pass Percentage"/>
    <tableColumn id="16" xr3:uid="{09593F7F-16D1-4101-BBBD-77C6E07ACF49}" name="Fail 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6E985-B8EB-450D-AA17-CCE32BA29186}">
  <dimension ref="A1:W1"/>
  <sheetViews>
    <sheetView showGridLines="0" tabSelected="1" zoomScale="99" zoomScaleNormal="99" workbookViewId="0">
      <selection activeCell="S32" sqref="S32"/>
    </sheetView>
  </sheetViews>
  <sheetFormatPr defaultRowHeight="14.4"/>
  <cols>
    <col min="1" max="16384" width="8.88671875" style="13"/>
  </cols>
  <sheetData>
    <row r="1" spans="1:23" ht="45.6">
      <c r="A1" s="14" t="s">
        <v>42</v>
      </c>
      <c r="B1" s="14"/>
      <c r="C1" s="14"/>
      <c r="D1" s="14"/>
      <c r="E1" s="14"/>
      <c r="F1" s="14"/>
      <c r="G1" s="14"/>
      <c r="H1" s="14"/>
      <c r="I1" s="14"/>
      <c r="J1" s="14"/>
      <c r="K1" s="14"/>
      <c r="L1" s="14"/>
      <c r="M1" s="14"/>
      <c r="N1" s="14"/>
      <c r="O1" s="14"/>
      <c r="P1" s="14"/>
      <c r="Q1" s="14"/>
      <c r="R1" s="14"/>
      <c r="S1" s="14"/>
      <c r="T1" s="14"/>
      <c r="U1" s="14"/>
      <c r="V1" s="14"/>
      <c r="W1" s="14"/>
    </row>
  </sheetData>
  <mergeCells count="1">
    <mergeCell ref="A1:W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EDE80-EF94-4819-8C85-DF5245FA5A70}">
  <dimension ref="A1:S22"/>
  <sheetViews>
    <sheetView workbookViewId="0">
      <selection activeCell="M2" sqref="M2"/>
    </sheetView>
  </sheetViews>
  <sheetFormatPr defaultRowHeight="14.4"/>
  <cols>
    <col min="1" max="1" width="12.44140625" bestFit="1" customWidth="1"/>
    <col min="2" max="2" width="13.77734375" bestFit="1" customWidth="1"/>
    <col min="3" max="3" width="10.77734375" bestFit="1" customWidth="1"/>
    <col min="4" max="4" width="9.77734375" bestFit="1" customWidth="1"/>
    <col min="5" max="5" width="10.88671875" bestFit="1" customWidth="1"/>
    <col min="6" max="6" width="22.6640625" bestFit="1" customWidth="1"/>
    <col min="7" max="7" width="14.33203125" bestFit="1" customWidth="1"/>
    <col min="8" max="8" width="10.21875" bestFit="1" customWidth="1"/>
    <col min="9" max="9" width="16.5546875" bestFit="1" customWidth="1"/>
    <col min="10" max="10" width="11.6640625" bestFit="1" customWidth="1"/>
    <col min="11" max="11" width="9.44140625" bestFit="1" customWidth="1"/>
    <col min="13" max="13" width="11.77734375" customWidth="1"/>
    <col min="14" max="14" width="10.5546875" customWidth="1"/>
    <col min="15" max="15" width="19.21875" customWidth="1"/>
    <col min="16" max="16" width="18" customWidth="1"/>
  </cols>
  <sheetData>
    <row r="1" spans="1:19">
      <c r="A1" s="6" t="s">
        <v>32</v>
      </c>
      <c r="B1" s="5" t="s">
        <v>31</v>
      </c>
      <c r="C1" s="5" t="s">
        <v>30</v>
      </c>
      <c r="D1" s="5" t="s">
        <v>29</v>
      </c>
      <c r="E1" s="5" t="s">
        <v>28</v>
      </c>
      <c r="F1" s="5" t="s">
        <v>27</v>
      </c>
      <c r="G1" s="5" t="s">
        <v>26</v>
      </c>
      <c r="H1" s="5" t="s">
        <v>0</v>
      </c>
      <c r="I1" s="5" t="s">
        <v>25</v>
      </c>
      <c r="J1" s="5" t="s">
        <v>24</v>
      </c>
      <c r="K1" s="6" t="s">
        <v>23</v>
      </c>
      <c r="L1" s="6" t="s">
        <v>22</v>
      </c>
      <c r="M1" s="10" t="s">
        <v>37</v>
      </c>
      <c r="N1" s="10" t="s">
        <v>38</v>
      </c>
      <c r="O1" s="10" t="s">
        <v>39</v>
      </c>
      <c r="P1" s="10" t="s">
        <v>40</v>
      </c>
    </row>
    <row r="2" spans="1:19">
      <c r="A2" s="11">
        <v>101</v>
      </c>
      <c r="B2" s="7" t="s">
        <v>21</v>
      </c>
      <c r="C2" s="7" t="s">
        <v>1</v>
      </c>
      <c r="D2" s="7">
        <v>40</v>
      </c>
      <c r="E2" s="7">
        <v>54</v>
      </c>
      <c r="F2" s="7">
        <v>17</v>
      </c>
      <c r="G2" s="7">
        <v>21</v>
      </c>
      <c r="H2" s="7">
        <f>SUM(D2:G2)</f>
        <v>132</v>
      </c>
      <c r="I2" s="7">
        <f>H2/400*100</f>
        <v>33</v>
      </c>
      <c r="J2" s="7" t="str">
        <f>IF(I2&gt;=50,"pass","fail")</f>
        <v>fail</v>
      </c>
      <c r="K2" s="7">
        <f>MAX(D2:G2)</f>
        <v>54</v>
      </c>
      <c r="L2" s="7">
        <f>MIN(D2:G2)</f>
        <v>17</v>
      </c>
      <c r="M2">
        <f>COUNTIF(J2:J22,"pass")</f>
        <v>12</v>
      </c>
      <c r="N2">
        <f>COUNTIF(J2:J22,"fail")</f>
        <v>8</v>
      </c>
      <c r="O2">
        <f>12/20*100</f>
        <v>60</v>
      </c>
      <c r="P2">
        <f>8/20*100</f>
        <v>40</v>
      </c>
    </row>
    <row r="3" spans="1:19">
      <c r="A3" s="12">
        <v>102</v>
      </c>
      <c r="B3" s="4" t="s">
        <v>20</v>
      </c>
      <c r="C3" s="8" t="s">
        <v>1</v>
      </c>
      <c r="D3" s="4">
        <v>48</v>
      </c>
      <c r="E3" s="8">
        <v>27</v>
      </c>
      <c r="F3" s="4">
        <v>93</v>
      </c>
      <c r="G3" s="8">
        <v>38</v>
      </c>
      <c r="H3" s="7">
        <f t="shared" ref="H3:H21" si="0">SUM(D3:G3)</f>
        <v>206</v>
      </c>
      <c r="I3" s="7">
        <f t="shared" ref="I3:I21" si="1">H3/400*100</f>
        <v>51.5</v>
      </c>
      <c r="J3" s="7" t="str">
        <f t="shared" ref="J3:J21" si="2">IF(I3&gt;=50,"pass","fail")</f>
        <v>pass</v>
      </c>
      <c r="K3" s="7">
        <f t="shared" ref="K3:K21" si="3">MAX(D3:G3)</f>
        <v>93</v>
      </c>
      <c r="L3" s="7">
        <f t="shared" ref="L3:L21" si="4">MIN(D3:G3)</f>
        <v>27</v>
      </c>
    </row>
    <row r="4" spans="1:19">
      <c r="A4" s="12">
        <v>103</v>
      </c>
      <c r="B4" s="8" t="s">
        <v>19</v>
      </c>
      <c r="C4" s="8" t="s">
        <v>1</v>
      </c>
      <c r="D4" s="8">
        <v>18</v>
      </c>
      <c r="E4" s="8">
        <v>91</v>
      </c>
      <c r="F4" s="8">
        <v>8</v>
      </c>
      <c r="G4" s="8">
        <v>94</v>
      </c>
      <c r="H4" s="7">
        <f t="shared" si="0"/>
        <v>211</v>
      </c>
      <c r="I4" s="7">
        <f t="shared" si="1"/>
        <v>52.75</v>
      </c>
      <c r="J4" s="7" t="str">
        <f t="shared" si="2"/>
        <v>pass</v>
      </c>
      <c r="K4" s="7">
        <f t="shared" si="3"/>
        <v>94</v>
      </c>
      <c r="L4" s="7">
        <f t="shared" si="4"/>
        <v>8</v>
      </c>
    </row>
    <row r="5" spans="1:19">
      <c r="A5" s="12">
        <v>104</v>
      </c>
      <c r="B5" s="4" t="s">
        <v>18</v>
      </c>
      <c r="C5" s="8" t="s">
        <v>1</v>
      </c>
      <c r="D5" s="4">
        <v>24</v>
      </c>
      <c r="E5" s="8">
        <v>94</v>
      </c>
      <c r="F5" s="4">
        <v>79</v>
      </c>
      <c r="G5" s="8">
        <v>19</v>
      </c>
      <c r="H5" s="7">
        <f t="shared" si="0"/>
        <v>216</v>
      </c>
      <c r="I5" s="7">
        <f t="shared" si="1"/>
        <v>54</v>
      </c>
      <c r="J5" s="7" t="str">
        <f t="shared" si="2"/>
        <v>pass</v>
      </c>
      <c r="K5" s="7">
        <f t="shared" si="3"/>
        <v>94</v>
      </c>
      <c r="L5" s="7">
        <f t="shared" si="4"/>
        <v>19</v>
      </c>
    </row>
    <row r="6" spans="1:19">
      <c r="A6" s="12">
        <v>105</v>
      </c>
      <c r="B6" s="8" t="s">
        <v>17</v>
      </c>
      <c r="C6" s="8" t="s">
        <v>1</v>
      </c>
      <c r="D6" s="8">
        <v>11</v>
      </c>
      <c r="E6" s="8">
        <v>71</v>
      </c>
      <c r="F6" s="8">
        <v>18</v>
      </c>
      <c r="G6" s="8">
        <v>94</v>
      </c>
      <c r="H6" s="7">
        <f t="shared" si="0"/>
        <v>194</v>
      </c>
      <c r="I6" s="7">
        <f t="shared" si="1"/>
        <v>48.5</v>
      </c>
      <c r="J6" s="7" t="str">
        <f t="shared" si="2"/>
        <v>fail</v>
      </c>
      <c r="K6" s="7">
        <f t="shared" si="3"/>
        <v>94</v>
      </c>
      <c r="L6" s="7">
        <f t="shared" si="4"/>
        <v>11</v>
      </c>
    </row>
    <row r="7" spans="1:19">
      <c r="A7" s="12">
        <v>106</v>
      </c>
      <c r="B7" s="4" t="s">
        <v>16</v>
      </c>
      <c r="C7" s="8" t="s">
        <v>1</v>
      </c>
      <c r="D7" s="4">
        <v>22</v>
      </c>
      <c r="E7" s="8">
        <v>41</v>
      </c>
      <c r="F7" s="4">
        <v>67</v>
      </c>
      <c r="G7" s="8">
        <v>73</v>
      </c>
      <c r="H7" s="7">
        <f t="shared" si="0"/>
        <v>203</v>
      </c>
      <c r="I7" s="7">
        <f t="shared" si="1"/>
        <v>50.749999999999993</v>
      </c>
      <c r="J7" s="7" t="str">
        <f t="shared" si="2"/>
        <v>pass</v>
      </c>
      <c r="K7" s="7">
        <f t="shared" si="3"/>
        <v>73</v>
      </c>
      <c r="L7" s="7">
        <f t="shared" si="4"/>
        <v>22</v>
      </c>
    </row>
    <row r="8" spans="1:19">
      <c r="A8" s="12">
        <v>107</v>
      </c>
      <c r="B8" s="8" t="s">
        <v>15</v>
      </c>
      <c r="C8" s="8" t="s">
        <v>1</v>
      </c>
      <c r="D8" s="8">
        <v>67</v>
      </c>
      <c r="E8" s="8">
        <v>81</v>
      </c>
      <c r="F8" s="8">
        <v>22</v>
      </c>
      <c r="G8" s="8">
        <v>81</v>
      </c>
      <c r="H8" s="7">
        <f t="shared" si="0"/>
        <v>251</v>
      </c>
      <c r="I8" s="7">
        <f t="shared" si="1"/>
        <v>62.749999999999993</v>
      </c>
      <c r="J8" s="7" t="str">
        <f t="shared" si="2"/>
        <v>pass</v>
      </c>
      <c r="K8" s="7">
        <f t="shared" si="3"/>
        <v>81</v>
      </c>
      <c r="L8" s="7">
        <f t="shared" si="4"/>
        <v>22</v>
      </c>
      <c r="Q8" s="1"/>
      <c r="R8" s="1" t="str">
        <f>"Topper: "&amp;INDEX(Data!B2:B21,    MATCH(MAX(Data!K2:K21), Data!K2:K21,  0))&amp; "(" &amp;MAX(Data!K2:K21)  &amp; ")"</f>
        <v>Topper: Aditya Joshi(100)</v>
      </c>
      <c r="S8" s="1"/>
    </row>
    <row r="9" spans="1:19">
      <c r="A9" s="12">
        <v>108</v>
      </c>
      <c r="B9" s="4" t="s">
        <v>14</v>
      </c>
      <c r="C9" s="8" t="s">
        <v>1</v>
      </c>
      <c r="D9" s="4">
        <v>76</v>
      </c>
      <c r="E9" s="8">
        <v>100</v>
      </c>
      <c r="F9" s="4">
        <v>33</v>
      </c>
      <c r="G9" s="8">
        <v>44</v>
      </c>
      <c r="H9" s="7">
        <f t="shared" si="0"/>
        <v>253</v>
      </c>
      <c r="I9" s="7">
        <f t="shared" si="1"/>
        <v>63.249999999999993</v>
      </c>
      <c r="J9" s="7" t="str">
        <f t="shared" si="2"/>
        <v>pass</v>
      </c>
      <c r="K9" s="7">
        <f t="shared" si="3"/>
        <v>100</v>
      </c>
      <c r="L9" s="7">
        <f t="shared" si="4"/>
        <v>33</v>
      </c>
    </row>
    <row r="10" spans="1:19">
      <c r="A10" s="12">
        <v>109</v>
      </c>
      <c r="B10" s="8" t="s">
        <v>13</v>
      </c>
      <c r="C10" s="8" t="s">
        <v>1</v>
      </c>
      <c r="D10" s="8">
        <v>16</v>
      </c>
      <c r="E10" s="8">
        <v>6</v>
      </c>
      <c r="F10" s="8">
        <v>61</v>
      </c>
      <c r="G10" s="8">
        <v>22</v>
      </c>
      <c r="H10" s="7">
        <f t="shared" si="0"/>
        <v>105</v>
      </c>
      <c r="I10" s="7">
        <f t="shared" si="1"/>
        <v>26.25</v>
      </c>
      <c r="J10" s="7" t="str">
        <f t="shared" si="2"/>
        <v>fail</v>
      </c>
      <c r="K10" s="7">
        <f t="shared" si="3"/>
        <v>61</v>
      </c>
      <c r="L10" s="7">
        <f t="shared" si="4"/>
        <v>6</v>
      </c>
      <c r="Q10" s="1"/>
      <c r="R10" s="1" t="str">
        <f>"Lowest:"&amp; INDEX(Data!B2:B21, MATCH(MIN(Data!K2:K21),Data!K2:K21, 0)) &amp; "("&amp;MIN(Data!K2:K21)&amp; ")"</f>
        <v>Lowest:Priya Verma(54)</v>
      </c>
      <c r="S10" s="1"/>
    </row>
    <row r="11" spans="1:19">
      <c r="A11" s="12">
        <v>110</v>
      </c>
      <c r="B11" s="4" t="s">
        <v>12</v>
      </c>
      <c r="C11" s="8" t="s">
        <v>1</v>
      </c>
      <c r="D11" s="4">
        <v>35</v>
      </c>
      <c r="E11" s="8">
        <v>96</v>
      </c>
      <c r="F11" s="4">
        <v>14</v>
      </c>
      <c r="G11" s="8">
        <v>13</v>
      </c>
      <c r="H11" s="7">
        <f t="shared" si="0"/>
        <v>158</v>
      </c>
      <c r="I11" s="7">
        <f t="shared" si="1"/>
        <v>39.5</v>
      </c>
      <c r="J11" s="7" t="str">
        <f t="shared" si="2"/>
        <v>fail</v>
      </c>
      <c r="K11" s="7">
        <f t="shared" si="3"/>
        <v>96</v>
      </c>
      <c r="L11" s="7">
        <f t="shared" si="4"/>
        <v>13</v>
      </c>
    </row>
    <row r="12" spans="1:19">
      <c r="A12" s="12">
        <v>111</v>
      </c>
      <c r="B12" s="8" t="s">
        <v>11</v>
      </c>
      <c r="C12" s="8" t="s">
        <v>1</v>
      </c>
      <c r="D12" s="8">
        <v>36</v>
      </c>
      <c r="E12" s="8">
        <v>37</v>
      </c>
      <c r="F12" s="8">
        <v>25</v>
      </c>
      <c r="G12" s="8">
        <v>63</v>
      </c>
      <c r="H12" s="7">
        <f t="shared" si="0"/>
        <v>161</v>
      </c>
      <c r="I12" s="7">
        <f t="shared" si="1"/>
        <v>40.25</v>
      </c>
      <c r="J12" s="7" t="str">
        <f t="shared" si="2"/>
        <v>fail</v>
      </c>
      <c r="K12" s="7">
        <f t="shared" si="3"/>
        <v>63</v>
      </c>
      <c r="L12" s="7">
        <f t="shared" si="4"/>
        <v>25</v>
      </c>
      <c r="R12" s="1">
        <f>COUNTIF(Data!J2:J21,"PASS")/COUNTA(Data!J2:J21)*100</f>
        <v>60</v>
      </c>
    </row>
    <row r="13" spans="1:19">
      <c r="A13" s="12">
        <v>112</v>
      </c>
      <c r="B13" s="4" t="s">
        <v>10</v>
      </c>
      <c r="C13" s="8" t="s">
        <v>1</v>
      </c>
      <c r="D13" s="4">
        <v>91</v>
      </c>
      <c r="E13" s="8">
        <v>10</v>
      </c>
      <c r="F13" s="4">
        <v>75</v>
      </c>
      <c r="G13" s="8">
        <v>34</v>
      </c>
      <c r="H13" s="7">
        <f t="shared" si="0"/>
        <v>210</v>
      </c>
      <c r="I13" s="7">
        <f t="shared" si="1"/>
        <v>52.5</v>
      </c>
      <c r="J13" s="7" t="str">
        <f t="shared" si="2"/>
        <v>pass</v>
      </c>
      <c r="K13" s="7">
        <f t="shared" si="3"/>
        <v>91</v>
      </c>
      <c r="L13" s="7">
        <f t="shared" si="4"/>
        <v>10</v>
      </c>
      <c r="R13" s="1"/>
    </row>
    <row r="14" spans="1:19">
      <c r="A14" s="12">
        <v>113</v>
      </c>
      <c r="B14" s="8" t="s">
        <v>9</v>
      </c>
      <c r="C14" s="8" t="s">
        <v>1</v>
      </c>
      <c r="D14" s="8">
        <v>71</v>
      </c>
      <c r="E14" s="8">
        <v>62</v>
      </c>
      <c r="F14" s="8">
        <v>52</v>
      </c>
      <c r="G14" s="8">
        <v>81</v>
      </c>
      <c r="H14" s="7">
        <f t="shared" si="0"/>
        <v>266</v>
      </c>
      <c r="I14" s="7">
        <f t="shared" si="1"/>
        <v>66.5</v>
      </c>
      <c r="J14" s="7" t="str">
        <f t="shared" si="2"/>
        <v>pass</v>
      </c>
      <c r="K14" s="7">
        <f t="shared" si="3"/>
        <v>81</v>
      </c>
      <c r="L14" s="7">
        <f t="shared" si="4"/>
        <v>52</v>
      </c>
    </row>
    <row r="15" spans="1:19">
      <c r="A15" s="12">
        <v>114</v>
      </c>
      <c r="B15" s="4" t="s">
        <v>8</v>
      </c>
      <c r="C15" s="8" t="s">
        <v>1</v>
      </c>
      <c r="D15" s="4">
        <v>40</v>
      </c>
      <c r="E15" s="8">
        <v>75</v>
      </c>
      <c r="F15" s="4">
        <v>50</v>
      </c>
      <c r="G15" s="8">
        <v>3</v>
      </c>
      <c r="H15" s="7">
        <f t="shared" si="0"/>
        <v>168</v>
      </c>
      <c r="I15" s="7">
        <f t="shared" si="1"/>
        <v>42</v>
      </c>
      <c r="J15" s="7" t="str">
        <f t="shared" si="2"/>
        <v>fail</v>
      </c>
      <c r="K15" s="7">
        <f t="shared" si="3"/>
        <v>75</v>
      </c>
      <c r="L15" s="7">
        <f t="shared" si="4"/>
        <v>3</v>
      </c>
    </row>
    <row r="16" spans="1:19">
      <c r="A16" s="12">
        <v>115</v>
      </c>
      <c r="B16" s="8" t="s">
        <v>7</v>
      </c>
      <c r="C16" s="8" t="s">
        <v>1</v>
      </c>
      <c r="D16" s="8">
        <v>36</v>
      </c>
      <c r="E16" s="8">
        <v>86</v>
      </c>
      <c r="F16" s="8">
        <v>30</v>
      </c>
      <c r="G16" s="8">
        <v>4</v>
      </c>
      <c r="H16" s="7">
        <f t="shared" si="0"/>
        <v>156</v>
      </c>
      <c r="I16" s="7">
        <f t="shared" si="1"/>
        <v>39</v>
      </c>
      <c r="J16" s="7" t="str">
        <f t="shared" si="2"/>
        <v>fail</v>
      </c>
      <c r="K16" s="7">
        <f t="shared" si="3"/>
        <v>86</v>
      </c>
      <c r="L16" s="7">
        <f t="shared" si="4"/>
        <v>4</v>
      </c>
    </row>
    <row r="17" spans="1:14">
      <c r="A17" s="12">
        <v>116</v>
      </c>
      <c r="B17" s="4" t="s">
        <v>6</v>
      </c>
      <c r="C17" s="8" t="s">
        <v>1</v>
      </c>
      <c r="D17" s="4">
        <v>25</v>
      </c>
      <c r="E17" s="8">
        <v>14</v>
      </c>
      <c r="F17" s="4">
        <v>60</v>
      </c>
      <c r="G17" s="8">
        <v>35</v>
      </c>
      <c r="H17" s="7">
        <f t="shared" si="0"/>
        <v>134</v>
      </c>
      <c r="I17" s="7">
        <f t="shared" si="1"/>
        <v>33.5</v>
      </c>
      <c r="J17" s="7" t="str">
        <f t="shared" si="2"/>
        <v>fail</v>
      </c>
      <c r="K17" s="7">
        <f t="shared" si="3"/>
        <v>60</v>
      </c>
      <c r="L17" s="7">
        <f t="shared" si="4"/>
        <v>14</v>
      </c>
    </row>
    <row r="18" spans="1:14">
      <c r="A18" s="12">
        <v>117</v>
      </c>
      <c r="B18" s="8" t="s">
        <v>5</v>
      </c>
      <c r="C18" s="8" t="s">
        <v>1</v>
      </c>
      <c r="D18" s="8">
        <v>72</v>
      </c>
      <c r="E18" s="8">
        <v>33</v>
      </c>
      <c r="F18" s="8">
        <v>93</v>
      </c>
      <c r="G18" s="8">
        <v>99</v>
      </c>
      <c r="H18" s="7">
        <f t="shared" si="0"/>
        <v>297</v>
      </c>
      <c r="I18" s="7">
        <f t="shared" si="1"/>
        <v>74.25</v>
      </c>
      <c r="J18" s="7" t="str">
        <f t="shared" si="2"/>
        <v>pass</v>
      </c>
      <c r="K18" s="7">
        <f t="shared" si="3"/>
        <v>99</v>
      </c>
      <c r="L18" s="7">
        <f t="shared" si="4"/>
        <v>33</v>
      </c>
    </row>
    <row r="19" spans="1:14">
      <c r="A19" s="12">
        <v>118</v>
      </c>
      <c r="B19" s="4" t="s">
        <v>4</v>
      </c>
      <c r="C19" s="8" t="s">
        <v>1</v>
      </c>
      <c r="D19" s="4">
        <v>69</v>
      </c>
      <c r="E19" s="8">
        <v>76</v>
      </c>
      <c r="F19" s="4">
        <v>89</v>
      </c>
      <c r="G19" s="8">
        <v>1</v>
      </c>
      <c r="H19" s="7">
        <f t="shared" si="0"/>
        <v>235</v>
      </c>
      <c r="I19" s="7">
        <f t="shared" si="1"/>
        <v>58.75</v>
      </c>
      <c r="J19" s="7" t="str">
        <f t="shared" si="2"/>
        <v>pass</v>
      </c>
      <c r="K19" s="7">
        <f t="shared" si="3"/>
        <v>89</v>
      </c>
      <c r="L19" s="7">
        <f t="shared" si="4"/>
        <v>1</v>
      </c>
    </row>
    <row r="20" spans="1:14">
      <c r="A20" s="12">
        <v>119</v>
      </c>
      <c r="B20" s="8" t="s">
        <v>3</v>
      </c>
      <c r="C20" s="8" t="s">
        <v>1</v>
      </c>
      <c r="D20" s="8">
        <v>89</v>
      </c>
      <c r="E20" s="8">
        <v>35</v>
      </c>
      <c r="F20" s="8">
        <v>30</v>
      </c>
      <c r="G20" s="8">
        <v>51</v>
      </c>
      <c r="H20" s="7">
        <f t="shared" si="0"/>
        <v>205</v>
      </c>
      <c r="I20" s="7">
        <f t="shared" si="1"/>
        <v>51.249999999999993</v>
      </c>
      <c r="J20" s="7" t="str">
        <f t="shared" si="2"/>
        <v>pass</v>
      </c>
      <c r="K20" s="7">
        <f t="shared" si="3"/>
        <v>89</v>
      </c>
      <c r="L20" s="7">
        <f t="shared" si="4"/>
        <v>30</v>
      </c>
    </row>
    <row r="21" spans="1:14" ht="15" thickBot="1">
      <c r="A21" s="12">
        <v>120</v>
      </c>
      <c r="B21" s="4" t="s">
        <v>2</v>
      </c>
      <c r="C21" s="8" t="s">
        <v>1</v>
      </c>
      <c r="D21" s="4">
        <v>76</v>
      </c>
      <c r="E21" s="8">
        <v>13</v>
      </c>
      <c r="F21" s="4">
        <v>65</v>
      </c>
      <c r="G21" s="8">
        <v>47</v>
      </c>
      <c r="H21" s="7">
        <f t="shared" si="0"/>
        <v>201</v>
      </c>
      <c r="I21" s="7">
        <f t="shared" si="1"/>
        <v>50.249999999999993</v>
      </c>
      <c r="J21" s="7" t="str">
        <f t="shared" si="2"/>
        <v>pass</v>
      </c>
      <c r="K21" s="7">
        <f t="shared" si="3"/>
        <v>76</v>
      </c>
      <c r="L21" s="7">
        <f t="shared" si="4"/>
        <v>13</v>
      </c>
    </row>
    <row r="22" spans="1:14" ht="15" thickTop="1">
      <c r="A22" s="9"/>
      <c r="B22" s="9"/>
      <c r="C22" s="9"/>
      <c r="D22" s="9"/>
      <c r="E22" s="9"/>
      <c r="F22" s="9"/>
      <c r="G22" s="9"/>
      <c r="H22" s="7"/>
      <c r="I22" s="7"/>
      <c r="J22" s="7"/>
      <c r="K22" s="7"/>
      <c r="L22" s="7"/>
      <c r="N22">
        <f t="shared" ref="N22" si="5">COUNTIF(I22:I41,"fail")</f>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76062-E1FB-41E1-A7A7-894419D0A4FE}">
  <dimension ref="A3:B5"/>
  <sheetViews>
    <sheetView workbookViewId="0">
      <selection activeCell="C14" sqref="C14"/>
    </sheetView>
  </sheetViews>
  <sheetFormatPr defaultRowHeight="14.4"/>
  <cols>
    <col min="1" max="1" width="12.5546875" bestFit="1" customWidth="1"/>
    <col min="2" max="2" width="14" bestFit="1" customWidth="1"/>
  </cols>
  <sheetData>
    <row r="3" spans="1:2">
      <c r="A3" s="3" t="s">
        <v>35</v>
      </c>
      <c r="B3" t="s">
        <v>41</v>
      </c>
    </row>
    <row r="4" spans="1:2">
      <c r="A4" s="2" t="s">
        <v>34</v>
      </c>
      <c r="B4">
        <v>8</v>
      </c>
    </row>
    <row r="5" spans="1:2">
      <c r="A5" s="2" t="s">
        <v>33</v>
      </c>
      <c r="B5">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70BFD-FB91-4834-BC18-5C5136B9C7C9}">
  <dimension ref="A3:B23"/>
  <sheetViews>
    <sheetView topLeftCell="A2" workbookViewId="0">
      <selection activeCell="N21" sqref="N21"/>
    </sheetView>
  </sheetViews>
  <sheetFormatPr defaultRowHeight="14.4"/>
  <cols>
    <col min="1" max="1" width="13.77734375" bestFit="1" customWidth="1"/>
    <col min="2" max="2" width="11.6640625" bestFit="1" customWidth="1"/>
    <col min="3" max="3" width="11.109375" bestFit="1" customWidth="1"/>
  </cols>
  <sheetData>
    <row r="3" spans="1:2">
      <c r="A3" s="3" t="s">
        <v>35</v>
      </c>
      <c r="B3" t="s">
        <v>36</v>
      </c>
    </row>
    <row r="4" spans="1:2">
      <c r="A4" s="2" t="s">
        <v>14</v>
      </c>
      <c r="B4">
        <v>253</v>
      </c>
    </row>
    <row r="5" spans="1:2">
      <c r="A5" s="2" t="s">
        <v>2</v>
      </c>
      <c r="B5">
        <v>201</v>
      </c>
    </row>
    <row r="6" spans="1:2">
      <c r="A6" s="2" t="s">
        <v>19</v>
      </c>
      <c r="B6">
        <v>211</v>
      </c>
    </row>
    <row r="7" spans="1:2">
      <c r="A7" s="2" t="s">
        <v>18</v>
      </c>
      <c r="B7">
        <v>216</v>
      </c>
    </row>
    <row r="8" spans="1:2">
      <c r="A8" s="2" t="s">
        <v>11</v>
      </c>
      <c r="B8">
        <v>161</v>
      </c>
    </row>
    <row r="9" spans="1:2">
      <c r="A9" s="2" t="s">
        <v>16</v>
      </c>
      <c r="B9">
        <v>203</v>
      </c>
    </row>
    <row r="10" spans="1:2">
      <c r="A10" s="2" t="s">
        <v>13</v>
      </c>
      <c r="B10">
        <v>105</v>
      </c>
    </row>
    <row r="11" spans="1:2">
      <c r="A11" s="2" t="s">
        <v>12</v>
      </c>
      <c r="B11">
        <v>158</v>
      </c>
    </row>
    <row r="12" spans="1:2">
      <c r="A12" s="2" t="s">
        <v>8</v>
      </c>
      <c r="B12">
        <v>168</v>
      </c>
    </row>
    <row r="13" spans="1:2">
      <c r="A13" s="2" t="s">
        <v>17</v>
      </c>
      <c r="B13">
        <v>194</v>
      </c>
    </row>
    <row r="14" spans="1:2">
      <c r="A14" s="2" t="s">
        <v>6</v>
      </c>
      <c r="B14">
        <v>134</v>
      </c>
    </row>
    <row r="15" spans="1:2">
      <c r="A15" s="2" t="s">
        <v>7</v>
      </c>
      <c r="B15">
        <v>156</v>
      </c>
    </row>
    <row r="16" spans="1:2">
      <c r="A16" s="2" t="s">
        <v>21</v>
      </c>
      <c r="B16">
        <v>132</v>
      </c>
    </row>
    <row r="17" spans="1:2">
      <c r="A17" s="2" t="s">
        <v>10</v>
      </c>
      <c r="B17">
        <v>210</v>
      </c>
    </row>
    <row r="18" spans="1:2">
      <c r="A18" s="2" t="s">
        <v>3</v>
      </c>
      <c r="B18">
        <v>205</v>
      </c>
    </row>
    <row r="19" spans="1:2">
      <c r="A19" s="2" t="s">
        <v>20</v>
      </c>
      <c r="B19">
        <v>206</v>
      </c>
    </row>
    <row r="20" spans="1:2">
      <c r="A20" s="2" t="s">
        <v>4</v>
      </c>
      <c r="B20">
        <v>235</v>
      </c>
    </row>
    <row r="21" spans="1:2">
      <c r="A21" s="2" t="s">
        <v>15</v>
      </c>
      <c r="B21">
        <v>251</v>
      </c>
    </row>
    <row r="22" spans="1:2">
      <c r="A22" s="2" t="s">
        <v>9</v>
      </c>
      <c r="B22">
        <v>266</v>
      </c>
    </row>
    <row r="23" spans="1:2">
      <c r="A23" s="2" t="s">
        <v>5</v>
      </c>
      <c r="B23">
        <v>297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Student_Performance_Dashboard</vt:lpstr>
      <vt:lpstr>Data</vt: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HIMANSHI MAHOUR</dc:creator>
  <cp:lastModifiedBy>jyoti mahour</cp:lastModifiedBy>
  <dcterms:created xsi:type="dcterms:W3CDTF">2025-09-04T04:19:29Z</dcterms:created>
  <dcterms:modified xsi:type="dcterms:W3CDTF">2025-09-04T08:23:11Z</dcterms:modified>
</cp:coreProperties>
</file>