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N\4to Año\A - Teoría de Circuitos II\Labo\Trabajo_Laboratorio\Mediciones\"/>
    </mc:Choice>
  </mc:AlternateContent>
  <xr:revisionPtr revIDLastSave="0" documentId="13_ncr:1_{3FEB6B64-6267-4B3D-B85A-497FD96B1045}" xr6:coauthVersionLast="47" xr6:coauthVersionMax="47" xr10:uidLastSave="{00000000-0000-0000-0000-000000000000}"/>
  <bookViews>
    <workbookView xWindow="-120" yWindow="-120" windowWidth="29040" windowHeight="15840" xr2:uid="{6CDC8675-2B52-4C77-82AA-8DB947B09C51}"/>
  </bookViews>
  <sheets>
    <sheet name="Sheet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25" i="2"/>
  <c r="J24" i="2"/>
  <c r="J23" i="2"/>
  <c r="J22" i="2"/>
  <c r="J15" i="2"/>
  <c r="J14" i="2"/>
  <c r="J10" i="2"/>
  <c r="J11" i="2"/>
  <c r="J12" i="2"/>
  <c r="J13" i="2"/>
  <c r="J16" i="2"/>
  <c r="J17" i="2"/>
  <c r="J18" i="2"/>
  <c r="J19" i="2"/>
  <c r="J20" i="2"/>
  <c r="J21" i="2"/>
  <c r="J9" i="2"/>
  <c r="I4" i="2"/>
  <c r="G14" i="2"/>
  <c r="I16" i="2"/>
  <c r="I17" i="2"/>
  <c r="I18" i="2"/>
  <c r="I19" i="2"/>
  <c r="I20" i="2"/>
  <c r="I21" i="2"/>
  <c r="I22" i="2"/>
  <c r="I23" i="2"/>
  <c r="I24" i="2"/>
  <c r="I25" i="2"/>
  <c r="I26" i="2"/>
  <c r="I15" i="2"/>
  <c r="I5" i="2"/>
  <c r="I6" i="2"/>
  <c r="I7" i="2"/>
  <c r="I8" i="2"/>
  <c r="I9" i="2"/>
  <c r="I10" i="2"/>
  <c r="I11" i="2"/>
  <c r="I12" i="2"/>
  <c r="I13" i="2"/>
  <c r="I14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3" i="2"/>
  <c r="G12" i="2"/>
  <c r="G11" i="2"/>
  <c r="G10" i="2"/>
  <c r="G9" i="2"/>
  <c r="G8" i="2"/>
  <c r="G7" i="2"/>
  <c r="G6" i="2"/>
  <c r="G5" i="2"/>
  <c r="G4" i="2"/>
</calcChain>
</file>

<file path=xl/sharedStrings.xml><?xml version="1.0" encoding="utf-8"?>
<sst xmlns="http://schemas.openxmlformats.org/spreadsheetml/2006/main" count="25" uniqueCount="23">
  <si>
    <t xml:space="preserve">Tabla de mediciones </t>
  </si>
  <si>
    <t>Frecuencia</t>
  </si>
  <si>
    <t>Spice</t>
  </si>
  <si>
    <t>Laboratorio</t>
  </si>
  <si>
    <t>f0 Spice</t>
  </si>
  <si>
    <t>Modulo</t>
  </si>
  <si>
    <t>Fase</t>
  </si>
  <si>
    <t xml:space="preserve">Trigger </t>
  </si>
  <si>
    <t>Entrada</t>
  </si>
  <si>
    <t>Vrms in</t>
  </si>
  <si>
    <t>Vrms out</t>
  </si>
  <si>
    <t>Modulo dB</t>
  </si>
  <si>
    <t>Promediador</t>
  </si>
  <si>
    <t>La fase se mide en los maximos para reducir el ruido</t>
  </si>
  <si>
    <t>el desfasaje es del canal 2 con respecto al canal 1</t>
  </si>
  <si>
    <t>pozo:</t>
  </si>
  <si>
    <t>49,824Hz</t>
  </si>
  <si>
    <t>esta medición está hecha con 64 muestras</t>
  </si>
  <si>
    <t>Mediciones con 15Vpp</t>
  </si>
  <si>
    <t>Fase [°]</t>
  </si>
  <si>
    <t>Retardo de fase [ms]</t>
  </si>
  <si>
    <t>Retardo de grupo [ms]</t>
  </si>
  <si>
    <t>phase unwrapping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</si>
</sst>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4" xfId="0" applyNumberFormat="1" applyBorder="1"/>
    <xf numFmtId="0" fontId="0" fillId="0" borderId="1" xfId="0" applyBorder="1"/>
    <xf numFmtId="0" fontId="0" fillId="0" borderId="3" xfId="0" applyBorder="1"/>
    <xf numFmtId="164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5" borderId="1" xfId="0" applyFill="1" applyBorder="1"/>
    <xf numFmtId="0" fontId="0" fillId="5" borderId="3" xfId="0" applyFill="1" applyBorder="1"/>
    <xf numFmtId="0" fontId="0" fillId="5" borderId="8" xfId="0" applyFill="1" applyBorder="1"/>
    <xf numFmtId="0" fontId="0" fillId="0" borderId="9" xfId="0" applyBorder="1"/>
    <xf numFmtId="0" fontId="0" fillId="0" borderId="11" xfId="0" applyBorder="1"/>
    <xf numFmtId="0" fontId="0" fillId="5" borderId="9" xfId="0" applyFill="1" applyBorder="1"/>
    <xf numFmtId="0" fontId="0" fillId="6" borderId="12" xfId="0" applyFill="1" applyBorder="1"/>
    <xf numFmtId="0" fontId="1" fillId="6" borderId="13" xfId="0" applyFont="1" applyFill="1" applyBorder="1"/>
    <xf numFmtId="0" fontId="1" fillId="6" borderId="12" xfId="0" applyFont="1" applyFill="1" applyBorder="1"/>
    <xf numFmtId="0" fontId="0" fillId="4" borderId="0" xfId="0" applyFill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5" borderId="0" xfId="0" applyFill="1" applyBorder="1"/>
    <xf numFmtId="0" fontId="0" fillId="5" borderId="10" xfId="0" applyFill="1" applyBorder="1"/>
    <xf numFmtId="0" fontId="0" fillId="5" borderId="0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'Sheet1 (2)'!$A$4:$A$26</c:f>
              <c:numCache>
                <c:formatCode>General</c:formatCode>
                <c:ptCount val="23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42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</c:numCache>
            </c:numRef>
          </c:cat>
          <c:val>
            <c:numRef>
              <c:f>'Sheet1 (2)'!$I$4:$I$26</c:f>
              <c:numCache>
                <c:formatCode>General</c:formatCode>
                <c:ptCount val="23"/>
                <c:pt idx="0">
                  <c:v>-10.8</c:v>
                </c:pt>
                <c:pt idx="1">
                  <c:v>-12.96</c:v>
                </c:pt>
                <c:pt idx="2">
                  <c:v>-16.38</c:v>
                </c:pt>
                <c:pt idx="3">
                  <c:v>-20.16</c:v>
                </c:pt>
                <c:pt idx="4">
                  <c:v>-27.216000000000005</c:v>
                </c:pt>
                <c:pt idx="5">
                  <c:v>-33.264000000000003</c:v>
                </c:pt>
                <c:pt idx="6">
                  <c:v>-40.5</c:v>
                </c:pt>
                <c:pt idx="7">
                  <c:v>-46.367999999999995</c:v>
                </c:pt>
                <c:pt idx="8">
                  <c:v>-54.143999999999998</c:v>
                </c:pt>
                <c:pt idx="9">
                  <c:v>-62.208000000000006</c:v>
                </c:pt>
                <c:pt idx="10">
                  <c:v>-70.56</c:v>
                </c:pt>
                <c:pt idx="11">
                  <c:v>82.800000000000011</c:v>
                </c:pt>
                <c:pt idx="12">
                  <c:v>73.584000000000003</c:v>
                </c:pt>
                <c:pt idx="13">
                  <c:v>64.22399999999999</c:v>
                </c:pt>
                <c:pt idx="14">
                  <c:v>54.71999999999997</c:v>
                </c:pt>
                <c:pt idx="15">
                  <c:v>48.95999999999998</c:v>
                </c:pt>
                <c:pt idx="16">
                  <c:v>43.199999999999989</c:v>
                </c:pt>
                <c:pt idx="17">
                  <c:v>37.44</c:v>
                </c:pt>
                <c:pt idx="18">
                  <c:v>30.095999999999947</c:v>
                </c:pt>
                <c:pt idx="19">
                  <c:v>23.04000000000002</c:v>
                </c:pt>
                <c:pt idx="20">
                  <c:v>18.360000000000014</c:v>
                </c:pt>
                <c:pt idx="21">
                  <c:v>14.759999999999991</c:v>
                </c:pt>
                <c:pt idx="22">
                  <c:v>11.699999999999989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F-4A2D-BA6C-EBCA2C79D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911135"/>
        <c:axId val="1201911615"/>
      </c:lineChart>
      <c:catAx>
        <c:axId val="120191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frecuencia</a:t>
                </a:r>
                <a:r>
                  <a:rPr lang="es-AR" baseline="0"/>
                  <a:t> [Hz]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1911615"/>
        <c:crosses val="autoZero"/>
        <c:auto val="1"/>
        <c:lblAlgn val="ctr"/>
        <c:lblOffset val="100"/>
        <c:noMultiLvlLbl val="0"/>
      </c:catAx>
      <c:valAx>
        <c:axId val="12019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fase</a:t>
                </a:r>
                <a:r>
                  <a:rPr lang="es-AR" baseline="0"/>
                  <a:t> [°]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191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118209808875917"/>
          <c:y val="2.0458858363484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24793888488207153"/>
          <c:y val="0.11234284765744809"/>
          <c:w val="0.71848646397953797"/>
          <c:h val="0.78709205500910351"/>
        </c:manualLayout>
      </c:layout>
      <c:lineChart>
        <c:grouping val="stacked"/>
        <c:varyColors val="0"/>
        <c:ser>
          <c:idx val="0"/>
          <c:order val="0"/>
          <c:tx>
            <c:v>Respuesta de módulo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'Sheet1 (2)'!$A$4:$A$26</c:f>
              <c:numCache>
                <c:formatCode>General</c:formatCode>
                <c:ptCount val="23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42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58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</c:numCache>
            </c:numRef>
          </c:cat>
          <c:val>
            <c:numRef>
              <c:f>'Sheet1 (2)'!$G$4:$G$26</c:f>
              <c:numCache>
                <c:formatCode>0.000</c:formatCode>
                <c:ptCount val="23"/>
                <c:pt idx="0">
                  <c:v>8.376043344626255E-2</c:v>
                </c:pt>
                <c:pt idx="1">
                  <c:v>-0.10041602750101497</c:v>
                </c:pt>
                <c:pt idx="2">
                  <c:v>-0.28535923633960636</c:v>
                </c:pt>
                <c:pt idx="3">
                  <c:v>-0.79017082567347174</c:v>
                </c:pt>
                <c:pt idx="4">
                  <c:v>-1.2303607583843004</c:v>
                </c:pt>
                <c:pt idx="5">
                  <c:v>-2.0619917565150776</c:v>
                </c:pt>
                <c:pt idx="6">
                  <c:v>-2.7988929046651654</c:v>
                </c:pt>
                <c:pt idx="7">
                  <c:v>-3.5546641224531594</c:v>
                </c:pt>
                <c:pt idx="8">
                  <c:v>-5.7468791652216211</c:v>
                </c:pt>
                <c:pt idx="9">
                  <c:v>-8.9726543381644994</c:v>
                </c:pt>
                <c:pt idx="10">
                  <c:v>-15.641898554308572</c:v>
                </c:pt>
                <c:pt idx="11">
                  <c:v>-25.715236545024126</c:v>
                </c:pt>
                <c:pt idx="12">
                  <c:v>-11.895215051729258</c:v>
                </c:pt>
                <c:pt idx="13">
                  <c:v>-7.3215229991032036</c:v>
                </c:pt>
                <c:pt idx="14">
                  <c:v>-4.9758075515077147</c:v>
                </c:pt>
                <c:pt idx="15">
                  <c:v>-3.5136655847990825</c:v>
                </c:pt>
                <c:pt idx="16">
                  <c:v>-2.5862907333717593</c:v>
                </c:pt>
                <c:pt idx="17">
                  <c:v>-1.9504540448947338</c:v>
                </c:pt>
                <c:pt idx="18">
                  <c:v>-1.2041845694338289</c:v>
                </c:pt>
                <c:pt idx="19">
                  <c:v>-0.80181879528557698</c:v>
                </c:pt>
                <c:pt idx="20">
                  <c:v>-0.36612617783719015</c:v>
                </c:pt>
                <c:pt idx="21">
                  <c:v>-0.16388957230543039</c:v>
                </c:pt>
                <c:pt idx="22">
                  <c:v>-9.7962199720852988E-2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6-4BFA-BEEC-50D374D00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852783"/>
        <c:axId val="1211851823"/>
      </c:lineChart>
      <c:catAx>
        <c:axId val="121185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frecuencia</a:t>
                </a:r>
                <a:r>
                  <a:rPr lang="es-AR" baseline="0"/>
                  <a:t> [Hz]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1851823"/>
        <c:crosses val="autoZero"/>
        <c:auto val="1"/>
        <c:lblAlgn val="ctr"/>
        <c:lblOffset val="100"/>
        <c:noMultiLvlLbl val="1"/>
      </c:catAx>
      <c:valAx>
        <c:axId val="12118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módulo</a:t>
                </a:r>
                <a:r>
                  <a:rPr lang="es-AR" baseline="0"/>
                  <a:t> [dB]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185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Retardo</a:t>
            </a:r>
            <a:r>
              <a:rPr lang="es-AR" baseline="0"/>
              <a:t> de grupo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'Sheet1 (2)'!$A$5:$A$25</c:f>
              <c:numCache>
                <c:formatCode>General</c:formatCode>
                <c:ptCount val="21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58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</c:numCache>
            </c:numRef>
          </c:cat>
          <c:val>
            <c:numRef>
              <c:f>'Sheet1 (2)'!$J$5:$J$25</c:f>
              <c:numCache>
                <c:formatCode>General</c:formatCode>
                <c:ptCount val="21"/>
                <c:pt idx="0">
                  <c:v>1.5499999999999996</c:v>
                </c:pt>
                <c:pt idx="1">
                  <c:v>1.9999999999999996</c:v>
                </c:pt>
                <c:pt idx="2">
                  <c:v>4.3000000000000025</c:v>
                </c:pt>
                <c:pt idx="3">
                  <c:v>9.1000000000000014</c:v>
                </c:pt>
                <c:pt idx="4">
                  <c:v>12.299999999999995</c:v>
                </c:pt>
                <c:pt idx="5">
                  <c:v>18.199999999999992</c:v>
                </c:pt>
                <c:pt idx="6">
                  <c:v>18.95</c:v>
                </c:pt>
                <c:pt idx="7">
                  <c:v>22.000000000000018</c:v>
                </c:pt>
                <c:pt idx="8">
                  <c:v>22.800000000000004</c:v>
                </c:pt>
                <c:pt idx="9">
                  <c:v>48.59999999999998</c:v>
                </c:pt>
                <c:pt idx="10">
                  <c:v>49.79999999999999</c:v>
                </c:pt>
                <c:pt idx="11">
                  <c:v>25.800000000000033</c:v>
                </c:pt>
                <c:pt idx="12">
                  <c:v>26.200000000000045</c:v>
                </c:pt>
                <c:pt idx="13">
                  <c:v>21.200000000000014</c:v>
                </c:pt>
                <c:pt idx="14">
                  <c:v>15.999999999999977</c:v>
                </c:pt>
                <c:pt idx="15">
                  <c:v>15.999999999999977</c:v>
                </c:pt>
                <c:pt idx="16">
                  <c:v>12.133333333333372</c:v>
                </c:pt>
                <c:pt idx="17">
                  <c:v>9.999999999999984</c:v>
                </c:pt>
                <c:pt idx="18">
                  <c:v>4.6571428571428299</c:v>
                </c:pt>
                <c:pt idx="19">
                  <c:v>2.3000000000000083</c:v>
                </c:pt>
                <c:pt idx="20">
                  <c:v>1.850000000000007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2-4EAE-A5BC-29908E460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188911"/>
        <c:axId val="1794830847"/>
      </c:lineChart>
      <c:catAx>
        <c:axId val="16761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frecuencia</a:t>
                </a:r>
                <a:r>
                  <a:rPr lang="es-AR" baseline="0"/>
                  <a:t> [Hz]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94830847"/>
        <c:crosses val="autoZero"/>
        <c:auto val="1"/>
        <c:lblAlgn val="ctr"/>
        <c:lblOffset val="100"/>
        <c:noMultiLvlLbl val="0"/>
      </c:catAx>
      <c:valAx>
        <c:axId val="17948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Group</a:t>
                </a:r>
                <a:r>
                  <a:rPr lang="es-AR" baseline="0"/>
                  <a:t> delay [ms]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618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838199</xdr:colOff>
      <xdr:row>28</xdr:row>
      <xdr:rowOff>188594</xdr:rowOff>
    </xdr:from>
    <xdr:to>
      <xdr:col>17</xdr:col>
      <xdr:colOff>714374</xdr:colOff>
      <xdr:row>56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F5284-3884-0AD8-176C-6273D308B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542926</xdr:colOff>
      <xdr:row>28</xdr:row>
      <xdr:rowOff>188593</xdr:rowOff>
    </xdr:from>
    <xdr:to>
      <xdr:col>9</xdr:col>
      <xdr:colOff>228600</xdr:colOff>
      <xdr:row>57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4578AB-868C-CD15-10EE-3BE9DCD5B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537882</xdr:colOff>
      <xdr:row>57</xdr:row>
      <xdr:rowOff>123265</xdr:rowOff>
    </xdr:from>
    <xdr:to>
      <xdr:col>9</xdr:col>
      <xdr:colOff>235323</xdr:colOff>
      <xdr:row>83</xdr:row>
      <xdr:rowOff>78441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C11B09-5E48-E39F-8BD3-B3C649123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C38B-E34C-4FC3-8946-C389CDFBE7B0}">
  <dimension ref="A1:T28"/>
  <sheetViews>
    <sheetView tabSelected="1" topLeftCell="A42" zoomScale="85" zoomScaleNormal="85" workbookViewId="0">
      <selection activeCell="K61" sqref="K61"/>
    </sheetView>
  </sheetViews>
  <sheetFormatPr baseColWidth="10" defaultColWidth="8.85546875" defaultRowHeight="15" x14ac:dyDescent="0.25"/>
  <cols>
    <col min="1" max="3" width="11.140625" customWidth="1"/>
    <col min="4" max="4" width="22.140625" customWidth="1"/>
    <col min="5" max="6" width="11.140625" customWidth="1"/>
    <col min="7" max="7" width="12.140625" customWidth="1"/>
    <col min="8" max="8" width="19.85546875" customWidth="1"/>
    <col min="9" max="9" width="15.28515625" customWidth="1"/>
    <col min="10" max="10" width="22.42578125" customWidth="1"/>
    <col min="12" max="12" width="12" customWidth="1"/>
    <col min="13" max="13" width="11.28515625" customWidth="1"/>
    <col min="14" max="14" width="24.28515625" customWidth="1"/>
    <col min="15" max="15" width="8.5703125" customWidth="1"/>
    <col min="16" max="16" width="7" customWidth="1"/>
    <col min="17" max="17" width="13.5703125" customWidth="1"/>
    <col min="18" max="18" width="10.7109375" customWidth="1"/>
    <col min="20" max="20" width="38" customWidth="1"/>
  </cols>
  <sheetData>
    <row r="1" spans="1:20" ht="15.75" thickBot="1" x14ac:dyDescent="0.3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N1" t="s">
        <v>22</v>
      </c>
      <c r="Q1" s="20" t="s">
        <v>13</v>
      </c>
      <c r="R1" s="20"/>
      <c r="S1" s="20"/>
      <c r="T1" s="20"/>
    </row>
    <row r="2" spans="1:20" x14ac:dyDescent="0.25">
      <c r="A2" s="21" t="s">
        <v>1</v>
      </c>
      <c r="B2" s="29" t="s">
        <v>2</v>
      </c>
      <c r="C2" s="30"/>
      <c r="D2" s="31"/>
      <c r="E2" s="23" t="s">
        <v>3</v>
      </c>
      <c r="F2" s="24"/>
      <c r="G2" s="24"/>
      <c r="H2" s="24"/>
      <c r="I2" s="24"/>
      <c r="J2" s="25"/>
      <c r="Q2" t="s">
        <v>4</v>
      </c>
      <c r="R2">
        <v>49.997999999999998</v>
      </c>
      <c r="S2" t="s">
        <v>12</v>
      </c>
      <c r="T2">
        <v>4</v>
      </c>
    </row>
    <row r="3" spans="1:20" x14ac:dyDescent="0.25">
      <c r="A3" s="22"/>
      <c r="B3" s="16" t="s">
        <v>5</v>
      </c>
      <c r="C3" s="11" t="s">
        <v>6</v>
      </c>
      <c r="D3" s="12" t="s">
        <v>21</v>
      </c>
      <c r="E3" s="13" t="s">
        <v>9</v>
      </c>
      <c r="F3" s="26" t="s">
        <v>10</v>
      </c>
      <c r="G3" s="26" t="s">
        <v>11</v>
      </c>
      <c r="H3" s="26" t="s">
        <v>20</v>
      </c>
      <c r="I3" s="28" t="s">
        <v>19</v>
      </c>
      <c r="J3" s="27" t="s">
        <v>21</v>
      </c>
      <c r="Q3" t="s">
        <v>7</v>
      </c>
      <c r="R3" t="s">
        <v>8</v>
      </c>
    </row>
    <row r="4" spans="1:20" x14ac:dyDescent="0.25">
      <c r="A4" s="19">
        <v>25</v>
      </c>
      <c r="B4" s="14">
        <v>-3.6999999999999998E-2</v>
      </c>
      <c r="C4" s="6">
        <v>-7</v>
      </c>
      <c r="D4" s="7">
        <v>1.3</v>
      </c>
      <c r="E4" s="14">
        <v>5.16</v>
      </c>
      <c r="F4" s="6">
        <v>5.21</v>
      </c>
      <c r="G4" s="8">
        <f>20*LOG10(F4/E4)</f>
        <v>8.376043344626255E-2</v>
      </c>
      <c r="H4" s="6">
        <v>1.2</v>
      </c>
      <c r="I4" s="6">
        <f>-H4*A4*360*0.001</f>
        <v>-10.8</v>
      </c>
      <c r="J4" s="7"/>
      <c r="Q4" t="s">
        <v>14</v>
      </c>
    </row>
    <row r="5" spans="1:20" x14ac:dyDescent="0.25">
      <c r="A5" s="17">
        <v>30</v>
      </c>
      <c r="B5" s="14">
        <v>-0.1</v>
      </c>
      <c r="C5" s="6">
        <v>-10</v>
      </c>
      <c r="D5" s="7">
        <v>1.9</v>
      </c>
      <c r="E5" s="14">
        <v>5.22</v>
      </c>
      <c r="F5" s="6">
        <v>5.16</v>
      </c>
      <c r="G5" s="8">
        <f t="shared" ref="G5:G28" si="0">20*LOG10(F5/E5)</f>
        <v>-0.10041602750101497</v>
      </c>
      <c r="H5" s="6">
        <v>1.2</v>
      </c>
      <c r="I5" s="6">
        <f t="shared" ref="I5:I13" si="1">-H5*A5*360*0.001</f>
        <v>-12.96</v>
      </c>
      <c r="J5" s="7">
        <f>-(I6-I4)/(360*(A6-A4))*1000</f>
        <v>1.5499999999999996</v>
      </c>
    </row>
    <row r="6" spans="1:20" x14ac:dyDescent="0.25">
      <c r="A6" s="17">
        <v>35</v>
      </c>
      <c r="B6" s="14">
        <v>-0.25</v>
      </c>
      <c r="C6" s="6">
        <v>-14.4</v>
      </c>
      <c r="D6" s="7">
        <v>3.2</v>
      </c>
      <c r="E6" s="14">
        <v>5.26</v>
      </c>
      <c r="F6" s="6">
        <v>5.09</v>
      </c>
      <c r="G6" s="8">
        <f t="shared" si="0"/>
        <v>-0.28535923633960636</v>
      </c>
      <c r="H6" s="6">
        <v>1.3</v>
      </c>
      <c r="I6" s="6">
        <f t="shared" si="1"/>
        <v>-16.38</v>
      </c>
      <c r="J6" s="7">
        <f>-(I7-I5)/(360*(A7-A5))*1000</f>
        <v>1.9999999999999996</v>
      </c>
      <c r="Q6" t="s">
        <v>18</v>
      </c>
    </row>
    <row r="7" spans="1:20" x14ac:dyDescent="0.25">
      <c r="A7" s="17">
        <v>40</v>
      </c>
      <c r="B7" s="14">
        <v>-0.66549999999999998</v>
      </c>
      <c r="C7" s="6">
        <v>-22.62</v>
      </c>
      <c r="D7" s="7">
        <v>6.4</v>
      </c>
      <c r="E7" s="14">
        <v>5.29</v>
      </c>
      <c r="F7" s="6">
        <v>4.83</v>
      </c>
      <c r="G7" s="8">
        <f t="shared" si="0"/>
        <v>-0.79017082567347174</v>
      </c>
      <c r="H7" s="6">
        <v>1.4</v>
      </c>
      <c r="I7" s="6">
        <f t="shared" si="1"/>
        <v>-20.16</v>
      </c>
      <c r="J7" s="7">
        <f>-(I8-I6)/(360*(A8-A6))*1000</f>
        <v>4.3000000000000025</v>
      </c>
    </row>
    <row r="8" spans="1:20" x14ac:dyDescent="0.25">
      <c r="A8" s="17">
        <v>42</v>
      </c>
      <c r="B8" s="14">
        <v>-1.06</v>
      </c>
      <c r="C8" s="6">
        <v>-28.07</v>
      </c>
      <c r="D8" s="7">
        <v>9.09</v>
      </c>
      <c r="E8" s="14">
        <v>5.3</v>
      </c>
      <c r="F8" s="6">
        <v>4.5999999999999996</v>
      </c>
      <c r="G8" s="8">
        <f t="shared" si="0"/>
        <v>-1.2303607583843004</v>
      </c>
      <c r="H8" s="6">
        <v>1.8</v>
      </c>
      <c r="I8" s="6">
        <f t="shared" si="1"/>
        <v>-27.216000000000005</v>
      </c>
      <c r="J8" s="7">
        <f>-(I9-I7)/(360*(A9-A7))*1000</f>
        <v>9.1000000000000014</v>
      </c>
    </row>
    <row r="9" spans="1:20" x14ac:dyDescent="0.25">
      <c r="A9" s="17">
        <v>44</v>
      </c>
      <c r="B9" s="14">
        <v>-1.8380000000000001</v>
      </c>
      <c r="C9" s="6">
        <v>-36.229999999999997</v>
      </c>
      <c r="D9" s="7">
        <v>13.6</v>
      </c>
      <c r="E9" s="14">
        <v>5.3</v>
      </c>
      <c r="F9" s="6">
        <v>4.18</v>
      </c>
      <c r="G9" s="8">
        <f t="shared" si="0"/>
        <v>-2.0619917565150776</v>
      </c>
      <c r="H9" s="6">
        <v>2.1</v>
      </c>
      <c r="I9" s="6">
        <f t="shared" si="1"/>
        <v>-33.264000000000003</v>
      </c>
      <c r="J9" s="7">
        <f>-(I10-I8)/(360*(A10-A8))*1000</f>
        <v>12.299999999999995</v>
      </c>
    </row>
    <row r="10" spans="1:20" x14ac:dyDescent="0.25">
      <c r="A10" s="17">
        <v>45</v>
      </c>
      <c r="B10" s="14">
        <v>-2.5099999999999998</v>
      </c>
      <c r="C10" s="6">
        <v>-41.72</v>
      </c>
      <c r="D10" s="7">
        <v>16.8</v>
      </c>
      <c r="E10" s="14">
        <v>5.3</v>
      </c>
      <c r="F10" s="6">
        <v>3.84</v>
      </c>
      <c r="G10" s="8">
        <f t="shared" si="0"/>
        <v>-2.7988929046651654</v>
      </c>
      <c r="H10" s="6">
        <v>2.5</v>
      </c>
      <c r="I10" s="6">
        <f t="shared" si="1"/>
        <v>-40.5</v>
      </c>
      <c r="J10" s="7">
        <f t="shared" ref="J10:J25" si="2">-(I11-I9)/(360*(A11-A9))*1000</f>
        <v>18.199999999999992</v>
      </c>
    </row>
    <row r="11" spans="1:20" x14ac:dyDescent="0.25">
      <c r="A11" s="17">
        <v>46</v>
      </c>
      <c r="B11" s="14">
        <v>-3.52</v>
      </c>
      <c r="C11" s="6">
        <v>-48.322000000000003</v>
      </c>
      <c r="D11" s="7">
        <v>20.66</v>
      </c>
      <c r="E11" s="14">
        <v>5.3</v>
      </c>
      <c r="F11" s="6">
        <v>3.52</v>
      </c>
      <c r="G11" s="8">
        <f t="shared" si="0"/>
        <v>-3.5546641224531594</v>
      </c>
      <c r="H11" s="6">
        <v>2.8</v>
      </c>
      <c r="I11" s="6">
        <f t="shared" si="1"/>
        <v>-46.367999999999995</v>
      </c>
      <c r="J11" s="7">
        <f t="shared" si="2"/>
        <v>18.95</v>
      </c>
    </row>
    <row r="12" spans="1:20" x14ac:dyDescent="0.25">
      <c r="A12" s="17">
        <v>47</v>
      </c>
      <c r="B12" s="14">
        <v>-5.16</v>
      </c>
      <c r="C12" s="6">
        <v>-56.58</v>
      </c>
      <c r="D12" s="7">
        <v>25.21</v>
      </c>
      <c r="E12" s="14">
        <v>5.31</v>
      </c>
      <c r="F12" s="6">
        <v>2.74</v>
      </c>
      <c r="G12" s="8">
        <f t="shared" si="0"/>
        <v>-5.7468791652216211</v>
      </c>
      <c r="H12" s="6">
        <v>3.2</v>
      </c>
      <c r="I12" s="6">
        <f t="shared" si="1"/>
        <v>-54.143999999999998</v>
      </c>
      <c r="J12" s="7">
        <f t="shared" si="2"/>
        <v>22.000000000000018</v>
      </c>
    </row>
    <row r="13" spans="1:20" x14ac:dyDescent="0.25">
      <c r="A13" s="17">
        <v>48</v>
      </c>
      <c r="B13" s="14">
        <v>-7.9180000000000001</v>
      </c>
      <c r="C13" s="6">
        <v>-66.38</v>
      </c>
      <c r="D13" s="7">
        <v>26.69</v>
      </c>
      <c r="E13" s="14">
        <v>5.31</v>
      </c>
      <c r="F13" s="6">
        <v>1.89</v>
      </c>
      <c r="G13" s="8">
        <f t="shared" si="0"/>
        <v>-8.9726543381644994</v>
      </c>
      <c r="H13" s="6">
        <v>3.6</v>
      </c>
      <c r="I13" s="6">
        <f t="shared" si="1"/>
        <v>-62.208000000000006</v>
      </c>
      <c r="J13" s="7">
        <f t="shared" si="2"/>
        <v>22.800000000000004</v>
      </c>
    </row>
    <row r="14" spans="1:20" x14ac:dyDescent="0.25">
      <c r="A14" s="17">
        <v>49</v>
      </c>
      <c r="B14" s="14">
        <v>-13.81</v>
      </c>
      <c r="C14" s="6">
        <v>-78.099999999999994</v>
      </c>
      <c r="D14" s="7">
        <v>32.99</v>
      </c>
      <c r="E14" s="14">
        <v>5.31</v>
      </c>
      <c r="F14" s="6">
        <v>0.877</v>
      </c>
      <c r="G14" s="8">
        <f>20*LOG10(F14/E14)</f>
        <v>-15.641898554308572</v>
      </c>
      <c r="H14" s="6">
        <v>4</v>
      </c>
      <c r="I14" s="6">
        <f>-H14*A14*360*0.001</f>
        <v>-70.56</v>
      </c>
      <c r="J14" s="7">
        <f>-(I15-180-I13)/(360*(A15-A13))*1000</f>
        <v>48.59999999999998</v>
      </c>
    </row>
    <row r="15" spans="1:20" x14ac:dyDescent="0.25">
      <c r="A15" s="19">
        <v>50</v>
      </c>
      <c r="B15" s="14">
        <v>-29.39</v>
      </c>
      <c r="C15" s="6">
        <v>-34.090000000000003</v>
      </c>
      <c r="D15" s="7">
        <v>36.520000000000003</v>
      </c>
      <c r="E15" s="14">
        <v>5.31</v>
      </c>
      <c r="F15" s="6">
        <v>0.27500000000000002</v>
      </c>
      <c r="G15" s="8">
        <f t="shared" si="0"/>
        <v>-25.715236545024126</v>
      </c>
      <c r="H15" s="6">
        <v>15.4</v>
      </c>
      <c r="I15" s="6">
        <f>360-H15*A15*360*0.001</f>
        <v>82.800000000000011</v>
      </c>
      <c r="J15" s="7">
        <f>-(I16-I14-180)/(360*(A16-A14))*1000</f>
        <v>49.79999999999999</v>
      </c>
    </row>
    <row r="16" spans="1:20" x14ac:dyDescent="0.25">
      <c r="A16" s="17">
        <v>51</v>
      </c>
      <c r="B16" s="14">
        <v>-13.44</v>
      </c>
      <c r="C16" s="6">
        <v>77.69</v>
      </c>
      <c r="D16" s="7">
        <v>31.61</v>
      </c>
      <c r="E16" s="14">
        <v>5.31</v>
      </c>
      <c r="F16" s="6">
        <v>1.35</v>
      </c>
      <c r="G16" s="8">
        <f t="shared" si="0"/>
        <v>-11.895215051729258</v>
      </c>
      <c r="H16" s="6">
        <v>15.6</v>
      </c>
      <c r="I16" s="6">
        <f t="shared" ref="I16:I26" si="3">360-H16*A16*360*0.001</f>
        <v>73.584000000000003</v>
      </c>
      <c r="J16" s="7">
        <f t="shared" si="2"/>
        <v>25.800000000000033</v>
      </c>
    </row>
    <row r="17" spans="1:10" x14ac:dyDescent="0.25">
      <c r="A17" s="17">
        <v>52</v>
      </c>
      <c r="B17" s="14">
        <v>-8.16</v>
      </c>
      <c r="C17" s="6">
        <v>66.94</v>
      </c>
      <c r="D17" s="7">
        <v>27.62</v>
      </c>
      <c r="E17" s="14">
        <v>5.32</v>
      </c>
      <c r="F17" s="6">
        <v>2.29</v>
      </c>
      <c r="G17" s="8">
        <f t="shared" si="0"/>
        <v>-7.3215229991032036</v>
      </c>
      <c r="H17" s="6">
        <v>15.8</v>
      </c>
      <c r="I17" s="6">
        <f t="shared" si="3"/>
        <v>64.22399999999999</v>
      </c>
      <c r="J17" s="7">
        <f t="shared" si="2"/>
        <v>26.200000000000045</v>
      </c>
    </row>
    <row r="18" spans="1:10" x14ac:dyDescent="0.25">
      <c r="A18" s="17">
        <v>53</v>
      </c>
      <c r="B18" s="14">
        <v>-5.45</v>
      </c>
      <c r="C18" s="6">
        <v>57.82</v>
      </c>
      <c r="D18" s="7">
        <v>23</v>
      </c>
      <c r="E18" s="14">
        <v>5.32</v>
      </c>
      <c r="F18" s="6">
        <v>3</v>
      </c>
      <c r="G18" s="8">
        <f t="shared" si="0"/>
        <v>-4.9758075515077147</v>
      </c>
      <c r="H18" s="6">
        <v>16</v>
      </c>
      <c r="I18" s="6">
        <f t="shared" si="3"/>
        <v>54.71999999999997</v>
      </c>
      <c r="J18" s="7">
        <f t="shared" si="2"/>
        <v>21.200000000000014</v>
      </c>
    </row>
    <row r="19" spans="1:10" x14ac:dyDescent="0.25">
      <c r="A19" s="17">
        <v>54</v>
      </c>
      <c r="B19" s="14">
        <v>-3.93</v>
      </c>
      <c r="C19" s="6">
        <v>50.62</v>
      </c>
      <c r="D19" s="7">
        <v>18.850000000000001</v>
      </c>
      <c r="E19" s="14">
        <v>5.32</v>
      </c>
      <c r="F19" s="6">
        <v>3.55</v>
      </c>
      <c r="G19" s="8">
        <f t="shared" si="0"/>
        <v>-3.5136655847990825</v>
      </c>
      <c r="H19" s="6">
        <v>16</v>
      </c>
      <c r="I19" s="6">
        <f t="shared" si="3"/>
        <v>48.95999999999998</v>
      </c>
      <c r="J19" s="7">
        <f t="shared" si="2"/>
        <v>15.999999999999977</v>
      </c>
    </row>
    <row r="20" spans="1:10" x14ac:dyDescent="0.25">
      <c r="A20" s="17">
        <v>55</v>
      </c>
      <c r="B20" s="14">
        <v>-2.9</v>
      </c>
      <c r="C20" s="6">
        <v>44.46</v>
      </c>
      <c r="D20" s="7">
        <v>15.23</v>
      </c>
      <c r="E20" s="14">
        <v>5.32</v>
      </c>
      <c r="F20" s="6">
        <v>3.95</v>
      </c>
      <c r="G20" s="8">
        <f t="shared" si="0"/>
        <v>-2.5862907333717593</v>
      </c>
      <c r="H20" s="6">
        <v>16</v>
      </c>
      <c r="I20" s="6">
        <f t="shared" si="3"/>
        <v>43.199999999999989</v>
      </c>
      <c r="J20" s="7">
        <f t="shared" si="2"/>
        <v>15.999999999999977</v>
      </c>
    </row>
    <row r="21" spans="1:10" x14ac:dyDescent="0.25">
      <c r="A21" s="17">
        <v>56</v>
      </c>
      <c r="B21" s="14">
        <v>-2.21</v>
      </c>
      <c r="C21" s="6">
        <v>39.39</v>
      </c>
      <c r="D21" s="7">
        <v>12.3</v>
      </c>
      <c r="E21" s="14">
        <v>5.32</v>
      </c>
      <c r="F21" s="6">
        <v>4.25</v>
      </c>
      <c r="G21" s="8">
        <f t="shared" si="0"/>
        <v>-1.9504540448947338</v>
      </c>
      <c r="H21" s="6">
        <v>16</v>
      </c>
      <c r="I21" s="6">
        <f t="shared" si="3"/>
        <v>37.44</v>
      </c>
      <c r="J21" s="7">
        <f t="shared" si="2"/>
        <v>12.133333333333372</v>
      </c>
    </row>
    <row r="22" spans="1:10" x14ac:dyDescent="0.25">
      <c r="A22" s="17">
        <v>58</v>
      </c>
      <c r="B22" s="14">
        <v>-1.4139999999999999</v>
      </c>
      <c r="C22" s="6">
        <v>32.11</v>
      </c>
      <c r="D22" s="7">
        <v>8.3699999999999992</v>
      </c>
      <c r="E22" s="14">
        <v>5.33</v>
      </c>
      <c r="F22" s="6">
        <v>4.6399999999999997</v>
      </c>
      <c r="G22" s="8">
        <f t="shared" si="0"/>
        <v>-1.2041845694338289</v>
      </c>
      <c r="H22" s="6">
        <v>15.8</v>
      </c>
      <c r="I22" s="6">
        <f t="shared" si="3"/>
        <v>30.095999999999947</v>
      </c>
      <c r="J22" s="7">
        <f t="shared" si="2"/>
        <v>9.999999999999984</v>
      </c>
    </row>
    <row r="23" spans="1:10" x14ac:dyDescent="0.25">
      <c r="A23" s="17">
        <v>60</v>
      </c>
      <c r="B23" s="14">
        <v>-0.97499999999999998</v>
      </c>
      <c r="C23" s="6">
        <v>27.02</v>
      </c>
      <c r="D23" s="7">
        <v>5.95</v>
      </c>
      <c r="E23" s="14">
        <v>5.33</v>
      </c>
      <c r="F23" s="6">
        <v>4.8600000000000003</v>
      </c>
      <c r="G23" s="8">
        <f t="shared" si="0"/>
        <v>-0.80181879528557698</v>
      </c>
      <c r="H23" s="6">
        <v>15.6</v>
      </c>
      <c r="I23" s="6">
        <f t="shared" si="3"/>
        <v>23.04000000000002</v>
      </c>
      <c r="J23" s="7">
        <f t="shared" si="2"/>
        <v>4.6571428571428299</v>
      </c>
    </row>
    <row r="24" spans="1:10" x14ac:dyDescent="0.25">
      <c r="A24" s="17">
        <v>65</v>
      </c>
      <c r="B24" s="14">
        <v>-0.48</v>
      </c>
      <c r="C24" s="6">
        <v>19.41</v>
      </c>
      <c r="D24" s="7">
        <v>2.988</v>
      </c>
      <c r="E24" s="14">
        <v>5.33</v>
      </c>
      <c r="F24" s="6">
        <v>5.1100000000000003</v>
      </c>
      <c r="G24" s="8">
        <f t="shared" si="0"/>
        <v>-0.36612617783719015</v>
      </c>
      <c r="H24" s="6">
        <v>14.6</v>
      </c>
      <c r="I24" s="6">
        <f t="shared" si="3"/>
        <v>18.360000000000014</v>
      </c>
      <c r="J24" s="7">
        <f t="shared" si="2"/>
        <v>2.3000000000000083</v>
      </c>
    </row>
    <row r="25" spans="1:10" x14ac:dyDescent="0.25">
      <c r="A25" s="17">
        <v>70</v>
      </c>
      <c r="B25" s="14">
        <v>-0.28299999999999997</v>
      </c>
      <c r="C25" s="6">
        <v>15.26</v>
      </c>
      <c r="D25" s="7">
        <v>1.78</v>
      </c>
      <c r="E25" s="14">
        <v>5.35</v>
      </c>
      <c r="F25" s="6">
        <v>5.25</v>
      </c>
      <c r="G25" s="8">
        <f t="shared" si="0"/>
        <v>-0.16388957230543039</v>
      </c>
      <c r="H25" s="6">
        <v>13.7</v>
      </c>
      <c r="I25" s="6">
        <f t="shared" si="3"/>
        <v>14.759999999999991</v>
      </c>
      <c r="J25" s="7">
        <f>-(I26-I24)/(360*(A26-A24))*1000</f>
        <v>1.850000000000007</v>
      </c>
    </row>
    <row r="26" spans="1:10" ht="15.75" thickBot="1" x14ac:dyDescent="0.3">
      <c r="A26" s="18">
        <v>75</v>
      </c>
      <c r="B26" s="15">
        <v>-0.184</v>
      </c>
      <c r="C26" s="9">
        <v>12.67</v>
      </c>
      <c r="D26" s="10">
        <v>1.18</v>
      </c>
      <c r="E26" s="15">
        <v>5.35</v>
      </c>
      <c r="F26" s="9">
        <v>5.29</v>
      </c>
      <c r="G26" s="5">
        <f t="shared" si="0"/>
        <v>-9.7962199720852988E-2</v>
      </c>
      <c r="H26" s="9">
        <v>12.9</v>
      </c>
      <c r="I26" s="9">
        <f t="shared" si="3"/>
        <v>11.699999999999989</v>
      </c>
    </row>
    <row r="27" spans="1:10" x14ac:dyDescent="0.25">
      <c r="A27" s="3" t="s">
        <v>16</v>
      </c>
      <c r="E27" s="2">
        <v>5.31</v>
      </c>
      <c r="F27" s="1">
        <v>0.111</v>
      </c>
      <c r="G27" s="4">
        <f t="shared" si="0"/>
        <v>-33.595430845896232</v>
      </c>
      <c r="I27" t="s">
        <v>15</v>
      </c>
    </row>
    <row r="28" spans="1:10" x14ac:dyDescent="0.25">
      <c r="E28" s="2">
        <v>5.28</v>
      </c>
      <c r="F28" s="1">
        <v>7.5999999999999998E-2</v>
      </c>
      <c r="G28" s="4">
        <f t="shared" si="0"/>
        <v>-36.836406605060418</v>
      </c>
      <c r="I28" t="s">
        <v>15</v>
      </c>
      <c r="J28" t="s">
        <v>17</v>
      </c>
    </row>
  </sheetData>
  <mergeCells count="5">
    <mergeCell ref="Q1:T1"/>
    <mergeCell ref="B2:D2"/>
    <mergeCell ref="A2:A3"/>
    <mergeCell ref="E2:J2"/>
    <mergeCell ref="A1:J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gongo</dc:creator>
  <cp:lastModifiedBy>Gonza</cp:lastModifiedBy>
  <dcterms:created xsi:type="dcterms:W3CDTF">2023-06-15T20:35:42Z</dcterms:created>
  <dcterms:modified xsi:type="dcterms:W3CDTF">2023-07-04T17:01:23Z</dcterms:modified>
</cp:coreProperties>
</file>