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https://tjxinc-my.sharepoint.com/personal/mar03172_tjx_com/Documents/Getting Started with Microsoft Excel/"/>
    </mc:Choice>
  </mc:AlternateContent>
  <xr:revisionPtr revIDLastSave="1" documentId="8_{EB146E38-D1A3-496B-9F3A-8913C314BD2F}" xr6:coauthVersionLast="45" xr6:coauthVersionMax="45" xr10:uidLastSave="{C6A7C80C-9C82-475E-9386-1045FC94F50E}"/>
  <bookViews>
    <workbookView xWindow="-108" yWindow="-108" windowWidth="23256" windowHeight="12576" tabRatio="886" xr2:uid="{00000000-000D-0000-FFFF-FFFF00000000}"/>
  </bookViews>
  <sheets>
    <sheet name="List_Example" sheetId="3" r:id="rId1"/>
    <sheet name="Spreadsheet_Example" sheetId="8" r:id="rId2"/>
    <sheet name="Labels" sheetId="4" r:id="rId3"/>
    <sheet name="Values" sheetId="5" state="hidden" r:id="rId4"/>
    <sheet name="Formulas" sheetId="6" state="hidden" r:id="rId5"/>
    <sheet name="Formats" sheetId="7" state="hidden" r:id="rId6"/>
    <sheet name="CondFmt" sheetId="9" r:id="rId7"/>
    <sheet name="Spreadsheet_Exercise" sheetId="12" r:id="rId8"/>
    <sheet name="Spreadsheet_Exercise_Solution" sheetId="14" state="hidden" r:id="rId9"/>
    <sheet name="List_Exercise " sheetId="15" r:id="rId10"/>
    <sheet name="List_Exercise SOLUTION" sheetId="16" state="hidden" r:id="rId11"/>
    <sheet name="Finance Exercise" sheetId="18" r:id="rId12"/>
    <sheet name="Finance Exercise_SOLUTION" sheetId="17" state="hidden"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17" l="1"/>
  <c r="H11" i="17"/>
  <c r="H13" i="17" l="1"/>
  <c r="G17" i="18"/>
  <c r="E17" i="18"/>
  <c r="G15" i="18"/>
  <c r="E15" i="18"/>
  <c r="G14" i="18"/>
  <c r="E14" i="18"/>
  <c r="G12" i="18"/>
  <c r="E12" i="18"/>
  <c r="G10" i="18"/>
  <c r="E10" i="18"/>
  <c r="G9" i="18"/>
  <c r="E9" i="18"/>
  <c r="B7" i="18"/>
  <c r="G17" i="17"/>
  <c r="E17" i="17"/>
  <c r="G15" i="17"/>
  <c r="E15" i="17"/>
  <c r="G14" i="17"/>
  <c r="E14" i="17"/>
  <c r="G12" i="17"/>
  <c r="E12" i="17"/>
  <c r="F11" i="17"/>
  <c r="F13" i="17" s="1"/>
  <c r="D11" i="17"/>
  <c r="C11" i="17"/>
  <c r="C13" i="17" s="1"/>
  <c r="C16" i="17" s="1"/>
  <c r="C18" i="17" s="1"/>
  <c r="G10" i="17"/>
  <c r="E10" i="17"/>
  <c r="G9" i="17"/>
  <c r="E9" i="17"/>
  <c r="B7" i="17"/>
  <c r="I11" i="17" l="1"/>
  <c r="I13" i="17"/>
  <c r="H16" i="17"/>
  <c r="E11" i="17"/>
  <c r="G11" i="17"/>
  <c r="F16" i="17"/>
  <c r="D13" i="17"/>
  <c r="G13" i="17" s="1"/>
  <c r="G21" i="16"/>
  <c r="J3" i="16"/>
  <c r="J4" i="16"/>
  <c r="J5" i="16"/>
  <c r="J6" i="16"/>
  <c r="J7" i="16"/>
  <c r="J8" i="16"/>
  <c r="J9" i="16"/>
  <c r="J10" i="16"/>
  <c r="J11" i="16"/>
  <c r="J12" i="16"/>
  <c r="J13" i="16"/>
  <c r="J14" i="16"/>
  <c r="J15" i="16"/>
  <c r="J16" i="16"/>
  <c r="J17" i="16"/>
  <c r="J18" i="16"/>
  <c r="J19" i="16"/>
  <c r="J20" i="16"/>
  <c r="J2" i="16"/>
  <c r="H3" i="16"/>
  <c r="H4" i="16"/>
  <c r="H5" i="16"/>
  <c r="H6" i="16"/>
  <c r="H7" i="16"/>
  <c r="H8" i="16"/>
  <c r="H9" i="16"/>
  <c r="H10" i="16"/>
  <c r="H11" i="16"/>
  <c r="H12" i="16"/>
  <c r="H13" i="16"/>
  <c r="H14" i="16"/>
  <c r="H15" i="16"/>
  <c r="H16" i="16"/>
  <c r="H17" i="16"/>
  <c r="H18" i="16"/>
  <c r="H19" i="16"/>
  <c r="H20" i="16"/>
  <c r="H2" i="16"/>
  <c r="I16" i="17" l="1"/>
  <c r="H18" i="17"/>
  <c r="H21" i="16"/>
  <c r="D16" i="17"/>
  <c r="G16" i="17" s="1"/>
  <c r="E13" i="17"/>
  <c r="F18" i="17"/>
  <c r="E8" i="14"/>
  <c r="D10" i="14"/>
  <c r="C10" i="14"/>
  <c r="B10" i="14"/>
  <c r="E9" i="14"/>
  <c r="E7" i="14"/>
  <c r="E6" i="14"/>
  <c r="E5" i="14"/>
  <c r="I18" i="17" l="1"/>
  <c r="D18" i="17"/>
  <c r="E18" i="17" s="1"/>
  <c r="E16" i="17"/>
  <c r="E10" i="14"/>
  <c r="F9" i="14" s="1"/>
  <c r="D9" i="12"/>
  <c r="E6" i="12"/>
  <c r="E8" i="12"/>
  <c r="B9" i="12"/>
  <c r="E7" i="12"/>
  <c r="C9" i="12"/>
  <c r="E5" i="12"/>
  <c r="D9" i="9"/>
  <c r="C9" i="9"/>
  <c r="B9" i="9"/>
  <c r="E8" i="9"/>
  <c r="E7" i="9"/>
  <c r="E6" i="9"/>
  <c r="E5" i="9"/>
  <c r="D9" i="8"/>
  <c r="C9" i="8"/>
  <c r="B9" i="8"/>
  <c r="E8" i="8"/>
  <c r="E7" i="8"/>
  <c r="E6" i="8"/>
  <c r="E5" i="8"/>
  <c r="E5" i="7"/>
  <c r="E6" i="7"/>
  <c r="E7" i="7"/>
  <c r="E8" i="7"/>
  <c r="E5" i="6"/>
  <c r="E6" i="6"/>
  <c r="E7" i="6"/>
  <c r="E9" i="6" s="1"/>
  <c r="E8" i="6"/>
  <c r="D9" i="7"/>
  <c r="C9" i="7"/>
  <c r="B9" i="7"/>
  <c r="B9" i="6"/>
  <c r="C9" i="6"/>
  <c r="D9" i="6"/>
  <c r="H20" i="3"/>
  <c r="H19" i="3"/>
  <c r="H18" i="3"/>
  <c r="H17" i="3"/>
  <c r="H16" i="3"/>
  <c r="H15" i="3"/>
  <c r="H14" i="3"/>
  <c r="H13" i="3"/>
  <c r="H12" i="3"/>
  <c r="H11" i="3"/>
  <c r="H10" i="3"/>
  <c r="H9" i="3"/>
  <c r="H8" i="3"/>
  <c r="H7" i="3"/>
  <c r="H6" i="3"/>
  <c r="H5" i="3"/>
  <c r="H4" i="3"/>
  <c r="H3" i="3"/>
  <c r="H2" i="3"/>
  <c r="E9" i="8" l="1"/>
  <c r="F7" i="8"/>
  <c r="F8" i="6"/>
  <c r="E9" i="12"/>
  <c r="F5" i="12" s="1"/>
  <c r="E9" i="9"/>
  <c r="F9" i="9" s="1"/>
  <c r="F8" i="9"/>
  <c r="E9" i="7"/>
  <c r="F9" i="7" s="1"/>
  <c r="G18" i="17"/>
  <c r="F8" i="7"/>
  <c r="F5" i="7"/>
  <c r="F7" i="7"/>
  <c r="F6" i="12"/>
  <c r="F6" i="6"/>
  <c r="F7" i="6"/>
  <c r="F9" i="6"/>
  <c r="F5" i="6"/>
  <c r="F5" i="8"/>
  <c r="F6" i="8"/>
  <c r="F9" i="8"/>
  <c r="F8" i="8"/>
  <c r="F5" i="9"/>
  <c r="F6" i="9"/>
  <c r="F8" i="14"/>
  <c r="F5" i="14"/>
  <c r="F10" i="14"/>
  <c r="F6" i="14"/>
  <c r="F7" i="14"/>
  <c r="F7" i="12" l="1"/>
  <c r="F8" i="12"/>
  <c r="F6" i="7"/>
  <c r="F7" i="9"/>
  <c r="F9" i="12"/>
</calcChain>
</file>

<file path=xl/sharedStrings.xml><?xml version="1.0" encoding="utf-8"?>
<sst xmlns="http://schemas.openxmlformats.org/spreadsheetml/2006/main" count="384" uniqueCount="103">
  <si>
    <t>Item ID</t>
  </si>
  <si>
    <t>Date First SKU</t>
  </si>
  <si>
    <t>Name</t>
  </si>
  <si>
    <t>Division</t>
  </si>
  <si>
    <t>Description</t>
  </si>
  <si>
    <t>Unit Price</t>
  </si>
  <si>
    <t>Quantity in Stock</t>
  </si>
  <si>
    <t>Value of Inventory</t>
  </si>
  <si>
    <t>Reorder Level</t>
  </si>
  <si>
    <t>Min Reorder Qty</t>
  </si>
  <si>
    <t>IN0001</t>
  </si>
  <si>
    <t>Coat</t>
  </si>
  <si>
    <t>Marshalls</t>
  </si>
  <si>
    <t>Mens, Carlton Klone 55RB</t>
  </si>
  <si>
    <t>IN0002</t>
  </si>
  <si>
    <t>Backpack</t>
  </si>
  <si>
    <t>Groundhog Clearwater 50L</t>
  </si>
  <si>
    <t>IN0003</t>
  </si>
  <si>
    <t>Rug</t>
  </si>
  <si>
    <t>HomeGoods</t>
  </si>
  <si>
    <t>9x12 wool, 325X floral</t>
  </si>
  <si>
    <t>IN0004</t>
  </si>
  <si>
    <t>Paddle</t>
  </si>
  <si>
    <t>Swift canoe paddle</t>
  </si>
  <si>
    <t>IN0005</t>
  </si>
  <si>
    <t>Socks</t>
  </si>
  <si>
    <t>Boys dress (pair)</t>
  </si>
  <si>
    <t>IN0006</t>
  </si>
  <si>
    <t>Boots</t>
  </si>
  <si>
    <t>Duckworth hiker</t>
  </si>
  <si>
    <t>IN0007</t>
  </si>
  <si>
    <t>Perfume</t>
  </si>
  <si>
    <t>TJX</t>
  </si>
  <si>
    <t>Moonlight Shimmer</t>
  </si>
  <si>
    <t>IN0008</t>
  </si>
  <si>
    <t>Colander</t>
  </si>
  <si>
    <t>Patriot stainless, small</t>
  </si>
  <si>
    <t>IN0009</t>
  </si>
  <si>
    <t>End Table</t>
  </si>
  <si>
    <t>Chrome round, white top</t>
  </si>
  <si>
    <t>IN0010</t>
  </si>
  <si>
    <t>Sandal</t>
  </si>
  <si>
    <t>Womens, ToeTime Omega</t>
  </si>
  <si>
    <t>IN0011</t>
  </si>
  <si>
    <t>Comforter</t>
  </si>
  <si>
    <t>Eversoft Polydown, Queen</t>
  </si>
  <si>
    <t>IN0012</t>
  </si>
  <si>
    <t>Towel</t>
  </si>
  <si>
    <t>AllWoven bath towel, blue</t>
  </si>
  <si>
    <t>IN0013</t>
  </si>
  <si>
    <t>Lamp</t>
  </si>
  <si>
    <t>Chrome desk, 3-switch</t>
  </si>
  <si>
    <t>IN0014</t>
  </si>
  <si>
    <t>Popcorn</t>
  </si>
  <si>
    <t>IntelliPop Cheddar (tin)</t>
  </si>
  <si>
    <t>IN0015</t>
  </si>
  <si>
    <t>Dress</t>
  </si>
  <si>
    <t>Womens, Evening black</t>
  </si>
  <si>
    <t>IN0016</t>
  </si>
  <si>
    <t>Photo Frame</t>
  </si>
  <si>
    <t>Black aluminum, 5x7</t>
  </si>
  <si>
    <t>IN0018</t>
  </si>
  <si>
    <t>Tent</t>
  </si>
  <si>
    <t>Ferrington Peak 3</t>
  </si>
  <si>
    <t>IN0019</t>
  </si>
  <si>
    <t>Shoe</t>
  </si>
  <si>
    <t>Floorshine, black cap toe</t>
  </si>
  <si>
    <t>IN0020</t>
  </si>
  <si>
    <t>Charger</t>
  </si>
  <si>
    <t>PortaConn Car to USB 1.1</t>
  </si>
  <si>
    <t>Store Sales Summary</t>
  </si>
  <si>
    <t>Quarter 1, 2015</t>
  </si>
  <si>
    <t>January</t>
  </si>
  <si>
    <t>Februrary</t>
  </si>
  <si>
    <t>March</t>
  </si>
  <si>
    <t>Total</t>
  </si>
  <si>
    <t>Percent Sales</t>
  </si>
  <si>
    <t>Mens</t>
  </si>
  <si>
    <t>Womens</t>
  </si>
  <si>
    <t>Shoes</t>
  </si>
  <si>
    <t>Housewares</t>
  </si>
  <si>
    <t>Sales Summary</t>
  </si>
  <si>
    <t>Quarter 2, 2015</t>
  </si>
  <si>
    <t>Percentage</t>
  </si>
  <si>
    <t>Food</t>
  </si>
  <si>
    <t>Qty of Stock</t>
  </si>
  <si>
    <t>Sierra</t>
  </si>
  <si>
    <t>Revenue</t>
  </si>
  <si>
    <t>EBITDA</t>
  </si>
  <si>
    <t>Depreciation</t>
  </si>
  <si>
    <t>Interest</t>
  </si>
  <si>
    <t>Taxes</t>
  </si>
  <si>
    <t>Net Income</t>
  </si>
  <si>
    <t>Cost of Goods Sold</t>
  </si>
  <si>
    <t>Earning Before Taxes</t>
  </si>
  <si>
    <t>Selling, General, and Administrative Expenses</t>
  </si>
  <si>
    <t>Gross Margin</t>
  </si>
  <si>
    <t>(in 000's USD)</t>
  </si>
  <si>
    <t>YOY%</t>
  </si>
  <si>
    <t>Percentages</t>
  </si>
  <si>
    <t xml:space="preserve">Sierra </t>
  </si>
  <si>
    <t>Quarter 1, 2019</t>
  </si>
  <si>
    <t>Quarter 2,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</si>
</sst>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44" formatCode="_(&quot;$&quot;* #,##0.00_);_(&quot;$&quot;* \(#,##0.00\);_(&quot;$&quot;* &quot;-&quot;??_);_(@_)"/>
    <numFmt numFmtId="43" formatCode="_(* #,##0.00_);_(* \(#,##0.00\);_(* &quot;-&quot;??_);_(@_)"/>
  </numFmts>
  <fonts count="16" x14ac:knownFonts="1">
    <font>
      <sz val="10"/>
      <color theme="1"/>
      <name val="Calibri"/>
      <family val="2"/>
      <scheme val="minor"/>
    </font>
    <font>
      <sz val="11"/>
      <color theme="1"/>
      <name val="Arial"/>
      <family val="2"/>
    </font>
    <font>
      <sz val="11"/>
      <color theme="1"/>
      <name val="Calibri"/>
      <family val="2"/>
      <scheme val="minor"/>
    </font>
    <font>
      <sz val="18"/>
      <color theme="3"/>
      <name val="Corbel"/>
      <family val="2"/>
      <scheme val="major"/>
    </font>
    <font>
      <b/>
      <sz val="11"/>
      <color theme="3"/>
      <name val="Calibri"/>
      <family val="2"/>
      <scheme val="minor"/>
    </font>
    <font>
      <b/>
      <sz val="11"/>
      <color theme="1"/>
      <name val="Calibri"/>
      <family val="2"/>
      <scheme val="minor"/>
    </font>
    <font>
      <sz val="11"/>
      <color theme="0"/>
      <name val="Calibri"/>
      <family val="2"/>
      <scheme val="minor"/>
    </font>
    <font>
      <b/>
      <i/>
      <sz val="11"/>
      <color theme="3"/>
      <name val="Calibri"/>
      <family val="2"/>
      <scheme val="minor"/>
    </font>
    <font>
      <b/>
      <sz val="10"/>
      <color theme="1"/>
      <name val="Calibri"/>
      <family val="2"/>
      <scheme val="minor"/>
    </font>
    <font>
      <b/>
      <sz val="11"/>
      <color theme="0"/>
      <name val="Calibri"/>
      <family val="2"/>
      <scheme val="minor"/>
    </font>
    <font>
      <sz val="10"/>
      <color theme="1"/>
      <name val="Calibri"/>
      <family val="2"/>
      <scheme val="minor"/>
    </font>
    <font>
      <i/>
      <sz val="11"/>
      <color theme="1"/>
      <name val="Calibri"/>
      <family val="2"/>
      <scheme val="minor"/>
    </font>
    <font>
      <sz val="10"/>
      <color theme="0"/>
      <name val="Calibri"/>
      <family val="2"/>
      <scheme val="minor"/>
    </font>
    <font>
      <b/>
      <sz val="10"/>
      <color theme="0"/>
      <name val="Corbel"/>
      <family val="2"/>
      <scheme val="major"/>
    </font>
    <font>
      <sz val="10"/>
      <color rgb="FF0070C0"/>
      <name val="Calibri"/>
      <family val="2"/>
      <scheme val="minor"/>
    </font>
    <font>
      <sz val="10"/>
      <name val="Calibri"/>
      <family val="2"/>
      <scheme val="minor"/>
    </font>
  </fonts>
  <fills count="7">
    <fill>
      <patternFill patternType="none"/>
    </fill>
    <fill>
      <patternFill patternType="gray125"/>
    </fill>
    <fill>
      <patternFill patternType="solid">
        <fgColor theme="8"/>
      </patternFill>
    </fill>
    <fill>
      <patternFill patternType="solid">
        <fgColor rgb="FFC00000"/>
        <bgColor theme="6" tint="0.79967650379955446"/>
      </patternFill>
    </fill>
    <fill>
      <patternFill patternType="solid">
        <fgColor theme="6"/>
      </patternFill>
    </fill>
    <fill>
      <patternFill patternType="solid">
        <fgColor theme="5" tint="0.59999389629810485"/>
        <bgColor indexed="65"/>
      </patternFill>
    </fill>
    <fill>
      <patternFill patternType="solid">
        <fgColor theme="5" tint="0.79998168889431442"/>
        <bgColor indexed="64"/>
      </patternFill>
    </fill>
  </fills>
  <borders count="10">
    <border>
      <left/>
      <right/>
      <top/>
      <bottom/>
      <diagonal/>
    </border>
    <border>
      <left/>
      <right/>
      <top style="thin">
        <color theme="4"/>
      </top>
      <bottom style="double">
        <color theme="4"/>
      </bottom>
      <diagonal/>
    </border>
    <border>
      <left style="thin">
        <color theme="6"/>
      </left>
      <right/>
      <top/>
      <bottom/>
      <diagonal/>
    </border>
    <border>
      <left style="thick">
        <color theme="0"/>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bottom style="medium">
        <color theme="4" tint="0.39997558519241921"/>
      </bottom>
      <diagonal/>
    </border>
    <border>
      <left/>
      <right/>
      <top style="thin">
        <color indexed="64"/>
      </top>
      <bottom/>
      <diagonal/>
    </border>
    <border>
      <left/>
      <right/>
      <top style="thin">
        <color indexed="64"/>
      </top>
      <bottom style="double">
        <color indexed="64"/>
      </bottom>
      <diagonal/>
    </border>
  </borders>
  <cellStyleXfs count="11">
    <xf numFmtId="0" fontId="0" fillId="0" borderId="0"/>
    <xf numFmtId="43"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6" fillId="4" borderId="0" applyNumberFormat="0" applyBorder="0" applyAlignment="0" applyProtection="0"/>
    <xf numFmtId="0" fontId="1" fillId="5" borderId="0" applyNumberFormat="0" applyBorder="0" applyAlignment="0" applyProtection="0"/>
    <xf numFmtId="9" fontId="10" fillId="0" borderId="0" applyFont="0" applyFill="0" applyBorder="0" applyAlignment="0" applyProtection="0"/>
    <xf numFmtId="0" fontId="4" fillId="0" borderId="7" applyNumberFormat="0" applyFill="0" applyAlignment="0" applyProtection="0"/>
  </cellStyleXfs>
  <cellXfs count="69">
    <xf numFmtId="0" fontId="0" fillId="0" borderId="0" xfId="0"/>
    <xf numFmtId="0" fontId="0" fillId="0" borderId="0" xfId="0" applyAlignment="1">
      <alignment horizontal="right"/>
    </xf>
    <xf numFmtId="0" fontId="0" fillId="0" borderId="0" xfId="0" applyAlignment="1" applyProtection="1">
      <alignment horizontal="left" vertical="center" indent="1"/>
      <protection locked="0"/>
    </xf>
    <xf numFmtId="0" fontId="0" fillId="0" borderId="0" xfId="0" applyProtection="1">
      <protection locked="0"/>
    </xf>
    <xf numFmtId="44" fontId="0" fillId="0" borderId="0" xfId="0" applyNumberFormat="1" applyProtection="1">
      <protection locked="0"/>
    </xf>
    <xf numFmtId="0" fontId="6" fillId="2" borderId="0" xfId="6" applyProtection="1">
      <protection locked="0"/>
    </xf>
    <xf numFmtId="0" fontId="4" fillId="0" borderId="0" xfId="4"/>
    <xf numFmtId="0" fontId="3" fillId="0" borderId="0" xfId="3"/>
    <xf numFmtId="44" fontId="5" fillId="0" borderId="1" xfId="5" applyNumberFormat="1" applyProtection="1">
      <protection locked="0"/>
    </xf>
    <xf numFmtId="10" fontId="0" fillId="0" borderId="0" xfId="0" applyNumberFormat="1"/>
    <xf numFmtId="10" fontId="5" fillId="0" borderId="1" xfId="5" applyNumberFormat="1"/>
    <xf numFmtId="0" fontId="0" fillId="0" borderId="0" xfId="0" applyAlignment="1">
      <alignment vertical="center"/>
    </xf>
    <xf numFmtId="0" fontId="0" fillId="0" borderId="0" xfId="0" applyAlignment="1" applyProtection="1">
      <alignment vertical="center"/>
      <protection locked="0"/>
    </xf>
    <xf numFmtId="7" fontId="0" fillId="0" borderId="0" xfId="2" applyNumberFormat="1" applyFont="1" applyAlignment="1" applyProtection="1">
      <alignment vertical="center"/>
      <protection locked="0"/>
    </xf>
    <xf numFmtId="0" fontId="0" fillId="0" borderId="0" xfId="1" applyNumberFormat="1" applyFont="1" applyAlignment="1" applyProtection="1">
      <alignment vertical="center"/>
      <protection locked="0"/>
    </xf>
    <xf numFmtId="7" fontId="0" fillId="0" borderId="0" xfId="1" applyNumberFormat="1" applyFont="1" applyAlignment="1" applyProtection="1">
      <alignment vertical="center"/>
      <protection locked="0"/>
    </xf>
    <xf numFmtId="0" fontId="6" fillId="4" borderId="0" xfId="7" applyProtection="1">
      <protection locked="0"/>
    </xf>
    <xf numFmtId="0" fontId="7" fillId="0" borderId="0" xfId="4" applyFont="1"/>
    <xf numFmtId="0" fontId="1" fillId="5" borderId="0" xfId="8"/>
    <xf numFmtId="0" fontId="6" fillId="2" borderId="4" xfId="6" applyBorder="1"/>
    <xf numFmtId="0" fontId="8" fillId="0" borderId="5" xfId="0" applyFont="1" applyBorder="1"/>
    <xf numFmtId="14" fontId="0" fillId="0" borderId="0" xfId="0" applyNumberFormat="1"/>
    <xf numFmtId="0" fontId="9" fillId="2" borderId="4" xfId="6" applyFont="1" applyBorder="1"/>
    <xf numFmtId="7" fontId="0" fillId="0" borderId="0" xfId="0" applyNumberFormat="1"/>
    <xf numFmtId="0" fontId="11" fillId="0" borderId="0" xfId="0" applyFont="1"/>
    <xf numFmtId="0" fontId="5" fillId="0" borderId="6" xfId="0" applyFont="1" applyBorder="1"/>
    <xf numFmtId="1" fontId="0" fillId="0" borderId="0" xfId="2" applyNumberFormat="1" applyFont="1"/>
    <xf numFmtId="1" fontId="0" fillId="0" borderId="6" xfId="2" applyNumberFormat="1" applyFont="1" applyBorder="1"/>
    <xf numFmtId="9" fontId="0" fillId="0" borderId="0" xfId="9" applyFont="1"/>
    <xf numFmtId="9" fontId="0" fillId="0" borderId="6" xfId="9" applyFont="1" applyBorder="1"/>
    <xf numFmtId="0" fontId="0" fillId="0" borderId="0" xfId="0" applyAlignment="1">
      <alignment wrapText="1"/>
    </xf>
    <xf numFmtId="0" fontId="5" fillId="6" borderId="0" xfId="0" applyFont="1" applyFill="1"/>
    <xf numFmtId="1" fontId="0" fillId="6" borderId="0" xfId="2" applyNumberFormat="1" applyFont="1" applyFill="1"/>
    <xf numFmtId="9" fontId="0" fillId="6" borderId="0" xfId="9" applyFont="1" applyFill="1"/>
    <xf numFmtId="0" fontId="5" fillId="6" borderId="0" xfId="0" applyFont="1" applyFill="1" applyAlignment="1">
      <alignment wrapText="1"/>
    </xf>
    <xf numFmtId="1" fontId="5" fillId="6" borderId="1" xfId="5" applyNumberFormat="1" applyFill="1"/>
    <xf numFmtId="9" fontId="5" fillId="6" borderId="1" xfId="5" applyNumberFormat="1" applyFill="1"/>
    <xf numFmtId="0" fontId="4" fillId="0" borderId="7" xfId="10"/>
    <xf numFmtId="0" fontId="2" fillId="0" borderId="0" xfId="0" applyFont="1" applyProtection="1">
      <protection locked="0"/>
    </xf>
    <xf numFmtId="0" fontId="6" fillId="2" borderId="0" xfId="6" applyFont="1" applyProtection="1">
      <protection locked="0"/>
    </xf>
    <xf numFmtId="44" fontId="2" fillId="0" borderId="0" xfId="0" applyNumberFormat="1" applyFont="1" applyProtection="1">
      <protection locked="0"/>
    </xf>
    <xf numFmtId="10" fontId="2" fillId="0" borderId="0" xfId="0" applyNumberFormat="1" applyFont="1"/>
    <xf numFmtId="44" fontId="5" fillId="0" borderId="1" xfId="5" applyNumberFormat="1" applyFont="1" applyProtection="1">
      <protection locked="0"/>
    </xf>
    <xf numFmtId="10" fontId="5" fillId="0" borderId="1" xfId="5" applyNumberFormat="1" applyFont="1"/>
    <xf numFmtId="0" fontId="0" fillId="0" borderId="0" xfId="0" applyFont="1"/>
    <xf numFmtId="0" fontId="0" fillId="0" borderId="0" xfId="0" applyFont="1" applyProtection="1">
      <protection locked="0"/>
    </xf>
    <xf numFmtId="0" fontId="12" fillId="2" borderId="0" xfId="6" applyFont="1" applyProtection="1">
      <protection locked="0"/>
    </xf>
    <xf numFmtId="44" fontId="0" fillId="0" borderId="0" xfId="0" applyNumberFormat="1" applyFont="1" applyProtection="1">
      <protection locked="0"/>
    </xf>
    <xf numFmtId="10" fontId="0" fillId="0" borderId="0" xfId="0" applyNumberFormat="1" applyFont="1"/>
    <xf numFmtId="44" fontId="8" fillId="0" borderId="1" xfId="5" applyNumberFormat="1" applyFont="1" applyProtection="1">
      <protection locked="0"/>
    </xf>
    <xf numFmtId="10" fontId="8" fillId="0" borderId="1" xfId="5" applyNumberFormat="1" applyFont="1"/>
    <xf numFmtId="0" fontId="13" fillId="3" borderId="2" xfId="0" applyFont="1" applyFill="1" applyBorder="1" applyAlignment="1" applyProtection="1">
      <alignment horizontal="left" vertical="top" wrapText="1" indent="1"/>
      <protection locked="0"/>
    </xf>
    <xf numFmtId="0" fontId="13" fillId="3" borderId="0" xfId="0" applyFont="1" applyFill="1" applyAlignment="1" applyProtection="1">
      <alignment horizontal="left" vertical="top" wrapText="1" indent="1"/>
      <protection locked="0"/>
    </xf>
    <xf numFmtId="0" fontId="13" fillId="3" borderId="3" xfId="0" applyFont="1" applyFill="1" applyBorder="1" applyAlignment="1" applyProtection="1">
      <alignment horizontal="left" vertical="top" wrapText="1" indent="1"/>
      <protection locked="0"/>
    </xf>
    <xf numFmtId="0" fontId="13" fillId="3" borderId="3" xfId="0" applyFont="1" applyFill="1" applyBorder="1" applyAlignment="1" applyProtection="1">
      <alignment horizontal="right" vertical="top" wrapText="1" indent="1"/>
      <protection locked="0"/>
    </xf>
    <xf numFmtId="0" fontId="0" fillId="0" borderId="0" xfId="0" applyFont="1" applyAlignment="1" applyProtection="1">
      <alignment horizontal="left" vertical="center" indent="1"/>
      <protection locked="0"/>
    </xf>
    <xf numFmtId="14" fontId="0" fillId="0" borderId="0" xfId="0" applyNumberFormat="1" applyFont="1" applyAlignment="1" applyProtection="1">
      <alignment horizontal="left" vertical="center" indent="1"/>
      <protection locked="0"/>
    </xf>
    <xf numFmtId="0" fontId="0" fillId="0" borderId="0" xfId="0" applyFont="1" applyAlignment="1" applyProtection="1">
      <alignment vertical="center"/>
      <protection locked="0"/>
    </xf>
    <xf numFmtId="0" fontId="0" fillId="0" borderId="0" xfId="0" applyFont="1" applyAlignment="1">
      <alignment vertical="center"/>
    </xf>
    <xf numFmtId="0" fontId="0" fillId="0" borderId="0" xfId="0" applyFont="1" applyAlignment="1">
      <alignment horizontal="right"/>
    </xf>
    <xf numFmtId="0" fontId="5" fillId="0" borderId="6" xfId="0" applyFont="1" applyBorder="1" applyAlignment="1">
      <alignment horizontal="right"/>
    </xf>
    <xf numFmtId="0" fontId="8" fillId="0" borderId="0" xfId="0" applyFont="1" applyAlignment="1">
      <alignment horizontal="right"/>
    </xf>
    <xf numFmtId="1" fontId="0" fillId="6" borderId="8" xfId="2" applyNumberFormat="1" applyFont="1" applyFill="1" applyBorder="1"/>
    <xf numFmtId="1" fontId="0" fillId="6" borderId="9" xfId="2" applyNumberFormat="1" applyFont="1" applyFill="1" applyBorder="1"/>
    <xf numFmtId="9" fontId="0" fillId="6" borderId="9" xfId="9" applyFont="1" applyFill="1" applyBorder="1"/>
    <xf numFmtId="9" fontId="0" fillId="6" borderId="8" xfId="9" applyFont="1" applyFill="1" applyBorder="1"/>
    <xf numFmtId="1" fontId="14" fillId="0" borderId="6" xfId="2" applyNumberFormat="1" applyFont="1" applyBorder="1"/>
    <xf numFmtId="1" fontId="14" fillId="0" borderId="0" xfId="2" applyNumberFormat="1" applyFont="1"/>
    <xf numFmtId="1" fontId="15" fillId="6" borderId="0" xfId="2" applyNumberFormat="1" applyFont="1" applyFill="1"/>
  </cellXfs>
  <cellStyles count="11">
    <cellStyle name="40% - Accent2" xfId="8" builtinId="35"/>
    <cellStyle name="Accent3" xfId="7" builtinId="37"/>
    <cellStyle name="Accent5" xfId="6" builtinId="45"/>
    <cellStyle name="Comma" xfId="1" builtinId="3"/>
    <cellStyle name="Currency" xfId="2" builtinId="4"/>
    <cellStyle name="Heading 3" xfId="10" builtinId="18"/>
    <cellStyle name="Heading 4" xfId="4" builtinId="19"/>
    <cellStyle name="Normal" xfId="0" builtinId="0" customBuiltin="1"/>
    <cellStyle name="Percent" xfId="9" builtinId="5"/>
    <cellStyle name="Title" xfId="3" builtinId="15"/>
    <cellStyle name="Total" xfId="5" builtinId="25"/>
  </cellStyles>
  <dxfs count="13">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2"/>
      <tableStyleElement type="headerRow" dxfId="11"/>
      <tableStyleElement type="firstColumn" dxfId="10"/>
    </tableStyle>
  </tableStyles>
  <colors>
    <mruColors>
      <color rgb="FFE5E7E9"/>
      <color rgb="FFCACFD3"/>
      <color rgb="FF5B9EA4"/>
      <color rgb="FF324966"/>
      <color rgb="FFCFCF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9525</xdr:colOff>
      <xdr:row>2</xdr:row>
      <xdr:rowOff>6350</xdr:rowOff>
    </xdr:from>
    <xdr:to>
      <xdr:col>16</xdr:col>
      <xdr:colOff>66675</xdr:colOff>
      <xdr:row>21</xdr:row>
      <xdr:rowOff>12700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7761605" y="544830"/>
          <a:ext cx="3470910" cy="356235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100"/>
            <a:t>You</a:t>
          </a:r>
          <a:r>
            <a:rPr lang="en-US" sz="1100" baseline="0"/>
            <a:t> have been tasked with placing the Quarter 2 sales for the department "Food" into this spreadsheet. The sales amounts are as follows:</a:t>
          </a:r>
        </a:p>
        <a:p>
          <a:r>
            <a:rPr lang="en-US" sz="1100" baseline="0"/>
            <a:t>January: 29,500</a:t>
          </a:r>
          <a:endParaRPr lang="en-US" sz="1100" b="0" i="0" u="none" strike="noStrike" baseline="0">
            <a:solidFill>
              <a:schemeClr val="dk1"/>
            </a:solidFill>
            <a:effectLst/>
            <a:latin typeface="+mn-lt"/>
            <a:ea typeface="+mn-ea"/>
            <a:cs typeface="+mn-cs"/>
          </a:endParaRPr>
        </a:p>
        <a:p>
          <a:r>
            <a:rPr lang="en-US" sz="1100" baseline="0"/>
            <a:t>Februrary: 20,750</a:t>
          </a:r>
        </a:p>
        <a:p>
          <a:r>
            <a:rPr lang="en-US" sz="1100" baseline="0"/>
            <a:t>March: 31, 655</a:t>
          </a:r>
        </a:p>
        <a:p>
          <a:endParaRPr lang="en-US" sz="1100" baseline="0"/>
        </a:p>
        <a:p>
          <a:r>
            <a:rPr lang="en-US" sz="1100" baseline="0"/>
            <a:t>- Insert blank cells between "Shoes" and "Housewares" departments, and enter the data for "Food". Do not  disturb the data range in colum I.</a:t>
          </a:r>
        </a:p>
        <a:p>
          <a:endParaRPr lang="en-US" sz="1100" baseline="0"/>
        </a:p>
        <a:p>
          <a:r>
            <a:rPr lang="en-US" sz="1100" baseline="0"/>
            <a:t>- If needed, calculate each month's total sales, the total total, the total percent sales, the total sales of Food, and the percent sales of Food. (You can consider reusing an existing formula if you prefer.)</a:t>
          </a:r>
        </a:p>
        <a:p>
          <a:endParaRPr lang="en-US" sz="1100" baseline="0"/>
        </a:p>
        <a:p>
          <a:r>
            <a:rPr lang="en-US" sz="1100" baseline="0">
              <a:solidFill>
                <a:schemeClr val="dk1"/>
              </a:solidFill>
              <a:effectLst/>
              <a:latin typeface="+mn-lt"/>
              <a:ea typeface="+mn-ea"/>
              <a:cs typeface="+mn-cs"/>
            </a:rPr>
            <a:t>OPTIONAL: Use a Red-Yellow-Green Conditional Formatting color scale that will show which ranges the sales values fall into (High, Low, or in the midrange).</a:t>
          </a:r>
          <a:endParaRPr lang="en-US">
            <a:effectLst/>
          </a:endParaRPr>
        </a:p>
        <a:p>
          <a:endParaRPr lang="en-US" sz="1100" baseline="0"/>
        </a:p>
        <a:p>
          <a:r>
            <a:rPr lang="en-US" sz="1100" baseline="0"/>
            <a:t>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22225</xdr:colOff>
      <xdr:row>2</xdr:row>
      <xdr:rowOff>19050</xdr:rowOff>
    </xdr:from>
    <xdr:to>
      <xdr:col>16</xdr:col>
      <xdr:colOff>79375</xdr:colOff>
      <xdr:row>19</xdr:row>
      <xdr:rowOff>57785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7439025" y="557530"/>
          <a:ext cx="3470910" cy="323913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100"/>
            <a:t>You</a:t>
          </a:r>
          <a:r>
            <a:rPr lang="en-US" sz="1100" baseline="0"/>
            <a:t> have been tasked with placing the Quarter 2 sales for the department "Food" into this spreadsheet. The sales amounts are as follows:</a:t>
          </a:r>
        </a:p>
        <a:p>
          <a:r>
            <a:rPr lang="en-US" sz="1100" baseline="0"/>
            <a:t>January, 29,500</a:t>
          </a:r>
          <a:endParaRPr lang="en-US" sz="1100" b="0" i="0" u="none" strike="noStrike" baseline="0">
            <a:solidFill>
              <a:schemeClr val="dk1"/>
            </a:solidFill>
            <a:effectLst/>
            <a:latin typeface="+mn-lt"/>
            <a:ea typeface="+mn-ea"/>
            <a:cs typeface="+mn-cs"/>
          </a:endParaRPr>
        </a:p>
        <a:p>
          <a:r>
            <a:rPr lang="en-US" sz="1100" baseline="0"/>
            <a:t>Februrary, 20,750</a:t>
          </a:r>
        </a:p>
        <a:p>
          <a:r>
            <a:rPr lang="en-US" sz="1100" baseline="0"/>
            <a:t>March, 31, 655</a:t>
          </a:r>
        </a:p>
        <a:p>
          <a:endParaRPr lang="en-US" sz="1100" baseline="0"/>
        </a:p>
        <a:p>
          <a:r>
            <a:rPr lang="en-US" sz="1100" baseline="0"/>
            <a:t>- Insert blank cells between "Shoes" and "Housewares" departments, and enter the data for "Food".</a:t>
          </a:r>
        </a:p>
        <a:p>
          <a:r>
            <a:rPr lang="en-US" sz="1100" baseline="0"/>
            <a:t>- If needed, calculate each month's total sales, the total total, the total percent sales, the total sales of Food, and the percent sales of Food. (You can consider reusing an existing formula if you prefer.)</a:t>
          </a:r>
        </a:p>
        <a:p>
          <a:endParaRPr lang="en-US" sz="1100" baseline="0"/>
        </a:p>
        <a:p>
          <a:r>
            <a:rPr lang="en-US" sz="1100" baseline="0"/>
            <a:t>OPTIONAL: Use a Red-Yellow-Green Conditional Formatting color scale that will show which ranges the sales values fall into (High, Low, or in the midrange).</a:t>
          </a:r>
        </a:p>
        <a:p>
          <a:endParaRPr lang="en-US" sz="1100" baseline="0"/>
        </a:p>
        <a:p>
          <a:r>
            <a:rPr lang="en-US" sz="1100" baseline="0"/>
            <a:t>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3810</xdr:colOff>
      <xdr:row>6</xdr:row>
      <xdr:rowOff>24765</xdr:rowOff>
    </xdr:from>
    <xdr:to>
      <xdr:col>17</xdr:col>
      <xdr:colOff>459105</xdr:colOff>
      <xdr:row>19</xdr:row>
      <xdr:rowOff>78105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9046210" y="1282065"/>
          <a:ext cx="3433445" cy="286004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100"/>
            <a:t>- Calculate the dollar Value of</a:t>
          </a:r>
          <a:r>
            <a:rPr lang="en-US" sz="1100" baseline="0"/>
            <a:t> Inventory currently on-hand, starting in cell H2.</a:t>
          </a:r>
        </a:p>
        <a:p>
          <a:endParaRPr lang="en-US" sz="1100" baseline="0"/>
        </a:p>
        <a:p>
          <a:r>
            <a:rPr lang="en-US" sz="1100" baseline="0"/>
            <a:t> - When the Quantity in Stock reaches the Reorder Level, you must order a percentage of the Reorder Level as determined by the Manager. Using the Percentage value in cell M2, calculate the Min Reorder Qty for each product, starting in cell H2.</a:t>
          </a:r>
        </a:p>
        <a:p>
          <a:endParaRPr lang="en-US" sz="1100" baseline="0"/>
        </a:p>
        <a:p>
          <a:r>
            <a:rPr lang="en-US" sz="1100" baseline="0"/>
            <a:t>- Using a function, determine the total Quantity of Stock. Place this calculation in cell G21.</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Using a function, determine the total Value of Inventory. Place this calculation in cell H21. </a:t>
          </a:r>
          <a:endParaRPr lang="en-US">
            <a:effectLst/>
          </a:endParaRPr>
        </a:p>
        <a:p>
          <a:endParaRPr lang="en-US" sz="1100" baseline="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3810</xdr:colOff>
      <xdr:row>6</xdr:row>
      <xdr:rowOff>24765</xdr:rowOff>
    </xdr:from>
    <xdr:to>
      <xdr:col>17</xdr:col>
      <xdr:colOff>459105</xdr:colOff>
      <xdr:row>19</xdr:row>
      <xdr:rowOff>78105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1103610" y="1288415"/>
          <a:ext cx="3433445" cy="286004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100"/>
            <a:t>- Calculate the value of</a:t>
          </a:r>
          <a:r>
            <a:rPr lang="en-US" sz="1100" baseline="0"/>
            <a:t> inventory currently on-hand, starting in cell H2.</a:t>
          </a:r>
        </a:p>
        <a:p>
          <a:endParaRPr lang="en-US" sz="1100" baseline="0"/>
        </a:p>
        <a:p>
          <a:r>
            <a:rPr lang="en-US" sz="1100" baseline="0"/>
            <a:t> - When the Quantity in Stock reaches the Reorder Level, you must order a percentage of the Reorder Level as determined by the Manager. Using the Percentage value in cell M2, calculate the Min Reorder Qty for each product, starting in cell H2.</a:t>
          </a:r>
        </a:p>
        <a:p>
          <a:endParaRPr lang="en-US" sz="1100" baseline="0"/>
        </a:p>
        <a:p>
          <a:r>
            <a:rPr lang="en-US" sz="1100" baseline="0"/>
            <a:t>- Using a function, determine the total Quantity of Stock. Place this calculation in cell G21.</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Using a function, determine the total Value of Inventory. Place this calculation in cell H21. </a:t>
          </a:r>
          <a:endParaRPr lang="en-US">
            <a:effectLst/>
          </a:endParaRPr>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28448</xdr:colOff>
      <xdr:row>6</xdr:row>
      <xdr:rowOff>91948</xdr:rowOff>
    </xdr:from>
    <xdr:to>
      <xdr:col>16</xdr:col>
      <xdr:colOff>44958</xdr:colOff>
      <xdr:row>23</xdr:row>
      <xdr:rowOff>0</xdr:rowOff>
    </xdr:to>
    <xdr:sp macro="" textlink="">
      <xdr:nvSpPr>
        <xdr:cNvPr id="2" name="TextBox 1">
          <a:extLst>
            <a:ext uri="{FF2B5EF4-FFF2-40B4-BE49-F238E27FC236}">
              <a16:creationId xmlns:a16="http://schemas.microsoft.com/office/drawing/2014/main" id="{48692680-6E72-43EC-9623-055E91E8AE79}"/>
            </a:ext>
          </a:extLst>
        </xdr:cNvPr>
        <xdr:cNvSpPr txBox="1"/>
      </xdr:nvSpPr>
      <xdr:spPr>
        <a:xfrm>
          <a:off x="6813296" y="1152652"/>
          <a:ext cx="3710686" cy="343763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100"/>
            <a:t>- Given the Revenue and the Cost</a:t>
          </a:r>
          <a:r>
            <a:rPr lang="en-US" sz="1100" baseline="0"/>
            <a:t> of Goods Sold, c</a:t>
          </a:r>
          <a:r>
            <a:rPr lang="en-US" sz="1100"/>
            <a:t>alculate the Gross Margin.</a:t>
          </a:r>
          <a:endParaRPr lang="en-US" sz="1100" baseline="0"/>
        </a:p>
        <a:p>
          <a:endParaRPr lang="en-US" sz="1100" baseline="0"/>
        </a:p>
        <a:p>
          <a:r>
            <a:rPr lang="en-US" sz="1100" baseline="0"/>
            <a:t> - With the Gross Margin, and given the SG&amp;A Expenses, calculate the Earnings Before Interest, Taxes, Depreciation, and Amortization (EBITDA).</a:t>
          </a:r>
        </a:p>
        <a:p>
          <a:endParaRPr lang="en-US" sz="1100" baseline="0"/>
        </a:p>
        <a:p>
          <a:r>
            <a:rPr lang="en-US" sz="1100" baseline="0"/>
            <a:t>- With the EBITDA, and keeping the total of Depreciation and Interest in mind, calculate the Earnings Before Taxes (EBT).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With the EBT, and given the Taxes, calculate the Net Income.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Calculate the Year-over-Year percent for each line item.  </a:t>
          </a:r>
          <a:r>
            <a:rPr lang="en-US" sz="1100" i="1" baseline="0">
              <a:solidFill>
                <a:schemeClr val="dk1"/>
              </a:solidFill>
              <a:effectLst/>
              <a:latin typeface="+mn-lt"/>
              <a:ea typeface="+mn-ea"/>
              <a:cs typeface="+mn-cs"/>
            </a:rPr>
            <a:t>(For non-accountants: the YOY% is this year's value minus last year's value, divided by last year's value.)</a:t>
          </a:r>
          <a:endParaRPr lang="en-US" i="1">
            <a:effectLst/>
          </a:endParaRP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1524</xdr:colOff>
      <xdr:row>6</xdr:row>
      <xdr:rowOff>76200</xdr:rowOff>
    </xdr:from>
    <xdr:to>
      <xdr:col>16</xdr:col>
      <xdr:colOff>49530</xdr:colOff>
      <xdr:row>19</xdr:row>
      <xdr:rowOff>11430</xdr:rowOff>
    </xdr:to>
    <xdr:sp macro="" textlink="">
      <xdr:nvSpPr>
        <xdr:cNvPr id="2" name="TextBox 1">
          <a:extLst>
            <a:ext uri="{FF2B5EF4-FFF2-40B4-BE49-F238E27FC236}">
              <a16:creationId xmlns:a16="http://schemas.microsoft.com/office/drawing/2014/main" id="{6A45BB04-6472-4AC8-81BD-C45E3C152AFA}"/>
            </a:ext>
          </a:extLst>
        </xdr:cNvPr>
        <xdr:cNvSpPr txBox="1"/>
      </xdr:nvSpPr>
      <xdr:spPr>
        <a:xfrm>
          <a:off x="6786372" y="1136904"/>
          <a:ext cx="3742182" cy="275767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100"/>
            <a:t>- Given the Revenue and the Cost</a:t>
          </a:r>
          <a:r>
            <a:rPr lang="en-US" sz="1100" baseline="0"/>
            <a:t> of Goods Sold, c</a:t>
          </a:r>
          <a:r>
            <a:rPr lang="en-US" sz="1100"/>
            <a:t>alculate the Gross Margin.</a:t>
          </a:r>
          <a:endParaRPr lang="en-US" sz="1100" baseline="0"/>
        </a:p>
        <a:p>
          <a:endParaRPr lang="en-US" sz="1100" baseline="0"/>
        </a:p>
        <a:p>
          <a:r>
            <a:rPr lang="en-US" sz="1100" baseline="0"/>
            <a:t> - With the Gross Margin and given the SG&amp;A Expenses, calculate the Earnings (EBITDA).</a:t>
          </a:r>
        </a:p>
        <a:p>
          <a:endParaRPr lang="en-US" sz="1100" baseline="0"/>
        </a:p>
        <a:p>
          <a:r>
            <a:rPr lang="en-US" sz="1100" baseline="0">
              <a:solidFill>
                <a:schemeClr val="dk1"/>
              </a:solidFill>
              <a:effectLst/>
              <a:latin typeface="+mn-lt"/>
              <a:ea typeface="+mn-ea"/>
              <a:cs typeface="+mn-cs"/>
            </a:rPr>
            <a:t>- With the EBITDA and keeping the total of Depreciation and Interest in mind, calculate the Earnings Before Taxes (EBT).</a:t>
          </a:r>
          <a:endParaRPr lang="en-US">
            <a:effectLst/>
          </a:endParaRP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With the EBT and given the Taxes, calculate the Net Income.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Calculate the Year-over-Year percent for each line item.  </a:t>
          </a:r>
          <a:r>
            <a:rPr lang="en-US" sz="1100" i="1" baseline="0">
              <a:solidFill>
                <a:schemeClr val="dk1"/>
              </a:solidFill>
              <a:effectLst/>
              <a:latin typeface="+mn-lt"/>
              <a:ea typeface="+mn-ea"/>
              <a:cs typeface="+mn-cs"/>
            </a:rPr>
            <a:t>(For non-accountants: the YOY is this year's value less last year's value, divided by last year's value.)</a:t>
          </a:r>
          <a:endParaRPr lang="en-US" i="1">
            <a:effectLst/>
          </a:endParaRPr>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21"/>
  <sheetViews>
    <sheetView tabSelected="1" zoomScale="125" zoomScaleNormal="125" workbookViewId="0">
      <selection activeCell="J14" sqref="J14"/>
    </sheetView>
  </sheetViews>
  <sheetFormatPr defaultColWidth="9" defaultRowHeight="17.25" customHeight="1" x14ac:dyDescent="0.3"/>
  <cols>
    <col min="1" max="1" width="8.44140625" bestFit="1" customWidth="1"/>
    <col min="2" max="2" width="11.88671875" bestFit="1" customWidth="1"/>
    <col min="3" max="3" width="11" bestFit="1" customWidth="1"/>
    <col min="4" max="4" width="10.6640625" bestFit="1" customWidth="1"/>
    <col min="5" max="5" width="22.109375" style="1" bestFit="1" customWidth="1"/>
    <col min="6" max="6" width="10.33203125" style="1" bestFit="1" customWidth="1"/>
    <col min="7" max="7" width="11.44140625" style="1" bestFit="1" customWidth="1"/>
    <col min="8" max="8" width="10.109375" style="1" bestFit="1" customWidth="1"/>
    <col min="9" max="12" width="9" customWidth="1"/>
  </cols>
  <sheetData>
    <row r="1" spans="1:8" ht="37.5" customHeight="1" x14ac:dyDescent="0.3">
      <c r="A1" s="51" t="s">
        <v>0</v>
      </c>
      <c r="B1" s="52" t="s">
        <v>1</v>
      </c>
      <c r="C1" s="53" t="s">
        <v>2</v>
      </c>
      <c r="D1" s="53" t="s">
        <v>3</v>
      </c>
      <c r="E1" s="53" t="s">
        <v>4</v>
      </c>
      <c r="F1" s="54" t="s">
        <v>5</v>
      </c>
      <c r="G1" s="53" t="s">
        <v>6</v>
      </c>
      <c r="H1" s="53" t="s">
        <v>7</v>
      </c>
    </row>
    <row r="2" spans="1:8" ht="17.25" customHeight="1" x14ac:dyDescent="0.3">
      <c r="A2" s="55" t="s">
        <v>10</v>
      </c>
      <c r="B2" s="56">
        <v>42594</v>
      </c>
      <c r="C2" s="57" t="s">
        <v>11</v>
      </c>
      <c r="D2" s="57" t="s">
        <v>12</v>
      </c>
      <c r="E2" s="57" t="s">
        <v>13</v>
      </c>
      <c r="F2" s="13">
        <v>51</v>
      </c>
      <c r="G2" s="14">
        <v>25</v>
      </c>
      <c r="H2" s="15">
        <f>List_Example!$F2*List_Example!$G2</f>
        <v>1275</v>
      </c>
    </row>
    <row r="3" spans="1:8" ht="17.25" customHeight="1" x14ac:dyDescent="0.3">
      <c r="A3" s="55" t="s">
        <v>14</v>
      </c>
      <c r="B3" s="56">
        <v>42566</v>
      </c>
      <c r="C3" s="57" t="s">
        <v>15</v>
      </c>
      <c r="D3" s="57" t="s">
        <v>86</v>
      </c>
      <c r="E3" s="58" t="s">
        <v>16</v>
      </c>
      <c r="F3" s="13">
        <v>93</v>
      </c>
      <c r="G3" s="14">
        <v>40</v>
      </c>
      <c r="H3" s="15">
        <f>List_Example!$F3*List_Example!$G3</f>
        <v>3720</v>
      </c>
    </row>
    <row r="4" spans="1:8" ht="17.25" customHeight="1" x14ac:dyDescent="0.3">
      <c r="A4" s="55" t="s">
        <v>17</v>
      </c>
      <c r="B4" s="56">
        <v>42226</v>
      </c>
      <c r="C4" s="57" t="s">
        <v>18</v>
      </c>
      <c r="D4" s="57" t="s">
        <v>19</v>
      </c>
      <c r="E4" s="57" t="s">
        <v>20</v>
      </c>
      <c r="F4" s="13">
        <v>199</v>
      </c>
      <c r="G4" s="14">
        <v>15</v>
      </c>
      <c r="H4" s="15">
        <f>List_Example!$F4*List_Example!$G4</f>
        <v>2985</v>
      </c>
    </row>
    <row r="5" spans="1:8" ht="17.25" customHeight="1" x14ac:dyDescent="0.3">
      <c r="A5" s="55" t="s">
        <v>21</v>
      </c>
      <c r="B5" s="56">
        <v>41631</v>
      </c>
      <c r="C5" s="57" t="s">
        <v>22</v>
      </c>
      <c r="D5" s="57" t="s">
        <v>86</v>
      </c>
      <c r="E5" s="57" t="s">
        <v>23</v>
      </c>
      <c r="F5" s="13">
        <v>35</v>
      </c>
      <c r="G5" s="14">
        <v>40</v>
      </c>
      <c r="H5" s="15">
        <f>List_Example!$F5*List_Example!$G5</f>
        <v>1400</v>
      </c>
    </row>
    <row r="6" spans="1:8" ht="17.25" customHeight="1" x14ac:dyDescent="0.3">
      <c r="A6" s="55" t="s">
        <v>24</v>
      </c>
      <c r="B6" s="56">
        <v>42566</v>
      </c>
      <c r="C6" s="57" t="s">
        <v>25</v>
      </c>
      <c r="D6" s="57" t="s">
        <v>12</v>
      </c>
      <c r="E6" s="57" t="s">
        <v>26</v>
      </c>
      <c r="F6" s="13">
        <v>9.9499999999999993</v>
      </c>
      <c r="G6" s="14">
        <v>65</v>
      </c>
      <c r="H6" s="15">
        <f>List_Example!$F6*List_Example!$G6</f>
        <v>646.75</v>
      </c>
    </row>
    <row r="7" spans="1:8" ht="17.25" customHeight="1" x14ac:dyDescent="0.3">
      <c r="A7" s="55" t="s">
        <v>27</v>
      </c>
      <c r="B7" s="56">
        <v>42226</v>
      </c>
      <c r="C7" s="57" t="s">
        <v>28</v>
      </c>
      <c r="D7" s="57" t="s">
        <v>100</v>
      </c>
      <c r="E7" s="57" t="s">
        <v>29</v>
      </c>
      <c r="F7" s="13">
        <v>129</v>
      </c>
      <c r="G7" s="14">
        <v>30</v>
      </c>
      <c r="H7" s="15">
        <f>List_Example!$F7*List_Example!$G7</f>
        <v>3870</v>
      </c>
    </row>
    <row r="8" spans="1:8" ht="17.25" customHeight="1" x14ac:dyDescent="0.3">
      <c r="A8" s="55" t="s">
        <v>30</v>
      </c>
      <c r="B8" s="56">
        <v>42533</v>
      </c>
      <c r="C8" s="57" t="s">
        <v>31</v>
      </c>
      <c r="D8" s="57" t="s">
        <v>32</v>
      </c>
      <c r="E8" s="57" t="s">
        <v>33</v>
      </c>
      <c r="F8" s="13">
        <v>39</v>
      </c>
      <c r="G8" s="14">
        <v>12</v>
      </c>
      <c r="H8" s="15">
        <f>List_Example!$F8*List_Example!$G8</f>
        <v>468</v>
      </c>
    </row>
    <row r="9" spans="1:8" ht="17.25" customHeight="1" x14ac:dyDescent="0.3">
      <c r="A9" s="55" t="s">
        <v>34</v>
      </c>
      <c r="B9" s="56">
        <v>42566</v>
      </c>
      <c r="C9" s="57" t="s">
        <v>35</v>
      </c>
      <c r="D9" s="57" t="s">
        <v>12</v>
      </c>
      <c r="E9" s="57" t="s">
        <v>36</v>
      </c>
      <c r="F9" s="13">
        <v>12.95</v>
      </c>
      <c r="G9" s="14">
        <v>36</v>
      </c>
      <c r="H9" s="15">
        <f>List_Example!$F9*List_Example!$G9</f>
        <v>466.2</v>
      </c>
    </row>
    <row r="10" spans="1:8" ht="17.25" customHeight="1" x14ac:dyDescent="0.3">
      <c r="A10" s="55" t="s">
        <v>37</v>
      </c>
      <c r="B10" s="56">
        <v>42073</v>
      </c>
      <c r="C10" s="57" t="s">
        <v>38</v>
      </c>
      <c r="D10" s="57" t="s">
        <v>19</v>
      </c>
      <c r="E10" s="57" t="s">
        <v>39</v>
      </c>
      <c r="F10" s="13">
        <v>29</v>
      </c>
      <c r="G10" s="14">
        <v>24</v>
      </c>
      <c r="H10" s="15">
        <f>List_Example!$F10*List_Example!$G10</f>
        <v>696</v>
      </c>
    </row>
    <row r="11" spans="1:8" ht="17.25" customHeight="1" x14ac:dyDescent="0.3">
      <c r="A11" s="55" t="s">
        <v>40</v>
      </c>
      <c r="B11" s="56">
        <v>42550</v>
      </c>
      <c r="C11" s="57" t="s">
        <v>41</v>
      </c>
      <c r="D11" s="57" t="s">
        <v>86</v>
      </c>
      <c r="E11" s="57" t="s">
        <v>42</v>
      </c>
      <c r="F11" s="13">
        <v>55</v>
      </c>
      <c r="G11" s="14">
        <v>175</v>
      </c>
      <c r="H11" s="15">
        <f>List_Example!$F11*List_Example!$G11</f>
        <v>9625</v>
      </c>
    </row>
    <row r="12" spans="1:8" ht="17.25" customHeight="1" x14ac:dyDescent="0.3">
      <c r="A12" s="55" t="s">
        <v>43</v>
      </c>
      <c r="B12" s="56">
        <v>42658</v>
      </c>
      <c r="C12" s="57" t="s">
        <v>44</v>
      </c>
      <c r="D12" s="57" t="s">
        <v>12</v>
      </c>
      <c r="E12" s="57" t="s">
        <v>45</v>
      </c>
      <c r="F12" s="13">
        <v>59</v>
      </c>
      <c r="G12" s="14">
        <v>50</v>
      </c>
      <c r="H12" s="15">
        <f>List_Example!$F12*List_Example!$G12</f>
        <v>2950</v>
      </c>
    </row>
    <row r="13" spans="1:8" ht="17.25" customHeight="1" x14ac:dyDescent="0.3">
      <c r="A13" s="55" t="s">
        <v>46</v>
      </c>
      <c r="B13" s="56">
        <v>41893</v>
      </c>
      <c r="C13" s="57" t="s">
        <v>47</v>
      </c>
      <c r="D13" s="57" t="s">
        <v>12</v>
      </c>
      <c r="E13" s="57" t="s">
        <v>48</v>
      </c>
      <c r="F13" s="13">
        <v>11.99</v>
      </c>
      <c r="G13" s="14">
        <v>40</v>
      </c>
      <c r="H13" s="15">
        <f>List_Example!$F13*List_Example!$G13</f>
        <v>479.6</v>
      </c>
    </row>
    <row r="14" spans="1:8" ht="17.25" customHeight="1" x14ac:dyDescent="0.3">
      <c r="A14" s="55" t="s">
        <v>49</v>
      </c>
      <c r="B14" s="56">
        <v>42594</v>
      </c>
      <c r="C14" s="57" t="s">
        <v>50</v>
      </c>
      <c r="D14" s="57" t="s">
        <v>19</v>
      </c>
      <c r="E14" s="57" t="s">
        <v>51</v>
      </c>
      <c r="F14" s="13">
        <v>19.989999999999998</v>
      </c>
      <c r="G14" s="14">
        <v>36</v>
      </c>
      <c r="H14" s="15">
        <f>List_Example!$F14*List_Example!$G14</f>
        <v>719.64</v>
      </c>
    </row>
    <row r="15" spans="1:8" ht="17.25" customHeight="1" x14ac:dyDescent="0.3">
      <c r="A15" s="55" t="s">
        <v>52</v>
      </c>
      <c r="B15" s="56">
        <v>40961</v>
      </c>
      <c r="C15" s="57" t="s">
        <v>53</v>
      </c>
      <c r="D15" s="57" t="s">
        <v>32</v>
      </c>
      <c r="E15" s="57" t="s">
        <v>54</v>
      </c>
      <c r="F15" s="13">
        <v>7.99</v>
      </c>
      <c r="G15" s="14">
        <v>60</v>
      </c>
      <c r="H15" s="15">
        <f>List_Example!$F15*List_Example!$G15</f>
        <v>479.40000000000003</v>
      </c>
    </row>
    <row r="16" spans="1:8" ht="17.25" customHeight="1" x14ac:dyDescent="0.3">
      <c r="A16" s="55" t="s">
        <v>55</v>
      </c>
      <c r="B16" s="56">
        <v>42020</v>
      </c>
      <c r="C16" s="57" t="s">
        <v>56</v>
      </c>
      <c r="D16" s="57" t="s">
        <v>12</v>
      </c>
      <c r="E16" s="57" t="s">
        <v>57</v>
      </c>
      <c r="F16" s="13">
        <v>79</v>
      </c>
      <c r="G16" s="14">
        <v>25</v>
      </c>
      <c r="H16" s="15">
        <f>List_Example!$F16*List_Example!$G16</f>
        <v>1975</v>
      </c>
    </row>
    <row r="17" spans="1:8" ht="17.25" customHeight="1" x14ac:dyDescent="0.3">
      <c r="A17" s="55" t="s">
        <v>58</v>
      </c>
      <c r="B17" s="56">
        <v>42482</v>
      </c>
      <c r="C17" s="57" t="s">
        <v>59</v>
      </c>
      <c r="D17" s="57" t="s">
        <v>19</v>
      </c>
      <c r="E17" s="57" t="s">
        <v>60</v>
      </c>
      <c r="F17" s="13">
        <v>7.95</v>
      </c>
      <c r="G17" s="14">
        <v>48</v>
      </c>
      <c r="H17" s="15">
        <f>List_Example!$F17*List_Example!$G17</f>
        <v>381.6</v>
      </c>
    </row>
    <row r="18" spans="1:8" ht="17.25" customHeight="1" x14ac:dyDescent="0.3">
      <c r="A18" s="55" t="s">
        <v>61</v>
      </c>
      <c r="B18" s="56">
        <v>42566</v>
      </c>
      <c r="C18" s="57" t="s">
        <v>62</v>
      </c>
      <c r="D18" s="57" t="s">
        <v>86</v>
      </c>
      <c r="E18" s="57" t="s">
        <v>63</v>
      </c>
      <c r="F18" s="13">
        <v>69.5</v>
      </c>
      <c r="G18" s="14">
        <v>10</v>
      </c>
      <c r="H18" s="15">
        <f>List_Example!$F18*List_Example!$G18</f>
        <v>695</v>
      </c>
    </row>
    <row r="19" spans="1:8" ht="17.25" customHeight="1" x14ac:dyDescent="0.3">
      <c r="A19" s="55" t="s">
        <v>64</v>
      </c>
      <c r="B19" s="56">
        <v>42226</v>
      </c>
      <c r="C19" s="57" t="s">
        <v>65</v>
      </c>
      <c r="D19" s="57" t="s">
        <v>32</v>
      </c>
      <c r="E19" s="57" t="s">
        <v>66</v>
      </c>
      <c r="F19" s="13">
        <v>65.989999999999995</v>
      </c>
      <c r="G19" s="14">
        <v>75</v>
      </c>
      <c r="H19" s="15">
        <f>List_Example!$F19*List_Example!$G19</f>
        <v>4949.25</v>
      </c>
    </row>
    <row r="20" spans="1:8" ht="17.25" customHeight="1" x14ac:dyDescent="0.3">
      <c r="A20" s="55" t="s">
        <v>67</v>
      </c>
      <c r="B20" s="56">
        <v>42511</v>
      </c>
      <c r="C20" s="57" t="s">
        <v>68</v>
      </c>
      <c r="D20" s="57" t="s">
        <v>12</v>
      </c>
      <c r="E20" s="57" t="s">
        <v>69</v>
      </c>
      <c r="F20" s="13">
        <v>8.99</v>
      </c>
      <c r="G20" s="14">
        <v>28</v>
      </c>
      <c r="H20" s="15">
        <f>List_Example!$F20*List_Example!$G20</f>
        <v>251.72</v>
      </c>
    </row>
    <row r="21" spans="1:8" ht="17.25" customHeight="1" x14ac:dyDescent="0.3">
      <c r="A21" s="44"/>
      <c r="B21" s="44"/>
      <c r="C21" s="44"/>
      <c r="D21" s="44"/>
      <c r="E21" s="59"/>
      <c r="F21" s="59"/>
      <c r="G21" s="59"/>
      <c r="H21" s="59"/>
    </row>
  </sheetData>
  <conditionalFormatting sqref="A2:H2 F3:H3 A3:D3 A4:H20">
    <cfRule type="expression" dxfId="9" priority="3">
      <formula>#REF!=1</formula>
    </cfRule>
  </conditionalFormatting>
  <conditionalFormatting sqref="A2:H2 F3:H3 A3:D3 A4:H20">
    <cfRule type="expression" dxfId="8" priority="12">
      <formula>#REF!="yes"</formula>
    </cfRule>
  </conditionalFormatting>
  <printOptions horizontalCentered="1"/>
  <pageMargins left="0.25" right="0.25" top="0.75" bottom="0.75" header="0.05" footer="0.3"/>
  <pageSetup scale="65" fitToHeight="0" orientation="portrait" r:id="rId1"/>
  <ignoredErrors>
    <ignoredError sqref="H2:H20"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A1:M21"/>
  <sheetViews>
    <sheetView zoomScale="125" zoomScaleNormal="125" workbookViewId="0">
      <selection activeCell="H31" sqref="H31"/>
    </sheetView>
  </sheetViews>
  <sheetFormatPr defaultColWidth="9" defaultRowHeight="17.25" customHeight="1" x14ac:dyDescent="0.3"/>
  <cols>
    <col min="1" max="1" width="8.5546875" bestFit="1" customWidth="1"/>
    <col min="2" max="2" width="16.21875" bestFit="1" customWidth="1"/>
    <col min="3" max="3" width="12" bestFit="1" customWidth="1"/>
    <col min="4" max="4" width="11.5546875" bestFit="1" customWidth="1"/>
    <col min="5" max="5" width="24.44140625" style="1" bestFit="1" customWidth="1"/>
    <col min="6" max="6" width="11" style="1" bestFit="1" customWidth="1"/>
    <col min="7" max="7" width="13.5546875" style="1" bestFit="1" customWidth="1"/>
    <col min="8" max="8" width="19.77734375" style="1" bestFit="1" customWidth="1"/>
    <col min="9" max="9" width="15.5546875" style="1" bestFit="1" customWidth="1"/>
    <col min="10" max="10" width="18.21875" bestFit="1" customWidth="1"/>
    <col min="11" max="11" width="13.5546875" customWidth="1"/>
    <col min="12" max="12" width="11.77734375" bestFit="1" customWidth="1"/>
    <col min="13" max="13" width="11.5546875" customWidth="1"/>
  </cols>
  <sheetData>
    <row r="1" spans="1:13" ht="14.4" x14ac:dyDescent="0.3">
      <c r="A1" s="18" t="s">
        <v>0</v>
      </c>
      <c r="B1" s="18" t="s">
        <v>1</v>
      </c>
      <c r="C1" s="18" t="s">
        <v>2</v>
      </c>
      <c r="D1" s="18" t="s">
        <v>3</v>
      </c>
      <c r="E1" s="18" t="s">
        <v>4</v>
      </c>
      <c r="F1" s="18" t="s">
        <v>5</v>
      </c>
      <c r="G1" s="18" t="s">
        <v>85</v>
      </c>
      <c r="H1" s="18" t="s">
        <v>7</v>
      </c>
      <c r="I1" s="18" t="s">
        <v>8</v>
      </c>
      <c r="J1" s="18" t="s">
        <v>9</v>
      </c>
      <c r="M1" s="19" t="s">
        <v>83</v>
      </c>
    </row>
    <row r="2" spans="1:13" ht="17.25" customHeight="1" thickBot="1" x14ac:dyDescent="0.35">
      <c r="A2" s="2" t="s">
        <v>10</v>
      </c>
      <c r="B2" s="21">
        <v>42594</v>
      </c>
      <c r="C2" s="12" t="s">
        <v>11</v>
      </c>
      <c r="D2" t="s">
        <v>12</v>
      </c>
      <c r="E2" s="12" t="s">
        <v>13</v>
      </c>
      <c r="F2" s="13">
        <v>51</v>
      </c>
      <c r="G2" s="14">
        <v>250</v>
      </c>
      <c r="H2"/>
      <c r="I2" s="14">
        <v>100</v>
      </c>
      <c r="M2" s="20">
        <v>0.2</v>
      </c>
    </row>
    <row r="3" spans="1:13" ht="17.25" customHeight="1" x14ac:dyDescent="0.3">
      <c r="A3" s="2" t="s">
        <v>14</v>
      </c>
      <c r="B3" s="21">
        <v>42566</v>
      </c>
      <c r="C3" s="12" t="s">
        <v>15</v>
      </c>
      <c r="D3" t="s">
        <v>86</v>
      </c>
      <c r="E3" s="11" t="s">
        <v>16</v>
      </c>
      <c r="F3" s="13">
        <v>93</v>
      </c>
      <c r="G3" s="14">
        <v>100</v>
      </c>
      <c r="H3"/>
      <c r="I3" s="14">
        <v>150</v>
      </c>
    </row>
    <row r="4" spans="1:13" ht="17.25" customHeight="1" x14ac:dyDescent="0.3">
      <c r="A4" s="2" t="s">
        <v>17</v>
      </c>
      <c r="B4" s="21">
        <v>42226</v>
      </c>
      <c r="C4" s="12" t="s">
        <v>18</v>
      </c>
      <c r="D4" t="s">
        <v>19</v>
      </c>
      <c r="E4" s="12" t="s">
        <v>20</v>
      </c>
      <c r="F4" s="13">
        <v>199</v>
      </c>
      <c r="G4" s="14">
        <v>150</v>
      </c>
      <c r="H4"/>
      <c r="I4" s="14">
        <v>20</v>
      </c>
    </row>
    <row r="5" spans="1:13" ht="17.25" customHeight="1" x14ac:dyDescent="0.3">
      <c r="A5" s="2" t="s">
        <v>21</v>
      </c>
      <c r="B5" s="21">
        <v>41631</v>
      </c>
      <c r="C5" s="12" t="s">
        <v>22</v>
      </c>
      <c r="D5" t="s">
        <v>86</v>
      </c>
      <c r="E5" s="12" t="s">
        <v>23</v>
      </c>
      <c r="F5" s="13">
        <v>35</v>
      </c>
      <c r="G5" s="14">
        <v>400</v>
      </c>
      <c r="H5"/>
      <c r="I5" s="14">
        <v>20</v>
      </c>
    </row>
    <row r="6" spans="1:13" ht="17.25" customHeight="1" x14ac:dyDescent="0.3">
      <c r="A6" s="2" t="s">
        <v>24</v>
      </c>
      <c r="B6" s="21">
        <v>42566</v>
      </c>
      <c r="C6" s="12" t="s">
        <v>25</v>
      </c>
      <c r="D6" t="s">
        <v>12</v>
      </c>
      <c r="E6" s="12" t="s">
        <v>26</v>
      </c>
      <c r="F6" s="13">
        <v>9.9499999999999993</v>
      </c>
      <c r="G6" s="14">
        <v>650</v>
      </c>
      <c r="H6"/>
      <c r="I6" s="14">
        <v>240</v>
      </c>
    </row>
    <row r="7" spans="1:13" ht="17.25" customHeight="1" x14ac:dyDescent="0.3">
      <c r="A7" s="2" t="s">
        <v>27</v>
      </c>
      <c r="B7" s="21">
        <v>42226</v>
      </c>
      <c r="C7" s="12" t="s">
        <v>28</v>
      </c>
      <c r="D7" t="s">
        <v>86</v>
      </c>
      <c r="E7" s="12" t="s">
        <v>29</v>
      </c>
      <c r="F7" s="13">
        <v>129</v>
      </c>
      <c r="G7" s="14">
        <v>300</v>
      </c>
      <c r="H7"/>
      <c r="I7" s="14">
        <v>100</v>
      </c>
    </row>
    <row r="8" spans="1:13" ht="17.25" customHeight="1" x14ac:dyDescent="0.3">
      <c r="A8" s="2" t="s">
        <v>30</v>
      </c>
      <c r="B8" s="21">
        <v>42533</v>
      </c>
      <c r="C8" s="12" t="s">
        <v>31</v>
      </c>
      <c r="D8" t="s">
        <v>32</v>
      </c>
      <c r="E8" s="12" t="s">
        <v>33</v>
      </c>
      <c r="F8" s="13">
        <v>39</v>
      </c>
      <c r="G8" s="14">
        <v>120</v>
      </c>
      <c r="H8"/>
      <c r="I8" s="14">
        <v>60</v>
      </c>
    </row>
    <row r="9" spans="1:13" ht="17.25" customHeight="1" x14ac:dyDescent="0.3">
      <c r="A9" s="2" t="s">
        <v>34</v>
      </c>
      <c r="B9" s="21">
        <v>42566</v>
      </c>
      <c r="C9" s="12" t="s">
        <v>35</v>
      </c>
      <c r="D9" t="s">
        <v>12</v>
      </c>
      <c r="E9" s="12" t="s">
        <v>36</v>
      </c>
      <c r="F9" s="13">
        <v>12.95</v>
      </c>
      <c r="G9" s="14">
        <v>360</v>
      </c>
      <c r="H9"/>
      <c r="I9" s="14">
        <v>180</v>
      </c>
    </row>
    <row r="10" spans="1:13" ht="17.25" customHeight="1" x14ac:dyDescent="0.3">
      <c r="A10" s="2" t="s">
        <v>37</v>
      </c>
      <c r="B10" s="21">
        <v>42073</v>
      </c>
      <c r="C10" s="12" t="s">
        <v>38</v>
      </c>
      <c r="D10" t="s">
        <v>19</v>
      </c>
      <c r="E10" s="12" t="s">
        <v>39</v>
      </c>
      <c r="F10" s="13">
        <v>29</v>
      </c>
      <c r="G10" s="14">
        <v>240</v>
      </c>
      <c r="H10"/>
      <c r="I10" s="14">
        <v>50</v>
      </c>
    </row>
    <row r="11" spans="1:13" ht="17.25" customHeight="1" x14ac:dyDescent="0.3">
      <c r="A11" s="2" t="s">
        <v>40</v>
      </c>
      <c r="B11" s="21">
        <v>42550</v>
      </c>
      <c r="C11" s="12" t="s">
        <v>41</v>
      </c>
      <c r="D11" t="s">
        <v>86</v>
      </c>
      <c r="E11" s="12" t="s">
        <v>42</v>
      </c>
      <c r="F11" s="13">
        <v>55</v>
      </c>
      <c r="G11" s="14">
        <v>180</v>
      </c>
      <c r="H11"/>
      <c r="I11" s="14">
        <v>320</v>
      </c>
    </row>
    <row r="12" spans="1:13" ht="17.25" customHeight="1" x14ac:dyDescent="0.3">
      <c r="A12" s="2" t="s">
        <v>43</v>
      </c>
      <c r="B12" s="21">
        <v>42658</v>
      </c>
      <c r="C12" s="12" t="s">
        <v>44</v>
      </c>
      <c r="D12" t="s">
        <v>12</v>
      </c>
      <c r="E12" s="12" t="s">
        <v>45</v>
      </c>
      <c r="F12" s="13">
        <v>59</v>
      </c>
      <c r="G12" s="14">
        <v>500</v>
      </c>
      <c r="H12"/>
      <c r="I12" s="14">
        <v>150</v>
      </c>
    </row>
    <row r="13" spans="1:13" ht="17.25" customHeight="1" x14ac:dyDescent="0.3">
      <c r="A13" s="2" t="s">
        <v>46</v>
      </c>
      <c r="B13" s="21">
        <v>41893</v>
      </c>
      <c r="C13" s="12" t="s">
        <v>47</v>
      </c>
      <c r="D13" t="s">
        <v>12</v>
      </c>
      <c r="E13" s="12" t="s">
        <v>48</v>
      </c>
      <c r="F13" s="13">
        <v>11.99</v>
      </c>
      <c r="G13" s="14">
        <v>400</v>
      </c>
      <c r="H13"/>
      <c r="I13" s="14">
        <v>200</v>
      </c>
    </row>
    <row r="14" spans="1:13" ht="17.25" customHeight="1" x14ac:dyDescent="0.3">
      <c r="A14" s="2" t="s">
        <v>49</v>
      </c>
      <c r="B14" s="21">
        <v>42594</v>
      </c>
      <c r="C14" s="12" t="s">
        <v>50</v>
      </c>
      <c r="D14" t="s">
        <v>19</v>
      </c>
      <c r="E14" s="12" t="s">
        <v>51</v>
      </c>
      <c r="F14" s="13">
        <v>19.989999999999998</v>
      </c>
      <c r="G14" s="14">
        <v>360</v>
      </c>
      <c r="H14"/>
      <c r="I14" s="14">
        <v>120</v>
      </c>
    </row>
    <row r="15" spans="1:13" ht="17.25" customHeight="1" x14ac:dyDescent="0.3">
      <c r="A15" s="2" t="s">
        <v>52</v>
      </c>
      <c r="B15" s="21">
        <v>40961</v>
      </c>
      <c r="C15" s="12" t="s">
        <v>53</v>
      </c>
      <c r="D15" t="s">
        <v>32</v>
      </c>
      <c r="E15" s="12" t="s">
        <v>54</v>
      </c>
      <c r="F15" s="13">
        <v>7.99</v>
      </c>
      <c r="G15" s="14">
        <v>600</v>
      </c>
      <c r="H15"/>
      <c r="I15" s="14">
        <v>200</v>
      </c>
    </row>
    <row r="16" spans="1:13" ht="17.25" customHeight="1" x14ac:dyDescent="0.3">
      <c r="A16" s="2" t="s">
        <v>55</v>
      </c>
      <c r="B16" s="21">
        <v>42020</v>
      </c>
      <c r="C16" s="12" t="s">
        <v>56</v>
      </c>
      <c r="D16" t="s">
        <v>12</v>
      </c>
      <c r="E16" s="12" t="s">
        <v>57</v>
      </c>
      <c r="F16" s="13">
        <v>79</v>
      </c>
      <c r="G16" s="14">
        <v>250</v>
      </c>
      <c r="H16"/>
      <c r="I16" s="14">
        <v>120</v>
      </c>
    </row>
    <row r="17" spans="1:9" ht="17.25" customHeight="1" x14ac:dyDescent="0.3">
      <c r="A17" s="2" t="s">
        <v>58</v>
      </c>
      <c r="B17" s="21">
        <v>42482</v>
      </c>
      <c r="C17" s="12" t="s">
        <v>59</v>
      </c>
      <c r="D17" t="s">
        <v>19</v>
      </c>
      <c r="E17" s="12" t="s">
        <v>60</v>
      </c>
      <c r="F17" s="13">
        <v>7.95</v>
      </c>
      <c r="G17" s="14">
        <v>480</v>
      </c>
      <c r="H17"/>
      <c r="I17" s="14">
        <v>180</v>
      </c>
    </row>
    <row r="18" spans="1:9" ht="17.25" customHeight="1" x14ac:dyDescent="0.3">
      <c r="A18" s="2" t="s">
        <v>61</v>
      </c>
      <c r="B18" s="21">
        <v>42566</v>
      </c>
      <c r="C18" s="12" t="s">
        <v>62</v>
      </c>
      <c r="D18" t="s">
        <v>86</v>
      </c>
      <c r="E18" s="12" t="s">
        <v>63</v>
      </c>
      <c r="F18" s="13">
        <v>69.5</v>
      </c>
      <c r="G18" s="14">
        <v>100</v>
      </c>
      <c r="H18"/>
      <c r="I18" s="14">
        <v>60</v>
      </c>
    </row>
    <row r="19" spans="1:9" ht="17.25" customHeight="1" x14ac:dyDescent="0.3">
      <c r="A19" s="2" t="s">
        <v>64</v>
      </c>
      <c r="B19" s="21">
        <v>42226</v>
      </c>
      <c r="C19" s="12" t="s">
        <v>65</v>
      </c>
      <c r="D19" t="s">
        <v>32</v>
      </c>
      <c r="E19" s="12" t="s">
        <v>66</v>
      </c>
      <c r="F19" s="13">
        <v>65.989999999999995</v>
      </c>
      <c r="G19" s="14">
        <v>750</v>
      </c>
      <c r="H19"/>
      <c r="I19" s="14">
        <v>180</v>
      </c>
    </row>
    <row r="20" spans="1:9" ht="17.25" customHeight="1" x14ac:dyDescent="0.3">
      <c r="A20" s="2" t="s">
        <v>67</v>
      </c>
      <c r="B20" s="21">
        <v>42511</v>
      </c>
      <c r="C20" s="12" t="s">
        <v>68</v>
      </c>
      <c r="D20" t="s">
        <v>12</v>
      </c>
      <c r="E20" s="12" t="s">
        <v>69</v>
      </c>
      <c r="F20" s="13">
        <v>8.99</v>
      </c>
      <c r="G20" s="14">
        <v>280</v>
      </c>
      <c r="H20"/>
      <c r="I20" s="14">
        <v>100</v>
      </c>
    </row>
    <row r="21" spans="1:9" ht="17.25" customHeight="1" x14ac:dyDescent="0.3">
      <c r="G21"/>
      <c r="H21"/>
    </row>
  </sheetData>
  <conditionalFormatting sqref="F3:G3 A2:A20 E4:G20 E2:G2 C2:C20">
    <cfRule type="expression" dxfId="7" priority="3">
      <formula>#REF!=1</formula>
    </cfRule>
  </conditionalFormatting>
  <conditionalFormatting sqref="F3:G3 A2:A20 E4:G20 E2:G2 C2:C20">
    <cfRule type="expression" dxfId="6" priority="4">
      <formula>#REF!="yes"</formula>
    </cfRule>
  </conditionalFormatting>
  <conditionalFormatting sqref="I2:I20">
    <cfRule type="expression" dxfId="5" priority="1">
      <formula>#REF!=1</formula>
    </cfRule>
  </conditionalFormatting>
  <conditionalFormatting sqref="I2:I20">
    <cfRule type="expression" dxfId="4" priority="2">
      <formula>#REF!="yes"</formula>
    </cfRule>
  </conditionalFormatting>
  <printOptions horizontalCentered="1"/>
  <pageMargins left="0.25" right="0.25" top="0.75" bottom="0.75" header="0.05" footer="0.3"/>
  <pageSetup scale="65"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A1:M21"/>
  <sheetViews>
    <sheetView zoomScale="125" zoomScaleNormal="125" workbookViewId="0">
      <selection activeCell="Q30" sqref="Q30"/>
    </sheetView>
  </sheetViews>
  <sheetFormatPr defaultColWidth="9" defaultRowHeight="17.25" customHeight="1" x14ac:dyDescent="0.3"/>
  <cols>
    <col min="1" max="1" width="8.5546875" bestFit="1" customWidth="1"/>
    <col min="2" max="2" width="16.21875" bestFit="1" customWidth="1"/>
    <col min="3" max="3" width="12" bestFit="1" customWidth="1"/>
    <col min="4" max="4" width="11.5546875" bestFit="1" customWidth="1"/>
    <col min="5" max="5" width="24.44140625" style="1" bestFit="1" customWidth="1"/>
    <col min="6" max="6" width="11" style="1" bestFit="1" customWidth="1"/>
    <col min="7" max="7" width="13.5546875" style="1" bestFit="1" customWidth="1"/>
    <col min="8" max="8" width="19.77734375" style="1" bestFit="1" customWidth="1"/>
    <col min="9" max="9" width="15.5546875" style="1" bestFit="1" customWidth="1"/>
    <col min="10" max="10" width="18.21875" bestFit="1" customWidth="1"/>
    <col min="11" max="11" width="13.5546875" customWidth="1"/>
    <col min="12" max="12" width="11.77734375" bestFit="1" customWidth="1"/>
    <col min="13" max="13" width="11.5546875" customWidth="1"/>
  </cols>
  <sheetData>
    <row r="1" spans="1:13" ht="14.4" x14ac:dyDescent="0.3">
      <c r="A1" s="18" t="s">
        <v>0</v>
      </c>
      <c r="B1" s="18" t="s">
        <v>1</v>
      </c>
      <c r="C1" s="18" t="s">
        <v>2</v>
      </c>
      <c r="D1" s="18" t="s">
        <v>3</v>
      </c>
      <c r="E1" s="18" t="s">
        <v>4</v>
      </c>
      <c r="F1" s="18" t="s">
        <v>5</v>
      </c>
      <c r="G1" s="18" t="s">
        <v>85</v>
      </c>
      <c r="H1" s="18" t="s">
        <v>7</v>
      </c>
      <c r="I1" s="18" t="s">
        <v>8</v>
      </c>
      <c r="J1" s="18" t="s">
        <v>9</v>
      </c>
      <c r="M1" s="22" t="s">
        <v>83</v>
      </c>
    </row>
    <row r="2" spans="1:13" ht="17.25" customHeight="1" thickBot="1" x14ac:dyDescent="0.35">
      <c r="A2" s="2" t="s">
        <v>10</v>
      </c>
      <c r="B2" s="21">
        <v>42594</v>
      </c>
      <c r="C2" s="12" t="s">
        <v>11</v>
      </c>
      <c r="D2" t="s">
        <v>12</v>
      </c>
      <c r="E2" s="12" t="s">
        <v>13</v>
      </c>
      <c r="F2" s="13">
        <v>51</v>
      </c>
      <c r="G2" s="14">
        <v>250</v>
      </c>
      <c r="H2" s="23">
        <f>F2*G2</f>
        <v>12750</v>
      </c>
      <c r="I2" s="14">
        <v>100</v>
      </c>
      <c r="J2">
        <f>I2*$M$2</f>
        <v>20</v>
      </c>
      <c r="M2" s="20">
        <v>0.2</v>
      </c>
    </row>
    <row r="3" spans="1:13" ht="17.25" customHeight="1" x14ac:dyDescent="0.3">
      <c r="A3" s="2" t="s">
        <v>14</v>
      </c>
      <c r="B3" s="21">
        <v>42566</v>
      </c>
      <c r="C3" s="12" t="s">
        <v>15</v>
      </c>
      <c r="D3" t="s">
        <v>86</v>
      </c>
      <c r="E3" s="11" t="s">
        <v>16</v>
      </c>
      <c r="F3" s="13">
        <v>93</v>
      </c>
      <c r="G3" s="14">
        <v>100</v>
      </c>
      <c r="H3" s="23">
        <f t="shared" ref="H3:H20" si="0">F3*G3</f>
        <v>9300</v>
      </c>
      <c r="I3" s="14">
        <v>150</v>
      </c>
      <c r="J3">
        <f t="shared" ref="J3:J20" si="1">I3*$M$2</f>
        <v>30</v>
      </c>
    </row>
    <row r="4" spans="1:13" ht="17.25" customHeight="1" x14ac:dyDescent="0.3">
      <c r="A4" s="2" t="s">
        <v>17</v>
      </c>
      <c r="B4" s="21">
        <v>42226</v>
      </c>
      <c r="C4" s="12" t="s">
        <v>18</v>
      </c>
      <c r="D4" t="s">
        <v>19</v>
      </c>
      <c r="E4" s="12" t="s">
        <v>20</v>
      </c>
      <c r="F4" s="13">
        <v>199</v>
      </c>
      <c r="G4" s="14">
        <v>150</v>
      </c>
      <c r="H4" s="23">
        <f t="shared" si="0"/>
        <v>29850</v>
      </c>
      <c r="I4" s="14">
        <v>20</v>
      </c>
      <c r="J4">
        <f t="shared" si="1"/>
        <v>4</v>
      </c>
    </row>
    <row r="5" spans="1:13" ht="17.25" customHeight="1" x14ac:dyDescent="0.3">
      <c r="A5" s="2" t="s">
        <v>21</v>
      </c>
      <c r="B5" s="21">
        <v>41631</v>
      </c>
      <c r="C5" s="12" t="s">
        <v>22</v>
      </c>
      <c r="D5" t="s">
        <v>86</v>
      </c>
      <c r="E5" s="12" t="s">
        <v>23</v>
      </c>
      <c r="F5" s="13">
        <v>35</v>
      </c>
      <c r="G5" s="14">
        <v>400</v>
      </c>
      <c r="H5" s="23">
        <f t="shared" si="0"/>
        <v>14000</v>
      </c>
      <c r="I5" s="14">
        <v>20</v>
      </c>
      <c r="J5">
        <f t="shared" si="1"/>
        <v>4</v>
      </c>
    </row>
    <row r="6" spans="1:13" ht="17.25" customHeight="1" x14ac:dyDescent="0.3">
      <c r="A6" s="2" t="s">
        <v>24</v>
      </c>
      <c r="B6" s="21">
        <v>42566</v>
      </c>
      <c r="C6" s="12" t="s">
        <v>25</v>
      </c>
      <c r="D6" t="s">
        <v>12</v>
      </c>
      <c r="E6" s="12" t="s">
        <v>26</v>
      </c>
      <c r="F6" s="13">
        <v>9.9499999999999993</v>
      </c>
      <c r="G6" s="14">
        <v>650</v>
      </c>
      <c r="H6" s="23">
        <f t="shared" si="0"/>
        <v>6467.4999999999991</v>
      </c>
      <c r="I6" s="14">
        <v>240</v>
      </c>
      <c r="J6">
        <f t="shared" si="1"/>
        <v>48</v>
      </c>
    </row>
    <row r="7" spans="1:13" ht="17.25" customHeight="1" x14ac:dyDescent="0.3">
      <c r="A7" s="2" t="s">
        <v>27</v>
      </c>
      <c r="B7" s="21">
        <v>42226</v>
      </c>
      <c r="C7" s="12" t="s">
        <v>28</v>
      </c>
      <c r="D7" t="s">
        <v>86</v>
      </c>
      <c r="E7" s="12" t="s">
        <v>29</v>
      </c>
      <c r="F7" s="13">
        <v>129</v>
      </c>
      <c r="G7" s="14">
        <v>300</v>
      </c>
      <c r="H7" s="23">
        <f t="shared" si="0"/>
        <v>38700</v>
      </c>
      <c r="I7" s="14">
        <v>100</v>
      </c>
      <c r="J7">
        <f t="shared" si="1"/>
        <v>20</v>
      </c>
    </row>
    <row r="8" spans="1:13" ht="17.25" customHeight="1" x14ac:dyDescent="0.3">
      <c r="A8" s="2" t="s">
        <v>30</v>
      </c>
      <c r="B8" s="21">
        <v>42533</v>
      </c>
      <c r="C8" s="12" t="s">
        <v>31</v>
      </c>
      <c r="D8" t="s">
        <v>32</v>
      </c>
      <c r="E8" s="12" t="s">
        <v>33</v>
      </c>
      <c r="F8" s="13">
        <v>39</v>
      </c>
      <c r="G8" s="14">
        <v>120</v>
      </c>
      <c r="H8" s="23">
        <f t="shared" si="0"/>
        <v>4680</v>
      </c>
      <c r="I8" s="14">
        <v>60</v>
      </c>
      <c r="J8">
        <f t="shared" si="1"/>
        <v>12</v>
      </c>
    </row>
    <row r="9" spans="1:13" ht="17.25" customHeight="1" x14ac:dyDescent="0.3">
      <c r="A9" s="2" t="s">
        <v>34</v>
      </c>
      <c r="B9" s="21">
        <v>42566</v>
      </c>
      <c r="C9" s="12" t="s">
        <v>35</v>
      </c>
      <c r="D9" t="s">
        <v>12</v>
      </c>
      <c r="E9" s="12" t="s">
        <v>36</v>
      </c>
      <c r="F9" s="13">
        <v>12.95</v>
      </c>
      <c r="G9" s="14">
        <v>360</v>
      </c>
      <c r="H9" s="23">
        <f t="shared" si="0"/>
        <v>4662</v>
      </c>
      <c r="I9" s="14">
        <v>180</v>
      </c>
      <c r="J9">
        <f t="shared" si="1"/>
        <v>36</v>
      </c>
    </row>
    <row r="10" spans="1:13" ht="17.25" customHeight="1" x14ac:dyDescent="0.3">
      <c r="A10" s="2" t="s">
        <v>37</v>
      </c>
      <c r="B10" s="21">
        <v>42073</v>
      </c>
      <c r="C10" s="12" t="s">
        <v>38</v>
      </c>
      <c r="D10" t="s">
        <v>19</v>
      </c>
      <c r="E10" s="12" t="s">
        <v>39</v>
      </c>
      <c r="F10" s="13">
        <v>29</v>
      </c>
      <c r="G10" s="14">
        <v>240</v>
      </c>
      <c r="H10" s="23">
        <f t="shared" si="0"/>
        <v>6960</v>
      </c>
      <c r="I10" s="14">
        <v>50</v>
      </c>
      <c r="J10">
        <f t="shared" si="1"/>
        <v>10</v>
      </c>
    </row>
    <row r="11" spans="1:13" ht="17.25" customHeight="1" x14ac:dyDescent="0.3">
      <c r="A11" s="2" t="s">
        <v>40</v>
      </c>
      <c r="B11" s="21">
        <v>42550</v>
      </c>
      <c r="C11" s="12" t="s">
        <v>41</v>
      </c>
      <c r="D11" t="s">
        <v>86</v>
      </c>
      <c r="E11" s="12" t="s">
        <v>42</v>
      </c>
      <c r="F11" s="13">
        <v>55</v>
      </c>
      <c r="G11" s="14">
        <v>180</v>
      </c>
      <c r="H11" s="23">
        <f t="shared" si="0"/>
        <v>9900</v>
      </c>
      <c r="I11" s="14">
        <v>320</v>
      </c>
      <c r="J11">
        <f t="shared" si="1"/>
        <v>64</v>
      </c>
    </row>
    <row r="12" spans="1:13" ht="17.25" customHeight="1" x14ac:dyDescent="0.3">
      <c r="A12" s="2" t="s">
        <v>43</v>
      </c>
      <c r="B12" s="21">
        <v>42658</v>
      </c>
      <c r="C12" s="12" t="s">
        <v>44</v>
      </c>
      <c r="D12" t="s">
        <v>12</v>
      </c>
      <c r="E12" s="12" t="s">
        <v>45</v>
      </c>
      <c r="F12" s="13">
        <v>59</v>
      </c>
      <c r="G12" s="14">
        <v>500</v>
      </c>
      <c r="H12" s="23">
        <f t="shared" si="0"/>
        <v>29500</v>
      </c>
      <c r="I12" s="14">
        <v>150</v>
      </c>
      <c r="J12">
        <f t="shared" si="1"/>
        <v>30</v>
      </c>
    </row>
    <row r="13" spans="1:13" ht="17.25" customHeight="1" x14ac:dyDescent="0.3">
      <c r="A13" s="2" t="s">
        <v>46</v>
      </c>
      <c r="B13" s="21">
        <v>41893</v>
      </c>
      <c r="C13" s="12" t="s">
        <v>47</v>
      </c>
      <c r="D13" t="s">
        <v>12</v>
      </c>
      <c r="E13" s="12" t="s">
        <v>48</v>
      </c>
      <c r="F13" s="13">
        <v>11.99</v>
      </c>
      <c r="G13" s="14">
        <v>400</v>
      </c>
      <c r="H13" s="23">
        <f t="shared" si="0"/>
        <v>4796</v>
      </c>
      <c r="I13" s="14">
        <v>200</v>
      </c>
      <c r="J13">
        <f t="shared" si="1"/>
        <v>40</v>
      </c>
    </row>
    <row r="14" spans="1:13" ht="17.25" customHeight="1" x14ac:dyDescent="0.3">
      <c r="A14" s="2" t="s">
        <v>49</v>
      </c>
      <c r="B14" s="21">
        <v>42594</v>
      </c>
      <c r="C14" s="12" t="s">
        <v>50</v>
      </c>
      <c r="D14" t="s">
        <v>19</v>
      </c>
      <c r="E14" s="12" t="s">
        <v>51</v>
      </c>
      <c r="F14" s="13">
        <v>19.989999999999998</v>
      </c>
      <c r="G14" s="14">
        <v>360</v>
      </c>
      <c r="H14" s="23">
        <f t="shared" si="0"/>
        <v>7196.4</v>
      </c>
      <c r="I14" s="14">
        <v>120</v>
      </c>
      <c r="J14">
        <f t="shared" si="1"/>
        <v>24</v>
      </c>
    </row>
    <row r="15" spans="1:13" ht="17.25" customHeight="1" x14ac:dyDescent="0.3">
      <c r="A15" s="2" t="s">
        <v>52</v>
      </c>
      <c r="B15" s="21">
        <v>40961</v>
      </c>
      <c r="C15" s="12" t="s">
        <v>53</v>
      </c>
      <c r="D15" t="s">
        <v>32</v>
      </c>
      <c r="E15" s="12" t="s">
        <v>54</v>
      </c>
      <c r="F15" s="13">
        <v>7.99</v>
      </c>
      <c r="G15" s="14">
        <v>600</v>
      </c>
      <c r="H15" s="23">
        <f t="shared" si="0"/>
        <v>4794</v>
      </c>
      <c r="I15" s="14">
        <v>200</v>
      </c>
      <c r="J15">
        <f t="shared" si="1"/>
        <v>40</v>
      </c>
    </row>
    <row r="16" spans="1:13" ht="17.25" customHeight="1" x14ac:dyDescent="0.3">
      <c r="A16" s="2" t="s">
        <v>55</v>
      </c>
      <c r="B16" s="21">
        <v>42020</v>
      </c>
      <c r="C16" s="12" t="s">
        <v>56</v>
      </c>
      <c r="D16" t="s">
        <v>12</v>
      </c>
      <c r="E16" s="12" t="s">
        <v>57</v>
      </c>
      <c r="F16" s="13">
        <v>79</v>
      </c>
      <c r="G16" s="14">
        <v>250</v>
      </c>
      <c r="H16" s="23">
        <f t="shared" si="0"/>
        <v>19750</v>
      </c>
      <c r="I16" s="14">
        <v>120</v>
      </c>
      <c r="J16">
        <f t="shared" si="1"/>
        <v>24</v>
      </c>
    </row>
    <row r="17" spans="1:10" ht="17.25" customHeight="1" x14ac:dyDescent="0.3">
      <c r="A17" s="2" t="s">
        <v>58</v>
      </c>
      <c r="B17" s="21">
        <v>42482</v>
      </c>
      <c r="C17" s="12" t="s">
        <v>59</v>
      </c>
      <c r="D17" t="s">
        <v>19</v>
      </c>
      <c r="E17" s="12" t="s">
        <v>60</v>
      </c>
      <c r="F17" s="13">
        <v>7.95</v>
      </c>
      <c r="G17" s="14">
        <v>480</v>
      </c>
      <c r="H17" s="23">
        <f t="shared" si="0"/>
        <v>3816</v>
      </c>
      <c r="I17" s="14">
        <v>180</v>
      </c>
      <c r="J17">
        <f t="shared" si="1"/>
        <v>36</v>
      </c>
    </row>
    <row r="18" spans="1:10" ht="17.25" customHeight="1" x14ac:dyDescent="0.3">
      <c r="A18" s="2" t="s">
        <v>61</v>
      </c>
      <c r="B18" s="21">
        <v>42566</v>
      </c>
      <c r="C18" s="12" t="s">
        <v>62</v>
      </c>
      <c r="D18" t="s">
        <v>86</v>
      </c>
      <c r="E18" s="12" t="s">
        <v>63</v>
      </c>
      <c r="F18" s="13">
        <v>69.5</v>
      </c>
      <c r="G18" s="14">
        <v>100</v>
      </c>
      <c r="H18" s="23">
        <f t="shared" si="0"/>
        <v>6950</v>
      </c>
      <c r="I18" s="14">
        <v>60</v>
      </c>
      <c r="J18">
        <f t="shared" si="1"/>
        <v>12</v>
      </c>
    </row>
    <row r="19" spans="1:10" ht="17.25" customHeight="1" x14ac:dyDescent="0.3">
      <c r="A19" s="2" t="s">
        <v>64</v>
      </c>
      <c r="B19" s="21">
        <v>42226</v>
      </c>
      <c r="C19" s="12" t="s">
        <v>65</v>
      </c>
      <c r="D19" t="s">
        <v>32</v>
      </c>
      <c r="E19" s="12" t="s">
        <v>66</v>
      </c>
      <c r="F19" s="13">
        <v>65.989999999999995</v>
      </c>
      <c r="G19" s="14">
        <v>750</v>
      </c>
      <c r="H19" s="23">
        <f t="shared" si="0"/>
        <v>49492.499999999993</v>
      </c>
      <c r="I19" s="14">
        <v>180</v>
      </c>
      <c r="J19">
        <f t="shared" si="1"/>
        <v>36</v>
      </c>
    </row>
    <row r="20" spans="1:10" ht="17.25" customHeight="1" x14ac:dyDescent="0.3">
      <c r="A20" s="2" t="s">
        <v>67</v>
      </c>
      <c r="B20" s="21">
        <v>42511</v>
      </c>
      <c r="C20" s="12" t="s">
        <v>68</v>
      </c>
      <c r="D20" t="s">
        <v>12</v>
      </c>
      <c r="E20" s="12" t="s">
        <v>69</v>
      </c>
      <c r="F20" s="13">
        <v>8.99</v>
      </c>
      <c r="G20" s="14">
        <v>280</v>
      </c>
      <c r="H20" s="23">
        <f t="shared" si="0"/>
        <v>2517.2000000000003</v>
      </c>
      <c r="I20" s="14">
        <v>100</v>
      </c>
      <c r="J20">
        <f t="shared" si="1"/>
        <v>20</v>
      </c>
    </row>
    <row r="21" spans="1:10" ht="17.25" customHeight="1" x14ac:dyDescent="0.3">
      <c r="G21">
        <f>SUM(G2:G20)</f>
        <v>6470</v>
      </c>
      <c r="H21" s="23">
        <f>SUM(H2:H20)</f>
        <v>266081.59999999998</v>
      </c>
    </row>
  </sheetData>
  <conditionalFormatting sqref="F3:G3 A2:A20 E4:G20 E2:G2 C2:C20">
    <cfRule type="expression" dxfId="3" priority="3">
      <formula>#REF!=1</formula>
    </cfRule>
  </conditionalFormatting>
  <conditionalFormatting sqref="F3:G3 A2:A20 E4:G20 E2:G2 C2:C20">
    <cfRule type="expression" dxfId="2" priority="4">
      <formula>#REF!="yes"</formula>
    </cfRule>
  </conditionalFormatting>
  <conditionalFormatting sqref="I2:I20">
    <cfRule type="expression" dxfId="1" priority="1">
      <formula>#REF!=1</formula>
    </cfRule>
  </conditionalFormatting>
  <conditionalFormatting sqref="I2:I20">
    <cfRule type="expression" dxfId="0" priority="2">
      <formula>#REF!="yes"</formula>
    </cfRule>
  </conditionalFormatting>
  <printOptions horizontalCentered="1"/>
  <pageMargins left="0.25" right="0.25" top="0.75" bottom="0.75" header="0.05" footer="0.3"/>
  <pageSetup scale="65"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7:I19"/>
  <sheetViews>
    <sheetView showGridLines="0" topLeftCell="A4" zoomScale="125" zoomScaleNormal="125" workbookViewId="0">
      <selection activeCell="G22" sqref="G22"/>
    </sheetView>
  </sheetViews>
  <sheetFormatPr defaultColWidth="9" defaultRowHeight="13.8" x14ac:dyDescent="0.3"/>
  <cols>
    <col min="1" max="1" width="8.77734375" customWidth="1"/>
    <col min="2" max="2" width="19.21875" customWidth="1"/>
    <col min="3" max="7" width="8.77734375" customWidth="1"/>
  </cols>
  <sheetData>
    <row r="7" spans="2:9" ht="23.4" x14ac:dyDescent="0.45">
      <c r="B7" s="7" t="str">
        <f>"Income Statement"&amp;" "&amp;B19</f>
        <v>Income Statement (in 000's USD)</v>
      </c>
    </row>
    <row r="8" spans="2:9" ht="14.4" x14ac:dyDescent="0.3">
      <c r="C8" s="25">
        <v>2017</v>
      </c>
      <c r="D8" s="25">
        <v>2018</v>
      </c>
      <c r="E8" s="60" t="s">
        <v>98</v>
      </c>
      <c r="F8" s="25">
        <v>2019</v>
      </c>
      <c r="G8" s="60" t="s">
        <v>98</v>
      </c>
      <c r="H8" s="25">
        <v>2020</v>
      </c>
      <c r="I8" s="61" t="s">
        <v>98</v>
      </c>
    </row>
    <row r="9" spans="2:9" ht="14.4" x14ac:dyDescent="0.3">
      <c r="B9" s="31" t="s">
        <v>87</v>
      </c>
      <c r="C9" s="32">
        <v>34000</v>
      </c>
      <c r="D9" s="32">
        <v>36000</v>
      </c>
      <c r="E9" s="33">
        <f>(D9-C9)/C9</f>
        <v>5.8823529411764705E-2</v>
      </c>
      <c r="F9" s="32">
        <v>37000</v>
      </c>
      <c r="G9" s="33">
        <f>(F9-D9)/D9</f>
        <v>2.7777777777777776E-2</v>
      </c>
      <c r="H9" s="32">
        <v>41500</v>
      </c>
      <c r="I9" s="62"/>
    </row>
    <row r="10" spans="2:9" x14ac:dyDescent="0.3">
      <c r="B10" t="s">
        <v>93</v>
      </c>
      <c r="C10" s="27">
        <v>17500</v>
      </c>
      <c r="D10" s="27">
        <v>17800</v>
      </c>
      <c r="E10" s="29">
        <f t="shared" ref="E10:E17" si="0">(D10-C10)/C10</f>
        <v>1.7142857142857144E-2</v>
      </c>
      <c r="F10" s="27">
        <v>18200</v>
      </c>
      <c r="G10" s="29">
        <f t="shared" ref="G10:G17" si="1">(F10-D10)/D10</f>
        <v>2.247191011235955E-2</v>
      </c>
      <c r="H10" s="27">
        <v>21575</v>
      </c>
    </row>
    <row r="11" spans="2:9" ht="14.4" x14ac:dyDescent="0.3">
      <c r="B11" s="31" t="s">
        <v>96</v>
      </c>
      <c r="C11" s="32"/>
      <c r="D11" s="32"/>
      <c r="E11" s="33"/>
      <c r="F11" s="32"/>
      <c r="G11" s="33"/>
      <c r="H11" s="32"/>
      <c r="I11" s="62"/>
    </row>
    <row r="12" spans="2:9" ht="41.4" x14ac:dyDescent="0.3">
      <c r="B12" s="30" t="s">
        <v>95</v>
      </c>
      <c r="C12" s="27">
        <v>2350</v>
      </c>
      <c r="D12" s="27">
        <v>2450</v>
      </c>
      <c r="E12" s="29">
        <f t="shared" si="0"/>
        <v>4.2553191489361701E-2</v>
      </c>
      <c r="F12" s="27">
        <v>2550</v>
      </c>
      <c r="G12" s="29">
        <f t="shared" si="1"/>
        <v>4.0816326530612242E-2</v>
      </c>
      <c r="H12" s="27">
        <v>2925</v>
      </c>
    </row>
    <row r="13" spans="2:9" ht="14.4" x14ac:dyDescent="0.3">
      <c r="B13" s="34" t="s">
        <v>88</v>
      </c>
      <c r="C13" s="32"/>
      <c r="D13" s="32"/>
      <c r="E13" s="33"/>
      <c r="F13" s="32"/>
      <c r="G13" s="33"/>
      <c r="H13" s="32"/>
      <c r="I13" s="62"/>
    </row>
    <row r="14" spans="2:9" x14ac:dyDescent="0.3">
      <c r="B14" t="s">
        <v>89</v>
      </c>
      <c r="C14" s="26">
        <v>450</v>
      </c>
      <c r="D14" s="26">
        <v>470</v>
      </c>
      <c r="E14" s="28">
        <f t="shared" si="0"/>
        <v>4.4444444444444446E-2</v>
      </c>
      <c r="F14" s="26">
        <v>480</v>
      </c>
      <c r="G14" s="28">
        <f t="shared" si="1"/>
        <v>2.1276595744680851E-2</v>
      </c>
      <c r="H14" s="26">
        <v>355</v>
      </c>
    </row>
    <row r="15" spans="2:9" x14ac:dyDescent="0.3">
      <c r="B15" t="s">
        <v>90</v>
      </c>
      <c r="C15" s="27">
        <v>80</v>
      </c>
      <c r="D15" s="27">
        <v>86</v>
      </c>
      <c r="E15" s="29">
        <f t="shared" si="0"/>
        <v>7.4999999999999997E-2</v>
      </c>
      <c r="F15" s="27">
        <v>94</v>
      </c>
      <c r="G15" s="29">
        <f t="shared" si="1"/>
        <v>9.3023255813953487E-2</v>
      </c>
      <c r="H15" s="27">
        <v>97</v>
      </c>
    </row>
    <row r="16" spans="2:9" ht="14.4" x14ac:dyDescent="0.3">
      <c r="B16" s="31" t="s">
        <v>94</v>
      </c>
      <c r="C16" s="32"/>
      <c r="D16" s="32"/>
      <c r="E16" s="33"/>
      <c r="F16" s="32"/>
      <c r="G16" s="33"/>
      <c r="H16" s="32"/>
      <c r="I16" s="62"/>
    </row>
    <row r="17" spans="2:9" x14ac:dyDescent="0.3">
      <c r="B17" t="s">
        <v>91</v>
      </c>
      <c r="C17" s="27">
        <v>2775</v>
      </c>
      <c r="D17" s="27">
        <v>2935</v>
      </c>
      <c r="E17" s="29">
        <f t="shared" si="0"/>
        <v>5.7657657657657659E-2</v>
      </c>
      <c r="F17" s="27">
        <v>3025</v>
      </c>
      <c r="G17" s="29">
        <f t="shared" si="1"/>
        <v>3.0664395229982964E-2</v>
      </c>
      <c r="H17" s="27">
        <v>3210</v>
      </c>
    </row>
    <row r="18" spans="2:9" ht="15" thickBot="1" x14ac:dyDescent="0.35">
      <c r="B18" s="31" t="s">
        <v>92</v>
      </c>
      <c r="C18" s="35"/>
      <c r="D18" s="35"/>
      <c r="E18" s="36"/>
      <c r="F18" s="35"/>
      <c r="G18" s="36"/>
      <c r="H18" s="35"/>
      <c r="I18" s="63"/>
    </row>
    <row r="19" spans="2:9" ht="15" thickTop="1" x14ac:dyDescent="0.3">
      <c r="B19" s="24" t="s">
        <v>97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B7:I19"/>
  <sheetViews>
    <sheetView showGridLines="0" topLeftCell="A4" zoomScale="125" zoomScaleNormal="125" workbookViewId="0">
      <selection activeCell="G21" sqref="G21"/>
    </sheetView>
  </sheetViews>
  <sheetFormatPr defaultColWidth="9" defaultRowHeight="13.8" x14ac:dyDescent="0.3"/>
  <cols>
    <col min="1" max="1" width="8.77734375" customWidth="1"/>
    <col min="2" max="2" width="19.21875" customWidth="1"/>
    <col min="3" max="7" width="8.77734375" customWidth="1"/>
  </cols>
  <sheetData>
    <row r="7" spans="2:9" ht="23.4" x14ac:dyDescent="0.45">
      <c r="B7" s="7" t="str">
        <f>"Income Statement"&amp;" "&amp;B19</f>
        <v>Income Statement (in 000's USD)</v>
      </c>
    </row>
    <row r="8" spans="2:9" ht="14.4" x14ac:dyDescent="0.3">
      <c r="C8" s="25">
        <v>2017</v>
      </c>
      <c r="D8" s="25">
        <v>2018</v>
      </c>
      <c r="E8" s="60" t="s">
        <v>98</v>
      </c>
      <c r="F8" s="25">
        <v>2019</v>
      </c>
      <c r="G8" s="60" t="s">
        <v>98</v>
      </c>
      <c r="H8" s="25">
        <v>2020</v>
      </c>
      <c r="I8" s="61" t="s">
        <v>98</v>
      </c>
    </row>
    <row r="9" spans="2:9" ht="14.4" x14ac:dyDescent="0.3">
      <c r="B9" s="31" t="s">
        <v>87</v>
      </c>
      <c r="C9" s="68">
        <v>34000</v>
      </c>
      <c r="D9" s="68">
        <v>36000</v>
      </c>
      <c r="E9" s="33">
        <f>(D9-C9)/C9</f>
        <v>5.8823529411764705E-2</v>
      </c>
      <c r="F9" s="68">
        <v>37000</v>
      </c>
      <c r="G9" s="33">
        <f>(F9-D9)/D9</f>
        <v>2.7777777777777776E-2</v>
      </c>
      <c r="H9" s="68">
        <v>41500</v>
      </c>
      <c r="I9" s="65">
        <f>(H9-F9)/F9</f>
        <v>0.12162162162162163</v>
      </c>
    </row>
    <row r="10" spans="2:9" x14ac:dyDescent="0.3">
      <c r="B10" t="s">
        <v>93</v>
      </c>
      <c r="C10" s="66">
        <v>17500</v>
      </c>
      <c r="D10" s="66">
        <v>17800</v>
      </c>
      <c r="E10" s="29">
        <f t="shared" ref="E10:E18" si="0">(D10-C10)/C10</f>
        <v>1.7142857142857144E-2</v>
      </c>
      <c r="F10" s="66">
        <v>18200</v>
      </c>
      <c r="G10" s="29">
        <f t="shared" ref="G10:G18" si="1">(F10-D10)/D10</f>
        <v>2.247191011235955E-2</v>
      </c>
      <c r="H10" s="66">
        <v>21575</v>
      </c>
    </row>
    <row r="11" spans="2:9" ht="14.4" x14ac:dyDescent="0.3">
      <c r="B11" s="31" t="s">
        <v>96</v>
      </c>
      <c r="C11" s="32">
        <f>C9-C10</f>
        <v>16500</v>
      </c>
      <c r="D11" s="32">
        <f t="shared" ref="D11:F11" si="2">D9-D10</f>
        <v>18200</v>
      </c>
      <c r="E11" s="33">
        <f t="shared" si="0"/>
        <v>0.10303030303030303</v>
      </c>
      <c r="F11" s="32">
        <f t="shared" si="2"/>
        <v>18800</v>
      </c>
      <c r="G11" s="33">
        <f t="shared" si="1"/>
        <v>3.2967032967032968E-2</v>
      </c>
      <c r="H11" s="32">
        <f>H9-H10</f>
        <v>19925</v>
      </c>
      <c r="I11" s="65">
        <f>(H11-F11)/F11</f>
        <v>5.9840425531914897E-2</v>
      </c>
    </row>
    <row r="12" spans="2:9" ht="41.4" x14ac:dyDescent="0.3">
      <c r="B12" s="30" t="s">
        <v>95</v>
      </c>
      <c r="C12" s="27">
        <v>2350</v>
      </c>
      <c r="D12" s="27">
        <v>2450</v>
      </c>
      <c r="E12" s="29">
        <f t="shared" si="0"/>
        <v>4.2553191489361701E-2</v>
      </c>
      <c r="F12" s="27">
        <v>2550</v>
      </c>
      <c r="G12" s="29">
        <f t="shared" si="1"/>
        <v>4.0816326530612242E-2</v>
      </c>
      <c r="H12" s="27">
        <v>2925</v>
      </c>
    </row>
    <row r="13" spans="2:9" ht="14.4" x14ac:dyDescent="0.3">
      <c r="B13" s="34" t="s">
        <v>88</v>
      </c>
      <c r="C13" s="32">
        <f>C11-C12</f>
        <v>14150</v>
      </c>
      <c r="D13" s="32">
        <f t="shared" ref="D13:F13" si="3">D11-D12</f>
        <v>15750</v>
      </c>
      <c r="E13" s="33">
        <f t="shared" si="0"/>
        <v>0.11307420494699646</v>
      </c>
      <c r="F13" s="32">
        <f t="shared" si="3"/>
        <v>16250</v>
      </c>
      <c r="G13" s="33">
        <f t="shared" si="1"/>
        <v>3.1746031746031744E-2</v>
      </c>
      <c r="H13" s="32">
        <f>H11-H12</f>
        <v>17000</v>
      </c>
      <c r="I13" s="65">
        <f>(H13-F13)/F13</f>
        <v>4.6153846153846156E-2</v>
      </c>
    </row>
    <row r="14" spans="2:9" x14ac:dyDescent="0.3">
      <c r="B14" t="s">
        <v>89</v>
      </c>
      <c r="C14" s="67">
        <v>450</v>
      </c>
      <c r="D14" s="67">
        <v>470</v>
      </c>
      <c r="E14" s="28">
        <f t="shared" si="0"/>
        <v>4.4444444444444446E-2</v>
      </c>
      <c r="F14" s="67">
        <v>480</v>
      </c>
      <c r="G14" s="28">
        <f t="shared" si="1"/>
        <v>2.1276595744680851E-2</v>
      </c>
      <c r="H14" s="67">
        <v>355</v>
      </c>
    </row>
    <row r="15" spans="2:9" x14ac:dyDescent="0.3">
      <c r="B15" t="s">
        <v>90</v>
      </c>
      <c r="C15" s="66">
        <v>80</v>
      </c>
      <c r="D15" s="66">
        <v>86</v>
      </c>
      <c r="E15" s="29">
        <f t="shared" si="0"/>
        <v>7.4999999999999997E-2</v>
      </c>
      <c r="F15" s="66">
        <v>94</v>
      </c>
      <c r="G15" s="29">
        <f t="shared" si="1"/>
        <v>9.3023255813953487E-2</v>
      </c>
      <c r="H15" s="66">
        <v>97</v>
      </c>
    </row>
    <row r="16" spans="2:9" ht="14.4" x14ac:dyDescent="0.3">
      <c r="B16" s="31" t="s">
        <v>94</v>
      </c>
      <c r="C16" s="32">
        <f>C13-SUM(C14:C15)</f>
        <v>13620</v>
      </c>
      <c r="D16" s="32">
        <f t="shared" ref="D16:F16" si="4">D13-SUM(D14:D15)</f>
        <v>15194</v>
      </c>
      <c r="E16" s="33">
        <f t="shared" si="0"/>
        <v>0.11556534508076358</v>
      </c>
      <c r="F16" s="32">
        <f t="shared" si="4"/>
        <v>15676</v>
      </c>
      <c r="G16" s="33">
        <f t="shared" si="1"/>
        <v>3.1723048571804663E-2</v>
      </c>
      <c r="H16" s="32">
        <f>H13-(H14+H15)</f>
        <v>16548</v>
      </c>
      <c r="I16" s="65">
        <f>(H16-F16)/F16</f>
        <v>5.5626435315131409E-2</v>
      </c>
    </row>
    <row r="17" spans="2:9" x14ac:dyDescent="0.3">
      <c r="B17" t="s">
        <v>91</v>
      </c>
      <c r="C17" s="66">
        <v>2775</v>
      </c>
      <c r="D17" s="66">
        <v>2935</v>
      </c>
      <c r="E17" s="29">
        <f t="shared" si="0"/>
        <v>5.7657657657657659E-2</v>
      </c>
      <c r="F17" s="66">
        <v>3025</v>
      </c>
      <c r="G17" s="29">
        <f t="shared" si="1"/>
        <v>3.0664395229982964E-2</v>
      </c>
      <c r="H17" s="66">
        <v>3210</v>
      </c>
    </row>
    <row r="18" spans="2:9" ht="15" thickBot="1" x14ac:dyDescent="0.35">
      <c r="B18" s="31" t="s">
        <v>92</v>
      </c>
      <c r="C18" s="35">
        <f>C16-C17</f>
        <v>10845</v>
      </c>
      <c r="D18" s="35">
        <f t="shared" ref="D18:F18" si="5">D16-D17</f>
        <v>12259</v>
      </c>
      <c r="E18" s="36">
        <f t="shared" si="0"/>
        <v>0.13038266482249886</v>
      </c>
      <c r="F18" s="35">
        <f t="shared" si="5"/>
        <v>12651</v>
      </c>
      <c r="G18" s="36">
        <f t="shared" si="1"/>
        <v>3.1976507056040458E-2</v>
      </c>
      <c r="H18" s="35">
        <f>H16-H17</f>
        <v>13338</v>
      </c>
      <c r="I18" s="64">
        <f>(H18-F18)/F18</f>
        <v>5.4304007588332939E-2</v>
      </c>
    </row>
    <row r="19" spans="2:9" ht="15" thickTop="1" x14ac:dyDescent="0.3">
      <c r="B19" s="24" t="s">
        <v>97</v>
      </c>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F10"/>
  <sheetViews>
    <sheetView zoomScale="200" zoomScaleNormal="200" workbookViewId="0">
      <selection activeCell="C11" sqref="C11"/>
    </sheetView>
  </sheetViews>
  <sheetFormatPr defaultColWidth="9" defaultRowHeight="13.8" x14ac:dyDescent="0.3"/>
  <cols>
    <col min="1" max="1" width="12" customWidth="1"/>
    <col min="2" max="5" width="14.5546875" bestFit="1" customWidth="1"/>
    <col min="6" max="6" width="13.21875" bestFit="1" customWidth="1"/>
  </cols>
  <sheetData>
    <row r="1" spans="1:6" ht="23.4" x14ac:dyDescent="0.45">
      <c r="A1" s="7" t="s">
        <v>70</v>
      </c>
    </row>
    <row r="2" spans="1:6" ht="14.4" x14ac:dyDescent="0.3">
      <c r="A2" s="6" t="s">
        <v>101</v>
      </c>
    </row>
    <row r="4" spans="1:6" ht="14.4" x14ac:dyDescent="0.3">
      <c r="A4" s="38"/>
      <c r="B4" s="39" t="s">
        <v>72</v>
      </c>
      <c r="C4" s="39" t="s">
        <v>73</v>
      </c>
      <c r="D4" s="39" t="s">
        <v>74</v>
      </c>
      <c r="E4" s="39" t="s">
        <v>75</v>
      </c>
      <c r="F4" s="39" t="s">
        <v>76</v>
      </c>
    </row>
    <row r="5" spans="1:6" ht="14.4" x14ac:dyDescent="0.3">
      <c r="A5" s="39" t="s">
        <v>77</v>
      </c>
      <c r="B5" s="40">
        <v>35345</v>
      </c>
      <c r="C5" s="40">
        <v>35400</v>
      </c>
      <c r="D5" s="40">
        <v>36150</v>
      </c>
      <c r="E5" s="40">
        <f t="shared" ref="E5:E8" si="0">SUM(B5:D5)</f>
        <v>106895</v>
      </c>
      <c r="F5" s="41">
        <f>E5/$E$9</f>
        <v>0.30537066133409513</v>
      </c>
    </row>
    <row r="6" spans="1:6" ht="14.4" x14ac:dyDescent="0.3">
      <c r="A6" s="39" t="s">
        <v>78</v>
      </c>
      <c r="B6" s="40">
        <v>41250</v>
      </c>
      <c r="C6" s="40">
        <v>39255</v>
      </c>
      <c r="D6" s="40">
        <v>40675</v>
      </c>
      <c r="E6" s="40">
        <f t="shared" si="0"/>
        <v>121180</v>
      </c>
      <c r="F6" s="41">
        <f t="shared" ref="F6:F9" si="1">E6/$E$9</f>
        <v>0.34617911726896156</v>
      </c>
    </row>
    <row r="7" spans="1:6" ht="14.4" x14ac:dyDescent="0.3">
      <c r="A7" s="39" t="s">
        <v>79</v>
      </c>
      <c r="B7" s="40">
        <v>22555</v>
      </c>
      <c r="C7" s="40">
        <v>23110</v>
      </c>
      <c r="D7" s="40">
        <v>23500</v>
      </c>
      <c r="E7" s="40">
        <f t="shared" si="0"/>
        <v>69165</v>
      </c>
      <c r="F7" s="41">
        <f t="shared" si="1"/>
        <v>0.19758605913440938</v>
      </c>
    </row>
    <row r="8" spans="1:6" ht="14.4" x14ac:dyDescent="0.3">
      <c r="A8" s="39" t="s">
        <v>80</v>
      </c>
      <c r="B8" s="40">
        <v>17610</v>
      </c>
      <c r="C8" s="40">
        <v>17350</v>
      </c>
      <c r="D8" s="40">
        <v>17850</v>
      </c>
      <c r="E8" s="40">
        <f t="shared" si="0"/>
        <v>52810</v>
      </c>
      <c r="F8" s="41">
        <f t="shared" si="1"/>
        <v>0.15086416226253394</v>
      </c>
    </row>
    <row r="9" spans="1:6" ht="15" thickBot="1" x14ac:dyDescent="0.35">
      <c r="A9" s="39" t="s">
        <v>75</v>
      </c>
      <c r="B9" s="42">
        <f>SUM(B5:B8)</f>
        <v>116760</v>
      </c>
      <c r="C9" s="42">
        <f>SUM(C5:C8)</f>
        <v>115115</v>
      </c>
      <c r="D9" s="42">
        <f>SUM(D5:D8)</f>
        <v>118175</v>
      </c>
      <c r="E9" s="42">
        <f>SUM(E5:E8)</f>
        <v>350050</v>
      </c>
      <c r="F9" s="43">
        <f t="shared" si="1"/>
        <v>1</v>
      </c>
    </row>
    <row r="10" spans="1:6" ht="14.4" thickTop="1" x14ac:dyDescent="0.3"/>
  </sheetData>
  <pageMargins left="0.7" right="0.7" top="0.75" bottom="0.75" header="0.3" footer="0.3"/>
  <ignoredErrors>
    <ignoredError sqref="E5:E8 B9:E9"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200" zoomScaleNormal="200" workbookViewId="0">
      <selection activeCell="A11" sqref="A11"/>
    </sheetView>
  </sheetViews>
  <sheetFormatPr defaultColWidth="8.77734375" defaultRowHeight="13.8" x14ac:dyDescent="0.3"/>
  <cols>
    <col min="1" max="1" width="12" style="3" customWidth="1"/>
    <col min="2" max="2" width="11.6640625" style="3" bestFit="1" customWidth="1"/>
    <col min="3" max="5" width="12.77734375" style="3" bestFit="1" customWidth="1"/>
    <col min="6" max="6" width="8.88671875" style="3" bestFit="1" customWidth="1"/>
    <col min="7" max="16384" width="8.77734375" style="3"/>
  </cols>
  <sheetData>
    <row r="1" spans="1:7" x14ac:dyDescent="0.3">
      <c r="A1" s="3" t="s">
        <v>70</v>
      </c>
    </row>
    <row r="2" spans="1:7" x14ac:dyDescent="0.3">
      <c r="A2" s="3" t="s">
        <v>101</v>
      </c>
      <c r="G2"/>
    </row>
    <row r="3" spans="1:7" x14ac:dyDescent="0.3">
      <c r="A3" s="45"/>
      <c r="B3" s="45"/>
      <c r="C3" s="45"/>
      <c r="D3" s="45"/>
      <c r="E3" s="45"/>
    </row>
    <row r="4" spans="1:7" x14ac:dyDescent="0.3">
      <c r="A4" s="45"/>
      <c r="B4" s="45" t="s">
        <v>72</v>
      </c>
      <c r="C4" s="45" t="s">
        <v>73</v>
      </c>
      <c r="D4" s="45" t="s">
        <v>74</v>
      </c>
      <c r="E4" s="45" t="s">
        <v>75</v>
      </c>
      <c r="F4"/>
    </row>
    <row r="5" spans="1:7" x14ac:dyDescent="0.3">
      <c r="A5" s="45" t="s">
        <v>77</v>
      </c>
      <c r="B5"/>
      <c r="C5"/>
      <c r="D5"/>
      <c r="E5"/>
      <c r="F5"/>
    </row>
    <row r="6" spans="1:7" x14ac:dyDescent="0.3">
      <c r="A6" s="45" t="s">
        <v>78</v>
      </c>
      <c r="B6"/>
      <c r="C6"/>
      <c r="D6"/>
      <c r="E6"/>
      <c r="F6"/>
    </row>
    <row r="7" spans="1:7" x14ac:dyDescent="0.3">
      <c r="A7" s="45" t="s">
        <v>79</v>
      </c>
      <c r="B7"/>
      <c r="C7"/>
      <c r="D7"/>
      <c r="E7"/>
      <c r="F7"/>
    </row>
    <row r="8" spans="1:7" x14ac:dyDescent="0.3">
      <c r="A8" s="45" t="s">
        <v>80</v>
      </c>
      <c r="B8"/>
      <c r="C8"/>
      <c r="D8"/>
      <c r="E8"/>
      <c r="F8"/>
    </row>
    <row r="9" spans="1:7" x14ac:dyDescent="0.3">
      <c r="A9" s="45" t="s">
        <v>75</v>
      </c>
      <c r="B9"/>
      <c r="C9"/>
      <c r="D9"/>
      <c r="E9"/>
      <c r="F9"/>
    </row>
    <row r="10" spans="1:7" x14ac:dyDescent="0.3">
      <c r="A10" s="45"/>
      <c r="B10"/>
      <c r="C10"/>
      <c r="D10"/>
      <c r="E10"/>
      <c r="F10"/>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zoomScale="200" zoomScaleNormal="200" workbookViewId="0">
      <selection activeCell="Q30" sqref="Q30"/>
    </sheetView>
  </sheetViews>
  <sheetFormatPr defaultColWidth="8.77734375" defaultRowHeight="13.8" x14ac:dyDescent="0.3"/>
  <cols>
    <col min="1" max="1" width="12" style="3" customWidth="1"/>
    <col min="2" max="5" width="8.77734375" style="3"/>
    <col min="6" max="6" width="11.44140625" style="3" bestFit="1" customWidth="1"/>
    <col min="7" max="16384" width="8.77734375" style="3"/>
  </cols>
  <sheetData>
    <row r="1" spans="1:6" x14ac:dyDescent="0.3">
      <c r="A1" s="3" t="s">
        <v>70</v>
      </c>
    </row>
    <row r="2" spans="1:6" x14ac:dyDescent="0.3">
      <c r="A2" s="3" t="s">
        <v>71</v>
      </c>
    </row>
    <row r="4" spans="1:6" x14ac:dyDescent="0.3">
      <c r="B4" s="3" t="s">
        <v>72</v>
      </c>
      <c r="C4" s="3" t="s">
        <v>73</v>
      </c>
      <c r="D4" s="3" t="s">
        <v>74</v>
      </c>
      <c r="E4" s="3" t="s">
        <v>75</v>
      </c>
      <c r="F4" s="3" t="s">
        <v>76</v>
      </c>
    </row>
    <row r="5" spans="1:6" x14ac:dyDescent="0.3">
      <c r="A5" s="3" t="s">
        <v>77</v>
      </c>
      <c r="B5" s="3">
        <v>35345</v>
      </c>
      <c r="C5" s="3">
        <v>35400</v>
      </c>
      <c r="D5" s="3">
        <v>36150</v>
      </c>
    </row>
    <row r="6" spans="1:6" x14ac:dyDescent="0.3">
      <c r="A6" s="3" t="s">
        <v>78</v>
      </c>
      <c r="B6" s="3">
        <v>41250</v>
      </c>
      <c r="C6" s="3">
        <v>39255</v>
      </c>
      <c r="D6" s="3">
        <v>40675</v>
      </c>
    </row>
    <row r="7" spans="1:6" x14ac:dyDescent="0.3">
      <c r="A7" s="3" t="s">
        <v>79</v>
      </c>
      <c r="B7" s="3">
        <v>22555</v>
      </c>
      <c r="C7" s="3">
        <v>23110</v>
      </c>
      <c r="D7" s="3">
        <v>23500</v>
      </c>
    </row>
    <row r="8" spans="1:6" x14ac:dyDescent="0.3">
      <c r="A8" s="3" t="s">
        <v>80</v>
      </c>
      <c r="B8" s="3">
        <v>17610</v>
      </c>
      <c r="C8" s="3">
        <v>17350</v>
      </c>
      <c r="D8" s="3">
        <v>17850</v>
      </c>
    </row>
    <row r="9" spans="1:6" x14ac:dyDescent="0.3">
      <c r="A9" s="3"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zoomScale="200" zoomScaleNormal="200" workbookViewId="0">
      <selection activeCell="Q30" sqref="Q30"/>
    </sheetView>
  </sheetViews>
  <sheetFormatPr defaultColWidth="8.77734375" defaultRowHeight="13.8" x14ac:dyDescent="0.3"/>
  <cols>
    <col min="1" max="1" width="12" style="3" customWidth="1"/>
    <col min="2" max="5" width="8.77734375" style="3"/>
    <col min="6" max="6" width="11.44140625" style="3" customWidth="1"/>
    <col min="7" max="16384" width="8.77734375" style="3"/>
  </cols>
  <sheetData>
    <row r="1" spans="1:6" x14ac:dyDescent="0.3">
      <c r="A1" s="3" t="s">
        <v>70</v>
      </c>
    </row>
    <row r="2" spans="1:6" x14ac:dyDescent="0.3">
      <c r="A2" s="3" t="s">
        <v>71</v>
      </c>
    </row>
    <row r="4" spans="1:6" x14ac:dyDescent="0.3">
      <c r="B4" s="3" t="s">
        <v>72</v>
      </c>
      <c r="C4" s="3" t="s">
        <v>73</v>
      </c>
      <c r="D4" s="3" t="s">
        <v>74</v>
      </c>
      <c r="E4" s="3" t="s">
        <v>75</v>
      </c>
      <c r="F4" s="3" t="s">
        <v>76</v>
      </c>
    </row>
    <row r="5" spans="1:6" x14ac:dyDescent="0.3">
      <c r="A5" s="3" t="s">
        <v>77</v>
      </c>
      <c r="B5" s="3">
        <v>35345</v>
      </c>
      <c r="C5" s="3">
        <v>35400</v>
      </c>
      <c r="D5" s="3">
        <v>36150</v>
      </c>
      <c r="E5" s="3">
        <f t="shared" ref="E5:E8" si="0">SUM(B5:D5)</f>
        <v>106895</v>
      </c>
      <c r="F5" s="3">
        <f>E5/$E$9</f>
        <v>0.30537066133409513</v>
      </c>
    </row>
    <row r="6" spans="1:6" x14ac:dyDescent="0.3">
      <c r="A6" s="3" t="s">
        <v>78</v>
      </c>
      <c r="B6" s="3">
        <v>41250</v>
      </c>
      <c r="C6" s="3">
        <v>39255</v>
      </c>
      <c r="D6" s="3">
        <v>40675</v>
      </c>
      <c r="E6" s="3">
        <f t="shared" si="0"/>
        <v>121180</v>
      </c>
      <c r="F6" s="3">
        <f t="shared" ref="F6:F8" si="1">E6/$E$9</f>
        <v>0.34617911726896156</v>
      </c>
    </row>
    <row r="7" spans="1:6" x14ac:dyDescent="0.3">
      <c r="A7" s="3" t="s">
        <v>79</v>
      </c>
      <c r="B7" s="3">
        <v>22555</v>
      </c>
      <c r="C7" s="3">
        <v>23110</v>
      </c>
      <c r="D7" s="3">
        <v>23500</v>
      </c>
      <c r="E7" s="3">
        <f t="shared" si="0"/>
        <v>69165</v>
      </c>
      <c r="F7" s="3">
        <f t="shared" si="1"/>
        <v>0.19758605913440938</v>
      </c>
    </row>
    <row r="8" spans="1:6" x14ac:dyDescent="0.3">
      <c r="A8" s="3" t="s">
        <v>80</v>
      </c>
      <c r="B8" s="3">
        <v>17610</v>
      </c>
      <c r="C8" s="3">
        <v>17350</v>
      </c>
      <c r="D8" s="3">
        <v>17850</v>
      </c>
      <c r="E8" s="3">
        <f t="shared" si="0"/>
        <v>52810</v>
      </c>
      <c r="F8" s="3">
        <f t="shared" si="1"/>
        <v>0.15086416226253394</v>
      </c>
    </row>
    <row r="9" spans="1:6" x14ac:dyDescent="0.3">
      <c r="A9" s="3" t="s">
        <v>75</v>
      </c>
      <c r="B9" s="3">
        <f>SUM(B5:B8)</f>
        <v>116760</v>
      </c>
      <c r="C9" s="3">
        <f>SUM(C5:C8)</f>
        <v>115115</v>
      </c>
      <c r="D9" s="3">
        <f>SUM(D5:D8)</f>
        <v>118175</v>
      </c>
      <c r="E9" s="3">
        <f>SUM(E5:E8)</f>
        <v>350050</v>
      </c>
      <c r="F9" s="3">
        <f>E9/$E$9</f>
        <v>1</v>
      </c>
    </row>
  </sheetData>
  <pageMargins left="0.7" right="0.7" top="0.75" bottom="0.75" header="0.3" footer="0.3"/>
  <ignoredErrors>
    <ignoredError sqref="E5:F9 B9:D9"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
  <sheetViews>
    <sheetView zoomScale="200" zoomScaleNormal="200" workbookViewId="0">
      <selection activeCell="Q30" sqref="Q30"/>
    </sheetView>
  </sheetViews>
  <sheetFormatPr defaultColWidth="9" defaultRowHeight="13.8" x14ac:dyDescent="0.3"/>
  <cols>
    <col min="1" max="1" width="12" customWidth="1"/>
    <col min="2" max="5" width="14.5546875" bestFit="1" customWidth="1"/>
    <col min="6" max="6" width="13.21875" bestFit="1" customWidth="1"/>
  </cols>
  <sheetData>
    <row r="1" spans="1:6" ht="23.4" x14ac:dyDescent="0.45">
      <c r="A1" s="7" t="s">
        <v>70</v>
      </c>
    </row>
    <row r="2" spans="1:6" ht="14.4" x14ac:dyDescent="0.3">
      <c r="A2" s="6" t="s">
        <v>71</v>
      </c>
    </row>
    <row r="4" spans="1:6" ht="14.4" x14ac:dyDescent="0.3">
      <c r="A4" s="3"/>
      <c r="B4" s="5" t="s">
        <v>72</v>
      </c>
      <c r="C4" s="5" t="s">
        <v>73</v>
      </c>
      <c r="D4" s="5" t="s">
        <v>74</v>
      </c>
      <c r="E4" s="5" t="s">
        <v>75</v>
      </c>
      <c r="F4" s="5" t="s">
        <v>76</v>
      </c>
    </row>
    <row r="5" spans="1:6" ht="14.4" x14ac:dyDescent="0.3">
      <c r="A5" s="5" t="s">
        <v>77</v>
      </c>
      <c r="B5" s="4">
        <v>35345</v>
      </c>
      <c r="C5" s="4">
        <v>35400</v>
      </c>
      <c r="D5" s="4">
        <v>36150</v>
      </c>
      <c r="E5" s="4">
        <f t="shared" ref="E5:E8" si="0">SUM(B5:D5)</f>
        <v>106895</v>
      </c>
      <c r="F5" s="9">
        <f>E5/$E$9</f>
        <v>0.30537066133409513</v>
      </c>
    </row>
    <row r="6" spans="1:6" ht="14.4" x14ac:dyDescent="0.3">
      <c r="A6" s="5" t="s">
        <v>78</v>
      </c>
      <c r="B6" s="4">
        <v>41250</v>
      </c>
      <c r="C6" s="4">
        <v>39255</v>
      </c>
      <c r="D6" s="4">
        <v>40675</v>
      </c>
      <c r="E6" s="4">
        <f t="shared" si="0"/>
        <v>121180</v>
      </c>
      <c r="F6" s="9">
        <f t="shared" ref="F6:F9" si="1">E6/$E$9</f>
        <v>0.34617911726896156</v>
      </c>
    </row>
    <row r="7" spans="1:6" ht="14.4" x14ac:dyDescent="0.3">
      <c r="A7" s="5" t="s">
        <v>79</v>
      </c>
      <c r="B7" s="4">
        <v>22555</v>
      </c>
      <c r="C7" s="4">
        <v>23110</v>
      </c>
      <c r="D7" s="4">
        <v>23500</v>
      </c>
      <c r="E7" s="4">
        <f t="shared" si="0"/>
        <v>69165</v>
      </c>
      <c r="F7" s="9">
        <f t="shared" si="1"/>
        <v>0.19758605913440938</v>
      </c>
    </row>
    <row r="8" spans="1:6" ht="14.4" x14ac:dyDescent="0.3">
      <c r="A8" s="5" t="s">
        <v>80</v>
      </c>
      <c r="B8" s="4">
        <v>17610</v>
      </c>
      <c r="C8" s="4">
        <v>17350</v>
      </c>
      <c r="D8" s="4">
        <v>17850</v>
      </c>
      <c r="E8" s="4">
        <f t="shared" si="0"/>
        <v>52810</v>
      </c>
      <c r="F8" s="9">
        <f t="shared" si="1"/>
        <v>0.15086416226253394</v>
      </c>
    </row>
    <row r="9" spans="1:6" ht="15" thickBot="1" x14ac:dyDescent="0.35">
      <c r="A9" s="5" t="s">
        <v>75</v>
      </c>
      <c r="B9" s="8">
        <f>SUM(B5:B8)</f>
        <v>116760</v>
      </c>
      <c r="C9" s="8">
        <f>SUM(C5:C8)</f>
        <v>115115</v>
      </c>
      <c r="D9" s="8">
        <f>SUM(D5:D8)</f>
        <v>118175</v>
      </c>
      <c r="E9" s="8">
        <f>SUM(E5:E8)</f>
        <v>350050</v>
      </c>
      <c r="F9" s="10">
        <f t="shared" si="1"/>
        <v>1</v>
      </c>
    </row>
    <row r="10" spans="1:6" ht="14.4" thickTop="1" x14ac:dyDescent="0.3"/>
  </sheetData>
  <pageMargins left="0.7" right="0.7" top="0.75" bottom="0.75" header="0.3" footer="0.3"/>
  <ignoredErrors>
    <ignoredError sqref="E5:E9 B9:D9"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
  <sheetViews>
    <sheetView zoomScale="200" zoomScaleNormal="200" workbookViewId="0">
      <selection activeCell="A11" sqref="A11"/>
    </sheetView>
  </sheetViews>
  <sheetFormatPr defaultColWidth="9" defaultRowHeight="13.8" x14ac:dyDescent="0.3"/>
  <cols>
    <col min="1" max="1" width="12" customWidth="1"/>
    <col min="2" max="2" width="11.77734375" bestFit="1" customWidth="1"/>
    <col min="3" max="5" width="12.77734375" bestFit="1" customWidth="1"/>
    <col min="6" max="6" width="12" bestFit="1" customWidth="1"/>
  </cols>
  <sheetData>
    <row r="1" spans="1:7" ht="23.4" x14ac:dyDescent="0.45">
      <c r="A1" s="7" t="s">
        <v>70</v>
      </c>
    </row>
    <row r="2" spans="1:7" ht="14.4" x14ac:dyDescent="0.3">
      <c r="A2" s="6" t="s">
        <v>101</v>
      </c>
    </row>
    <row r="3" spans="1:7" x14ac:dyDescent="0.3">
      <c r="A3" s="44"/>
      <c r="B3" s="44"/>
      <c r="C3" s="44"/>
      <c r="D3" s="44"/>
      <c r="E3" s="44"/>
      <c r="F3" s="44"/>
      <c r="G3" s="44"/>
    </row>
    <row r="4" spans="1:7" x14ac:dyDescent="0.3">
      <c r="A4" s="45"/>
      <c r="B4" s="46" t="s">
        <v>72</v>
      </c>
      <c r="C4" s="46" t="s">
        <v>73</v>
      </c>
      <c r="D4" s="46" t="s">
        <v>74</v>
      </c>
      <c r="E4" s="46" t="s">
        <v>75</v>
      </c>
      <c r="F4" s="46" t="s">
        <v>76</v>
      </c>
      <c r="G4" s="44"/>
    </row>
    <row r="5" spans="1:7" x14ac:dyDescent="0.3">
      <c r="A5" s="46" t="s">
        <v>77</v>
      </c>
      <c r="B5" s="47">
        <v>35345</v>
      </c>
      <c r="C5" s="47">
        <v>35400</v>
      </c>
      <c r="D5" s="47">
        <v>18550</v>
      </c>
      <c r="E5" s="47">
        <f t="shared" ref="E5:E8" si="0">SUM(B5:D5)</f>
        <v>89295</v>
      </c>
      <c r="F5" s="48">
        <f>E5/$E$9</f>
        <v>0.28923331065979985</v>
      </c>
      <c r="G5" s="44"/>
    </row>
    <row r="6" spans="1:7" x14ac:dyDescent="0.3">
      <c r="A6" s="46" t="s">
        <v>78</v>
      </c>
      <c r="B6" s="47">
        <v>22650</v>
      </c>
      <c r="C6" s="47">
        <v>39255</v>
      </c>
      <c r="D6" s="47">
        <v>40675</v>
      </c>
      <c r="E6" s="47">
        <f t="shared" si="0"/>
        <v>102580</v>
      </c>
      <c r="F6" s="48">
        <f t="shared" ref="F6:F9" si="1">E6/$E$9</f>
        <v>0.33226443818223045</v>
      </c>
      <c r="G6" s="44"/>
    </row>
    <row r="7" spans="1:7" x14ac:dyDescent="0.3">
      <c r="A7" s="46" t="s">
        <v>79</v>
      </c>
      <c r="B7" s="47">
        <v>22555</v>
      </c>
      <c r="C7" s="47">
        <v>13980</v>
      </c>
      <c r="D7" s="47">
        <v>23500</v>
      </c>
      <c r="E7" s="47">
        <f t="shared" si="0"/>
        <v>60035</v>
      </c>
      <c r="F7" s="48">
        <f t="shared" si="1"/>
        <v>0.19445794059534222</v>
      </c>
      <c r="G7" s="44"/>
    </row>
    <row r="8" spans="1:7" x14ac:dyDescent="0.3">
      <c r="A8" s="46" t="s">
        <v>80</v>
      </c>
      <c r="B8" s="47">
        <v>17610</v>
      </c>
      <c r="C8" s="47">
        <v>17350</v>
      </c>
      <c r="D8" s="47">
        <v>21860</v>
      </c>
      <c r="E8" s="47">
        <f t="shared" si="0"/>
        <v>56820</v>
      </c>
      <c r="F8" s="48">
        <f t="shared" si="1"/>
        <v>0.18404431056262754</v>
      </c>
      <c r="G8" s="44"/>
    </row>
    <row r="9" spans="1:7" ht="14.4" thickBot="1" x14ac:dyDescent="0.35">
      <c r="A9" s="46" t="s">
        <v>75</v>
      </c>
      <c r="B9" s="49">
        <f>SUM(B5:B8)</f>
        <v>98160</v>
      </c>
      <c r="C9" s="49">
        <f>SUM(C5:C8)</f>
        <v>105985</v>
      </c>
      <c r="D9" s="49">
        <f>SUM(D5:D8)</f>
        <v>104585</v>
      </c>
      <c r="E9" s="49">
        <f>SUM(E5:E8)</f>
        <v>308730</v>
      </c>
      <c r="F9" s="50">
        <f t="shared" si="1"/>
        <v>1</v>
      </c>
      <c r="G9" s="44"/>
    </row>
    <row r="10" spans="1:7" ht="14.4" thickTop="1" x14ac:dyDescent="0.3">
      <c r="A10" s="44"/>
      <c r="B10" s="44"/>
      <c r="C10" s="44"/>
      <c r="D10" s="44"/>
      <c r="E10" s="44"/>
      <c r="F10" s="44"/>
      <c r="G10" s="44"/>
    </row>
    <row r="11" spans="1:7" x14ac:dyDescent="0.3">
      <c r="A11" s="44"/>
      <c r="B11" s="44"/>
      <c r="C11" s="44"/>
      <c r="D11" s="44"/>
      <c r="E11" s="44"/>
      <c r="F11" s="44"/>
      <c r="G11" s="44"/>
    </row>
    <row r="12" spans="1:7" x14ac:dyDescent="0.3">
      <c r="A12" s="44"/>
      <c r="B12" s="44"/>
      <c r="C12" s="44"/>
      <c r="D12" s="44"/>
      <c r="E12" s="44"/>
      <c r="F12" s="44"/>
      <c r="G12" s="44"/>
    </row>
    <row r="13" spans="1:7" x14ac:dyDescent="0.3">
      <c r="A13" s="44"/>
      <c r="B13" s="44"/>
      <c r="C13" s="44"/>
      <c r="D13" s="44"/>
      <c r="E13" s="44"/>
      <c r="F13" s="44"/>
      <c r="G13" s="44"/>
    </row>
    <row r="14" spans="1:7" x14ac:dyDescent="0.3">
      <c r="A14" s="44"/>
      <c r="B14" s="44"/>
      <c r="C14" s="44"/>
      <c r="D14" s="44"/>
      <c r="E14" s="44"/>
      <c r="F14" s="44"/>
      <c r="G14" s="44"/>
    </row>
  </sheetData>
  <conditionalFormatting sqref="B5:D8">
    <cfRule type="colorScale" priority="2">
      <colorScale>
        <cfvo type="min"/>
        <cfvo type="percentile" val="50"/>
        <cfvo type="max"/>
        <color rgb="FFF8696B"/>
        <color rgb="FFFFEB84"/>
        <color rgb="FF63BE7B"/>
      </colorScale>
    </cfRule>
  </conditionalFormatting>
  <pageMargins left="0.7" right="0.7" top="0.75" bottom="0.75" header="0.3" footer="0.3"/>
  <ignoredErrors>
    <ignoredError sqref="E5:E8 B9:E9"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I33"/>
  <sheetViews>
    <sheetView zoomScale="125" zoomScaleNormal="125" workbookViewId="0">
      <selection activeCell="C19" sqref="C19"/>
    </sheetView>
  </sheetViews>
  <sheetFormatPr defaultColWidth="9" defaultRowHeight="13.8" x14ac:dyDescent="0.3"/>
  <cols>
    <col min="1" max="1" width="12" customWidth="1"/>
    <col min="2" max="2" width="14.5546875" bestFit="1" customWidth="1"/>
    <col min="3" max="3" width="13.44140625" bestFit="1" customWidth="1"/>
    <col min="4" max="5" width="14.5546875" bestFit="1" customWidth="1"/>
    <col min="6" max="6" width="13.21875" bestFit="1" customWidth="1"/>
    <col min="9" max="9" width="12.77734375" bestFit="1" customWidth="1"/>
  </cols>
  <sheetData>
    <row r="1" spans="1:9" ht="23.4" x14ac:dyDescent="0.45">
      <c r="A1" s="7" t="s">
        <v>81</v>
      </c>
    </row>
    <row r="2" spans="1:9" ht="15" thickBot="1" x14ac:dyDescent="0.35">
      <c r="A2" s="17" t="s">
        <v>102</v>
      </c>
      <c r="I2" s="37" t="s">
        <v>99</v>
      </c>
    </row>
    <row r="3" spans="1:9" x14ac:dyDescent="0.3">
      <c r="I3">
        <v>0.05</v>
      </c>
    </row>
    <row r="4" spans="1:9" ht="14.4" x14ac:dyDescent="0.3">
      <c r="A4" s="3"/>
      <c r="B4" s="16" t="s">
        <v>72</v>
      </c>
      <c r="C4" s="16" t="s">
        <v>73</v>
      </c>
      <c r="D4" s="16" t="s">
        <v>74</v>
      </c>
      <c r="E4" s="16" t="s">
        <v>75</v>
      </c>
      <c r="F4" s="16" t="s">
        <v>76</v>
      </c>
      <c r="I4">
        <v>5.5E-2</v>
      </c>
    </row>
    <row r="5" spans="1:9" ht="14.4" x14ac:dyDescent="0.3">
      <c r="A5" s="16" t="s">
        <v>77</v>
      </c>
      <c r="B5" s="4">
        <v>34495</v>
      </c>
      <c r="C5" s="4">
        <v>17042</v>
      </c>
      <c r="D5" s="4">
        <v>25216</v>
      </c>
      <c r="E5" s="4">
        <f t="shared" ref="E5:E8" si="0">SUM(B5:D5)</f>
        <v>76753</v>
      </c>
      <c r="F5" s="9">
        <f>E5/$E$9</f>
        <v>0.2498380591840787</v>
      </c>
      <c r="I5">
        <v>6.0000000000000005E-2</v>
      </c>
    </row>
    <row r="6" spans="1:9" ht="14.4" x14ac:dyDescent="0.3">
      <c r="A6" s="16" t="s">
        <v>78</v>
      </c>
      <c r="B6" s="4">
        <v>17033</v>
      </c>
      <c r="C6" s="4">
        <v>23688</v>
      </c>
      <c r="D6" s="4">
        <v>29981</v>
      </c>
      <c r="E6" s="4">
        <f t="shared" si="0"/>
        <v>70702</v>
      </c>
      <c r="F6" s="9">
        <f t="shared" ref="F6:F9" si="1">E6/$E$9</f>
        <v>0.23014149883955978</v>
      </c>
      <c r="I6">
        <v>6.5000000000000002E-2</v>
      </c>
    </row>
    <row r="7" spans="1:9" ht="14.4" x14ac:dyDescent="0.3">
      <c r="A7" s="16" t="s">
        <v>79</v>
      </c>
      <c r="B7" s="4">
        <v>31380</v>
      </c>
      <c r="C7" s="4">
        <v>19255</v>
      </c>
      <c r="D7" s="4">
        <v>33515</v>
      </c>
      <c r="E7" s="4">
        <f t="shared" si="0"/>
        <v>84150</v>
      </c>
      <c r="F7" s="9">
        <f t="shared" si="1"/>
        <v>0.27391597306086046</v>
      </c>
      <c r="I7">
        <v>7.0000000000000007E-2</v>
      </c>
    </row>
    <row r="8" spans="1:9" ht="14.4" x14ac:dyDescent="0.3">
      <c r="A8" s="16" t="s">
        <v>80</v>
      </c>
      <c r="B8" s="4">
        <v>20830</v>
      </c>
      <c r="C8" s="4">
        <v>18819</v>
      </c>
      <c r="D8" s="4">
        <v>35957</v>
      </c>
      <c r="E8" s="4">
        <f t="shared" si="0"/>
        <v>75606</v>
      </c>
      <c r="F8" s="9">
        <f t="shared" si="1"/>
        <v>0.24610446891550108</v>
      </c>
      <c r="I8">
        <v>7.5000000000000011E-2</v>
      </c>
    </row>
    <row r="9" spans="1:9" ht="15" thickBot="1" x14ac:dyDescent="0.35">
      <c r="A9" s="16" t="s">
        <v>75</v>
      </c>
      <c r="B9" s="8">
        <f>SUM(B5:B8)</f>
        <v>103738</v>
      </c>
      <c r="C9" s="8">
        <f>SUM(C5:C8)</f>
        <v>78804</v>
      </c>
      <c r="D9" s="8">
        <f>SUM(D5:D8)</f>
        <v>124669</v>
      </c>
      <c r="E9" s="8">
        <f>SUM(E5:E8)</f>
        <v>307211</v>
      </c>
      <c r="F9" s="10">
        <f t="shared" si="1"/>
        <v>1</v>
      </c>
      <c r="I9">
        <v>0.08</v>
      </c>
    </row>
    <row r="10" spans="1:9" ht="14.4" thickTop="1" x14ac:dyDescent="0.3">
      <c r="I10">
        <v>8.5000000000000006E-2</v>
      </c>
    </row>
    <row r="11" spans="1:9" x14ac:dyDescent="0.3">
      <c r="I11">
        <v>0.09</v>
      </c>
    </row>
    <row r="12" spans="1:9" x14ac:dyDescent="0.3">
      <c r="I12">
        <v>9.5000000000000001E-2</v>
      </c>
    </row>
    <row r="13" spans="1:9" x14ac:dyDescent="0.3">
      <c r="I13">
        <v>0.1</v>
      </c>
    </row>
    <row r="14" spans="1:9" x14ac:dyDescent="0.3">
      <c r="I14">
        <v>0.10500000000000001</v>
      </c>
    </row>
    <row r="15" spans="1:9" x14ac:dyDescent="0.3">
      <c r="I15">
        <v>0.11</v>
      </c>
    </row>
    <row r="16" spans="1:9" x14ac:dyDescent="0.3">
      <c r="I16">
        <v>0.115</v>
      </c>
    </row>
    <row r="17" spans="9:9" x14ac:dyDescent="0.3">
      <c r="I17">
        <v>0.12000000000000001</v>
      </c>
    </row>
    <row r="18" spans="9:9" x14ac:dyDescent="0.3">
      <c r="I18">
        <v>0.125</v>
      </c>
    </row>
    <row r="19" spans="9:9" x14ac:dyDescent="0.3">
      <c r="I19">
        <v>0.13</v>
      </c>
    </row>
    <row r="20" spans="9:9" x14ac:dyDescent="0.3">
      <c r="I20">
        <v>0.13500000000000001</v>
      </c>
    </row>
    <row r="21" spans="9:9" x14ac:dyDescent="0.3">
      <c r="I21">
        <v>0.14000000000000001</v>
      </c>
    </row>
    <row r="22" spans="9:9" x14ac:dyDescent="0.3">
      <c r="I22">
        <v>0.14500000000000002</v>
      </c>
    </row>
    <row r="23" spans="9:9" x14ac:dyDescent="0.3">
      <c r="I23">
        <v>0.15000000000000002</v>
      </c>
    </row>
    <row r="24" spans="9:9" x14ac:dyDescent="0.3">
      <c r="I24">
        <v>0.155</v>
      </c>
    </row>
    <row r="25" spans="9:9" x14ac:dyDescent="0.3">
      <c r="I25">
        <v>0.16</v>
      </c>
    </row>
    <row r="26" spans="9:9" x14ac:dyDescent="0.3">
      <c r="I26">
        <v>0.16500000000000001</v>
      </c>
    </row>
    <row r="27" spans="9:9" x14ac:dyDescent="0.3">
      <c r="I27">
        <v>0.16999999999999998</v>
      </c>
    </row>
    <row r="28" spans="9:9" x14ac:dyDescent="0.3">
      <c r="I28">
        <v>0.17499999999999999</v>
      </c>
    </row>
    <row r="29" spans="9:9" x14ac:dyDescent="0.3">
      <c r="I29">
        <v>0.18</v>
      </c>
    </row>
    <row r="30" spans="9:9" x14ac:dyDescent="0.3">
      <c r="I30">
        <v>0.185</v>
      </c>
    </row>
    <row r="31" spans="9:9" x14ac:dyDescent="0.3">
      <c r="I31">
        <v>0.19</v>
      </c>
    </row>
    <row r="32" spans="9:9" x14ac:dyDescent="0.3">
      <c r="I32">
        <v>0.19500000000000001</v>
      </c>
    </row>
    <row r="33" spans="9:9" x14ac:dyDescent="0.3">
      <c r="I33">
        <v>0.2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I33"/>
  <sheetViews>
    <sheetView zoomScale="125" zoomScaleNormal="125" workbookViewId="0">
      <selection activeCell="Q30" sqref="Q30"/>
    </sheetView>
  </sheetViews>
  <sheetFormatPr defaultColWidth="9" defaultRowHeight="13.8" x14ac:dyDescent="0.3"/>
  <cols>
    <col min="1" max="1" width="12" customWidth="1"/>
    <col min="2" max="2" width="14.5546875" bestFit="1" customWidth="1"/>
    <col min="3" max="3" width="13.44140625" bestFit="1" customWidth="1"/>
    <col min="4" max="5" width="14.5546875" bestFit="1" customWidth="1"/>
    <col min="6" max="6" width="11.77734375" bestFit="1" customWidth="1"/>
    <col min="9" max="9" width="12.77734375" bestFit="1" customWidth="1"/>
  </cols>
  <sheetData>
    <row r="1" spans="1:9" ht="23.4" x14ac:dyDescent="0.45">
      <c r="A1" s="7" t="s">
        <v>81</v>
      </c>
    </row>
    <row r="2" spans="1:9" ht="15" thickBot="1" x14ac:dyDescent="0.35">
      <c r="A2" s="17" t="s">
        <v>82</v>
      </c>
      <c r="I2" s="37" t="s">
        <v>99</v>
      </c>
    </row>
    <row r="3" spans="1:9" x14ac:dyDescent="0.3">
      <c r="I3">
        <v>0.05</v>
      </c>
    </row>
    <row r="4" spans="1:9" ht="14.4" x14ac:dyDescent="0.3">
      <c r="A4" s="3"/>
      <c r="B4" s="16" t="s">
        <v>72</v>
      </c>
      <c r="C4" s="16" t="s">
        <v>73</v>
      </c>
      <c r="D4" s="16" t="s">
        <v>74</v>
      </c>
      <c r="E4" s="16" t="s">
        <v>75</v>
      </c>
      <c r="F4" s="16" t="s">
        <v>76</v>
      </c>
      <c r="I4">
        <v>5.5E-2</v>
      </c>
    </row>
    <row r="5" spans="1:9" ht="14.4" x14ac:dyDescent="0.3">
      <c r="A5" s="16" t="s">
        <v>77</v>
      </c>
      <c r="B5" s="4">
        <v>34495</v>
      </c>
      <c r="C5" s="4">
        <v>17042</v>
      </c>
      <c r="D5" s="4">
        <v>25216</v>
      </c>
      <c r="E5" s="4">
        <f t="shared" ref="E5:E9" si="0">SUM(B5:D5)</f>
        <v>76753</v>
      </c>
      <c r="F5" s="9">
        <f t="shared" ref="F5:F10" si="1">E5/$E$10</f>
        <v>0.19724966333946689</v>
      </c>
      <c r="I5">
        <v>6.0000000000000005E-2</v>
      </c>
    </row>
    <row r="6" spans="1:9" ht="14.4" x14ac:dyDescent="0.3">
      <c r="A6" s="16" t="s">
        <v>78</v>
      </c>
      <c r="B6" s="4">
        <v>17033</v>
      </c>
      <c r="C6" s="4">
        <v>23688</v>
      </c>
      <c r="D6" s="4">
        <v>29981</v>
      </c>
      <c r="E6" s="4">
        <f t="shared" si="0"/>
        <v>70702</v>
      </c>
      <c r="F6" s="9">
        <f t="shared" si="1"/>
        <v>0.18169903062325887</v>
      </c>
      <c r="I6">
        <v>6.5000000000000002E-2</v>
      </c>
    </row>
    <row r="7" spans="1:9" ht="14.4" x14ac:dyDescent="0.3">
      <c r="A7" s="16" t="s">
        <v>79</v>
      </c>
      <c r="B7" s="4">
        <v>31380</v>
      </c>
      <c r="C7" s="4">
        <v>19255</v>
      </c>
      <c r="D7" s="4">
        <v>33515</v>
      </c>
      <c r="E7" s="4">
        <f t="shared" si="0"/>
        <v>84150</v>
      </c>
      <c r="F7" s="9">
        <f t="shared" si="1"/>
        <v>0.21625941878514376</v>
      </c>
      <c r="I7">
        <v>7.0000000000000007E-2</v>
      </c>
    </row>
    <row r="8" spans="1:9" ht="14.4" x14ac:dyDescent="0.3">
      <c r="A8" s="16" t="s">
        <v>84</v>
      </c>
      <c r="B8" s="4">
        <v>29500</v>
      </c>
      <c r="C8" s="4">
        <v>20750</v>
      </c>
      <c r="D8" s="4">
        <v>31655</v>
      </c>
      <c r="E8" s="4">
        <f t="shared" si="0"/>
        <v>81905</v>
      </c>
      <c r="F8" s="9">
        <f t="shared" si="1"/>
        <v>0.21048993102313962</v>
      </c>
      <c r="I8">
        <v>7.5000000000000011E-2</v>
      </c>
    </row>
    <row r="9" spans="1:9" ht="14.4" x14ac:dyDescent="0.3">
      <c r="A9" s="16" t="s">
        <v>80</v>
      </c>
      <c r="B9" s="4">
        <v>20830</v>
      </c>
      <c r="C9" s="4">
        <v>18819</v>
      </c>
      <c r="D9" s="4">
        <v>35957</v>
      </c>
      <c r="E9" s="4">
        <f t="shared" si="0"/>
        <v>75606</v>
      </c>
      <c r="F9" s="9">
        <f t="shared" si="1"/>
        <v>0.19430195622899085</v>
      </c>
      <c r="I9">
        <v>0.08</v>
      </c>
    </row>
    <row r="10" spans="1:9" ht="15" thickBot="1" x14ac:dyDescent="0.35">
      <c r="A10" s="16" t="s">
        <v>75</v>
      </c>
      <c r="B10" s="8">
        <f>SUM(B5:B9)</f>
        <v>133238</v>
      </c>
      <c r="C10" s="8">
        <f>SUM(C5:C9)</f>
        <v>99554</v>
      </c>
      <c r="D10" s="8">
        <f>SUM(D5:D9)</f>
        <v>156324</v>
      </c>
      <c r="E10" s="8">
        <f>SUM(E5:E9)</f>
        <v>389116</v>
      </c>
      <c r="F10" s="10">
        <f t="shared" si="1"/>
        <v>1</v>
      </c>
      <c r="I10">
        <v>8.5000000000000006E-2</v>
      </c>
    </row>
    <row r="11" spans="1:9" ht="14.4" thickTop="1" x14ac:dyDescent="0.3">
      <c r="I11">
        <v>0.09</v>
      </c>
    </row>
    <row r="12" spans="1:9" x14ac:dyDescent="0.3">
      <c r="I12">
        <v>9.5000000000000001E-2</v>
      </c>
    </row>
    <row r="13" spans="1:9" x14ac:dyDescent="0.3">
      <c r="I13">
        <v>0.1</v>
      </c>
    </row>
    <row r="14" spans="1:9" x14ac:dyDescent="0.3">
      <c r="I14">
        <v>0.10500000000000001</v>
      </c>
    </row>
    <row r="15" spans="1:9" x14ac:dyDescent="0.3">
      <c r="I15">
        <v>0.11</v>
      </c>
    </row>
    <row r="16" spans="1:9" x14ac:dyDescent="0.3">
      <c r="I16">
        <v>0.115</v>
      </c>
    </row>
    <row r="17" spans="9:9" x14ac:dyDescent="0.3">
      <c r="I17">
        <v>0.12000000000000001</v>
      </c>
    </row>
    <row r="18" spans="9:9" x14ac:dyDescent="0.3">
      <c r="I18">
        <v>0.125</v>
      </c>
    </row>
    <row r="19" spans="9:9" x14ac:dyDescent="0.3">
      <c r="I19">
        <v>0.13</v>
      </c>
    </row>
    <row r="20" spans="9:9" x14ac:dyDescent="0.3">
      <c r="I20">
        <v>0.13500000000000001</v>
      </c>
    </row>
    <row r="21" spans="9:9" x14ac:dyDescent="0.3">
      <c r="I21">
        <v>0.14000000000000001</v>
      </c>
    </row>
    <row r="22" spans="9:9" x14ac:dyDescent="0.3">
      <c r="I22">
        <v>0.14500000000000002</v>
      </c>
    </row>
    <row r="23" spans="9:9" x14ac:dyDescent="0.3">
      <c r="I23">
        <v>0.15000000000000002</v>
      </c>
    </row>
    <row r="24" spans="9:9" x14ac:dyDescent="0.3">
      <c r="I24">
        <v>0.155</v>
      </c>
    </row>
    <row r="25" spans="9:9" x14ac:dyDescent="0.3">
      <c r="I25">
        <v>0.16</v>
      </c>
    </row>
    <row r="26" spans="9:9" x14ac:dyDescent="0.3">
      <c r="I26">
        <v>0.16500000000000001</v>
      </c>
    </row>
    <row r="27" spans="9:9" x14ac:dyDescent="0.3">
      <c r="I27">
        <v>0.16999999999999998</v>
      </c>
    </row>
    <row r="28" spans="9:9" x14ac:dyDescent="0.3">
      <c r="I28">
        <v>0.17499999999999999</v>
      </c>
    </row>
    <row r="29" spans="9:9" x14ac:dyDescent="0.3">
      <c r="I29">
        <v>0.18</v>
      </c>
    </row>
    <row r="30" spans="9:9" x14ac:dyDescent="0.3">
      <c r="I30">
        <v>0.185</v>
      </c>
    </row>
    <row r="31" spans="9:9" x14ac:dyDescent="0.3">
      <c r="I31">
        <v>0.19</v>
      </c>
    </row>
    <row r="32" spans="9:9" x14ac:dyDescent="0.3">
      <c r="I32">
        <v>0.19500000000000001</v>
      </c>
    </row>
    <row r="33" spans="9:9" x14ac:dyDescent="0.3">
      <c r="I33">
        <v>0.2</v>
      </c>
    </row>
  </sheetData>
  <conditionalFormatting sqref="B5:D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59AD0C0A9BFD4090588856E3C0A54B" ma:contentTypeVersion="12" ma:contentTypeDescription="Create a new document." ma:contentTypeScope="" ma:versionID="3e6f429af89d6bbdbe9e31846b5430be">
  <xsd:schema xmlns:xsd="http://www.w3.org/2001/XMLSchema" xmlns:xs="http://www.w3.org/2001/XMLSchema" xmlns:p="http://schemas.microsoft.com/office/2006/metadata/properties" xmlns:ns3="d88121aa-2d55-419d-a5a4-a160b4cd7fd2" xmlns:ns4="52930524-9a5b-4c8a-942c-bbfbcb0f3ee9" targetNamespace="http://schemas.microsoft.com/office/2006/metadata/properties" ma:root="true" ma:fieldsID="ae6d018c7a22709db38f9932ab649d67" ns3:_="" ns4:_="">
    <xsd:import namespace="d88121aa-2d55-419d-a5a4-a160b4cd7fd2"/>
    <xsd:import namespace="52930524-9a5b-4c8a-942c-bbfbcb0f3ee9"/>
    <xsd:element name="properties">
      <xsd:complexType>
        <xsd:sequence>
          <xsd:element name="documentManagement">
            <xsd:complexType>
              <xsd:all>
                <xsd:element ref="ns3:SharedWithDetails" minOccurs="0"/>
                <xsd:element ref="ns3:SharedWithUser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8121aa-2d55-419d-a5a4-a160b4cd7fd2"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930524-9a5b-4c8a-942c-bbfbcb0f3ee9"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86350F-D6B7-4BB5-B380-5457CAC56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8121aa-2d55-419d-a5a4-a160b4cd7fd2"/>
    <ds:schemaRef ds:uri="52930524-9a5b-4c8a-942c-bbfbcb0f3e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8A3FDD-749A-4F81-91A6-E1F42DD51941}">
  <ds:schemaRefs>
    <ds:schemaRef ds:uri="http://schemas.microsoft.com/sharepoint/v3/contenttype/forms"/>
  </ds:schemaRefs>
</ds:datastoreItem>
</file>

<file path=customXml/itemProps3.xml><?xml version="1.0" encoding="utf-8"?>
<ds:datastoreItem xmlns:ds="http://schemas.openxmlformats.org/officeDocument/2006/customXml" ds:itemID="{3F272761-84C0-46DB-95EE-5F92823899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List_Example</vt:lpstr>
      <vt:lpstr>Spreadsheet_Example</vt:lpstr>
      <vt:lpstr>Labels</vt:lpstr>
      <vt:lpstr>Values</vt:lpstr>
      <vt:lpstr>Formulas</vt:lpstr>
      <vt:lpstr>Formats</vt:lpstr>
      <vt:lpstr>CondFmt</vt:lpstr>
      <vt:lpstr>Spreadsheet_Exercise</vt:lpstr>
      <vt:lpstr>Spreadsheet_Exercise_Solution</vt:lpstr>
      <vt:lpstr>List_Exercise </vt:lpstr>
      <vt:lpstr>List_Exercise SOLUTION</vt:lpstr>
      <vt:lpstr>Finance Exercise</vt:lpstr>
      <vt:lpstr>Finance Exercise_SOLUTION</vt:lpstr>
    </vt:vector>
  </TitlesOfParts>
  <Manager>Siobhan Curran</Manager>
  <Company>The TJX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Get Started w MS Excel XFILE</dc:title>
  <dc:subject/>
  <dc:creator>Mark Sawyer</dc:creator>
  <cp:keywords/>
  <dc:description/>
  <cp:lastModifiedBy>Mark Sawyer</cp:lastModifiedBy>
  <cp:revision/>
  <dcterms:created xsi:type="dcterms:W3CDTF">2016-08-01T19:57:24Z</dcterms:created>
  <dcterms:modified xsi:type="dcterms:W3CDTF">2021-05-26T23:49:11Z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y fmtid="{D5CDD505-2E9C-101B-9397-08002B2CF9AE}" pid="3" name="ContentTypeId">
    <vt:lpwstr>0x010100C359AD0C0A9BFD4090588856E3C0A54B</vt:lpwstr>
  </property>
</Properties>
</file>