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du\Desktop\Database Project\"/>
    </mc:Choice>
  </mc:AlternateContent>
  <xr:revisionPtr revIDLastSave="0" documentId="13_ncr:1_{DC75E57D-2353-4CEE-909B-90C001D071FC}" xr6:coauthVersionLast="47" xr6:coauthVersionMax="47" xr10:uidLastSave="{00000000-0000-0000-0000-000000000000}"/>
  <bookViews>
    <workbookView xWindow="30612" yWindow="492" windowWidth="30936" windowHeight="16896" xr2:uid="{5DF00017-B3B6-45A6-B9B7-DF4726A0B877}"/>
  </bookViews>
  <sheets>
    <sheet name="Sheet1" sheetId="1" r:id="rId1"/>
  </sheets>
  <definedNames>
    <definedName name="_xlnm._FilterDatabase" localSheetId="0" hidden="1">Sheet1!$A$1:$Z$7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U3" i="1" s="1"/>
  <c r="W3" i="1" s="1"/>
  <c r="X3" i="1" s="1"/>
  <c r="Y6" i="1"/>
  <c r="U6" i="1" s="1"/>
  <c r="W6" i="1" s="1"/>
  <c r="X6" i="1" s="1"/>
  <c r="Y15" i="1"/>
  <c r="U15" i="1" s="1"/>
  <c r="W15" i="1" s="1"/>
  <c r="X15" i="1" s="1"/>
  <c r="Y11" i="1"/>
  <c r="U11" i="1" s="1"/>
  <c r="W11" i="1" s="1"/>
  <c r="X11" i="1" s="1"/>
  <c r="Y2" i="1"/>
  <c r="U2" i="1" s="1"/>
  <c r="W2" i="1" s="1"/>
  <c r="X2" i="1" s="1"/>
  <c r="Y4" i="1"/>
  <c r="U4" i="1" s="1"/>
  <c r="W4" i="1" s="1"/>
  <c r="X4" i="1" s="1"/>
  <c r="Y7" i="1"/>
  <c r="U7" i="1" s="1"/>
  <c r="W7" i="1" s="1"/>
  <c r="X7" i="1" s="1"/>
  <c r="Y10" i="1"/>
  <c r="U10" i="1" s="1"/>
  <c r="W10" i="1" s="1"/>
  <c r="X10" i="1" s="1"/>
  <c r="Y9" i="1"/>
  <c r="U9" i="1" s="1"/>
  <c r="W9" i="1" s="1"/>
  <c r="X9" i="1" s="1"/>
  <c r="Y8" i="1"/>
  <c r="U8" i="1" s="1"/>
  <c r="W8" i="1" s="1"/>
  <c r="X8" i="1" s="1"/>
  <c r="Y12" i="1"/>
  <c r="U12" i="1" s="1"/>
  <c r="W12" i="1" s="1"/>
  <c r="X12" i="1" s="1"/>
  <c r="Y13" i="1"/>
  <c r="U13" i="1" s="1"/>
  <c r="W13" i="1" s="1"/>
  <c r="X13" i="1" s="1"/>
  <c r="Y14" i="1"/>
  <c r="U14" i="1" s="1"/>
  <c r="W14" i="1" s="1"/>
  <c r="X14" i="1" s="1"/>
  <c r="Y5" i="1"/>
  <c r="U5" i="1" s="1"/>
  <c r="W5" i="1" s="1"/>
  <c r="X5" i="1" s="1"/>
  <c r="Z3" i="1" l="1"/>
  <c r="V3" i="1"/>
  <c r="Z6" i="1"/>
  <c r="V6" i="1"/>
  <c r="Z15" i="1"/>
  <c r="V15" i="1"/>
  <c r="V11" i="1"/>
  <c r="Z11" i="1"/>
  <c r="Z14" i="1"/>
  <c r="V14" i="1"/>
  <c r="Z8" i="1"/>
  <c r="V8" i="1"/>
  <c r="V9" i="1"/>
  <c r="Z9" i="1"/>
  <c r="V10" i="1"/>
  <c r="Z10" i="1"/>
  <c r="V13" i="1"/>
  <c r="Z13" i="1"/>
  <c r="V7" i="1"/>
  <c r="Z7" i="1"/>
  <c r="V12" i="1"/>
  <c r="Z12" i="1"/>
  <c r="V4" i="1"/>
  <c r="Z4" i="1"/>
  <c r="V5" i="1"/>
  <c r="Z5" i="1"/>
  <c r="V2" i="1"/>
  <c r="Z2" i="1"/>
</calcChain>
</file>

<file path=xl/sharedStrings.xml><?xml version="1.0" encoding="utf-8"?>
<sst xmlns="http://schemas.openxmlformats.org/spreadsheetml/2006/main" count="57" uniqueCount="52">
  <si>
    <t>Tier</t>
  </si>
  <si>
    <t>Vehicle</t>
  </si>
  <si>
    <t>MSRP ($)</t>
  </si>
  <si>
    <t>Down Payment ($)</t>
  </si>
  <si>
    <t>Incentive ($)</t>
  </si>
  <si>
    <t>APR (%)</t>
  </si>
  <si>
    <t>Loan Months</t>
  </si>
  <si>
    <t>Sales Tax (%)</t>
  </si>
  <si>
    <t>Interest (%)</t>
  </si>
  <si>
    <t>Loan Principal ($)</t>
  </si>
  <si>
    <t>Loan Interest ($)</t>
  </si>
  <si>
    <t>Loan Total ($)</t>
  </si>
  <si>
    <t>Sales Tax ($)</t>
  </si>
  <si>
    <t>TOTAL ($)</t>
  </si>
  <si>
    <t>2024 Civic Sport Touring 1.5T hatchback</t>
  </si>
  <si>
    <t>List Price ($)</t>
  </si>
  <si>
    <t>Fees ($)</t>
  </si>
  <si>
    <t>Loan Monthly ($)</t>
  </si>
  <si>
    <t>2025 Acura TLX Type S</t>
  </si>
  <si>
    <t>Location</t>
  </si>
  <si>
    <t>DCH Acura Tustin</t>
  </si>
  <si>
    <t>DCH Honda Temecula</t>
  </si>
  <si>
    <t>Description</t>
  </si>
  <si>
    <t>2024 Acura TLX Type S</t>
  </si>
  <si>
    <t>Date</t>
  </si>
  <si>
    <t>Thomas Acura</t>
  </si>
  <si>
    <t>Acura Cerritos</t>
  </si>
  <si>
    <t>B</t>
  </si>
  <si>
    <t>BMW of Murrieta</t>
  </si>
  <si>
    <t>2025 BMW M340i</t>
  </si>
  <si>
    <t>2025 BMW M240i</t>
  </si>
  <si>
    <t>2025 BMW M240i xDrive</t>
  </si>
  <si>
    <t>2024 Toyota GR86</t>
  </si>
  <si>
    <t>Toyota of Temecula</t>
  </si>
  <si>
    <t>2025 Civic Sport Touring Hybrid</t>
  </si>
  <si>
    <t>2024 Audi S6 3.0T</t>
  </si>
  <si>
    <t>Audi Temecula</t>
  </si>
  <si>
    <t>Genesis Kearny Mesa</t>
  </si>
  <si>
    <t>2025 Genesis G70 2.5T 4-cyl</t>
  </si>
  <si>
    <t>2025 Genesis G70 3.3T 6-cyl</t>
  </si>
  <si>
    <t>BMW of El Cajon</t>
  </si>
  <si>
    <t>2025 BMW M340i xDrive</t>
  </si>
  <si>
    <t>Mileage</t>
  </si>
  <si>
    <t>Zandvoort Blue</t>
  </si>
  <si>
    <t>4.49+M12%</t>
  </si>
  <si>
    <t>0-60</t>
  </si>
  <si>
    <t>MPG (city/fwy)</t>
  </si>
  <si>
    <t>2022 BMW M240i xDrive</t>
  </si>
  <si>
    <t>White</t>
  </si>
  <si>
    <t>Century West BMW</t>
  </si>
  <si>
    <t>Dimensions</t>
  </si>
  <si>
    <t>Discount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</si>
</sst>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44" fontId="0" fillId="4" borderId="0" xfId="1" applyFont="1" applyFill="1" applyAlignment="1">
      <alignment horizontal="center"/>
    </xf>
    <xf numFmtId="10" fontId="0" fillId="4" borderId="0" xfId="2" applyNumberFormat="1" applyFont="1" applyFill="1" applyAlignment="1">
      <alignment horizontal="center"/>
    </xf>
    <xf numFmtId="44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44" fontId="0" fillId="5" borderId="0" xfId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6" borderId="0" xfId="1" applyFont="1" applyFill="1" applyAlignment="1">
      <alignment horizontal="center"/>
    </xf>
    <xf numFmtId="10" fontId="0" fillId="6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44" fontId="0" fillId="7" borderId="0" xfId="1" applyFont="1" applyFill="1" applyAlignment="1">
      <alignment horizontal="center"/>
    </xf>
    <xf numFmtId="10" fontId="0" fillId="7" borderId="0" xfId="2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4" fontId="0" fillId="7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5D9-5964-4081-B1C3-FA8B7471B24E}">
  <dimension ref="A1:Z15"/>
  <sheetViews>
    <sheetView tabSelected="1" zoomScale="144" zoomScaleNormal="144" workbookViewId="0"/>
  </sheetViews>
  <sheetFormatPr defaultRowHeight="14.4" x14ac:dyDescent="0.3"/>
  <cols>
    <col min="1" max="1" width="8.5546875" style="2" bestFit="1" customWidth="1"/>
    <col min="2" max="2" width="34.21875" style="2" bestFit="1" customWidth="1"/>
    <col min="3" max="3" width="9.5546875" style="2" bestFit="1" customWidth="1"/>
    <col min="4" max="4" width="17.6640625" style="2" bestFit="1" customWidth="1"/>
    <col min="5" max="5" width="9.109375" style="2" bestFit="1" customWidth="1"/>
    <col min="6" max="6" width="11.88671875" style="2" bestFit="1" customWidth="1"/>
    <col min="7" max="7" width="14.77734375" style="2" bestFit="1" customWidth="1"/>
    <col min="8" max="8" width="14.6640625" style="2" bestFit="1" customWidth="1"/>
    <col min="9" max="9" width="18.88671875" style="2" bestFit="1" customWidth="1"/>
    <col min="10" max="10" width="16.33203125" style="6" bestFit="1" customWidth="1"/>
    <col min="11" max="11" width="13.77734375" style="6" bestFit="1" customWidth="1"/>
    <col min="12" max="12" width="15.88671875" style="8" bestFit="1" customWidth="1"/>
    <col min="13" max="13" width="11.6640625" style="8" bestFit="1" customWidth="1"/>
    <col min="14" max="14" width="14.77734375" style="8" bestFit="1" customWidth="1"/>
    <col min="15" max="15" width="16.109375" style="2" bestFit="1" customWidth="1"/>
    <col min="16" max="16" width="21.6640625" style="6" bestFit="1" customWidth="1"/>
    <col min="17" max="17" width="12.77734375" style="6" bestFit="1" customWidth="1"/>
    <col min="18" max="18" width="16.5546875" style="6" bestFit="1" customWidth="1"/>
    <col min="19" max="19" width="17.21875" style="6" bestFit="1" customWidth="1"/>
    <col min="20" max="20" width="6.5546875" style="4" bestFit="1" customWidth="1"/>
    <col min="21" max="21" width="20.5546875" style="6" bestFit="1" customWidth="1"/>
    <col min="22" max="22" width="20" style="6" bestFit="1" customWidth="1"/>
    <col min="23" max="23" width="20.44140625" style="6" bestFit="1" customWidth="1"/>
    <col min="24" max="24" width="17.88671875" style="6" bestFit="1" customWidth="1"/>
    <col min="25" max="25" width="15.44140625" style="2" bestFit="1" customWidth="1"/>
    <col min="26" max="26" width="13.33203125" style="2" bestFit="1" customWidth="1"/>
    <col min="27" max="16384" width="8.88671875" style="2"/>
  </cols>
  <sheetData>
    <row r="1" spans="1:26" s="1" customFormat="1" x14ac:dyDescent="0.3">
      <c r="A1" s="1" t="s">
        <v>0</v>
      </c>
      <c r="B1" s="1" t="s">
        <v>1</v>
      </c>
      <c r="C1" s="1" t="s">
        <v>24</v>
      </c>
      <c r="D1" s="1" t="s">
        <v>46</v>
      </c>
      <c r="E1" s="1" t="s">
        <v>45</v>
      </c>
      <c r="F1" s="1" t="s">
        <v>42</v>
      </c>
      <c r="G1" s="1" t="s">
        <v>50</v>
      </c>
      <c r="H1" s="1" t="s">
        <v>22</v>
      </c>
      <c r="I1" s="1" t="s">
        <v>19</v>
      </c>
      <c r="J1" s="5" t="s">
        <v>15</v>
      </c>
      <c r="K1" s="5" t="s">
        <v>2</v>
      </c>
      <c r="L1" s="7" t="s">
        <v>7</v>
      </c>
      <c r="M1" s="7" t="s">
        <v>5</v>
      </c>
      <c r="N1" s="7" t="s">
        <v>8</v>
      </c>
      <c r="O1" s="1" t="s">
        <v>6</v>
      </c>
      <c r="P1" s="5" t="s">
        <v>3</v>
      </c>
      <c r="Q1" s="5" t="s">
        <v>16</v>
      </c>
      <c r="R1" s="5" t="s">
        <v>4</v>
      </c>
      <c r="S1" s="5" t="s">
        <v>51</v>
      </c>
      <c r="T1" s="3" t="s">
        <v>27</v>
      </c>
      <c r="U1" s="5" t="s">
        <v>9</v>
      </c>
      <c r="V1" s="5" t="s">
        <v>10</v>
      </c>
      <c r="W1" s="5" t="s">
        <v>17</v>
      </c>
      <c r="X1" s="5" t="s">
        <v>11</v>
      </c>
      <c r="Y1" s="1" t="s">
        <v>12</v>
      </c>
      <c r="Z1" s="1" t="s">
        <v>13</v>
      </c>
    </row>
    <row r="2" spans="1:26" ht="13.8" customHeight="1" x14ac:dyDescent="0.3">
      <c r="A2" s="9">
        <v>2</v>
      </c>
      <c r="B2" s="9" t="s">
        <v>14</v>
      </c>
      <c r="C2" s="10">
        <v>45545</v>
      </c>
      <c r="D2" s="9"/>
      <c r="E2" s="9"/>
      <c r="F2" s="9"/>
      <c r="G2" s="9"/>
      <c r="H2" s="9"/>
      <c r="I2" s="9" t="s">
        <v>21</v>
      </c>
      <c r="J2" s="11">
        <v>31787</v>
      </c>
      <c r="K2" s="11">
        <v>33000</v>
      </c>
      <c r="L2" s="12">
        <v>8.7499999999999994E-2</v>
      </c>
      <c r="M2" s="12">
        <v>6.9900000000000004E-2</v>
      </c>
      <c r="N2" s="12">
        <v>6.9900000000000004E-2</v>
      </c>
      <c r="O2" s="9">
        <v>48</v>
      </c>
      <c r="P2" s="11">
        <v>12000</v>
      </c>
      <c r="Q2" s="11">
        <v>569.75</v>
      </c>
      <c r="R2" s="11"/>
      <c r="S2" s="11"/>
      <c r="T2" s="14"/>
      <c r="U2" s="11">
        <f t="shared" ref="U2:U15" si="0">(J2+Y2+Q2)-(P2+R2)</f>
        <v>23138.112500000003</v>
      </c>
      <c r="V2" s="11">
        <f t="shared" ref="V2:V15" si="1">X2-U2</f>
        <v>3452.1383821919699</v>
      </c>
      <c r="W2" s="11">
        <f t="shared" ref="W2:W15" si="2">(U2*(M2/12))/(1-(1+(M2/12))^(O2*-1))</f>
        <v>553.9635600456661</v>
      </c>
      <c r="X2" s="11">
        <f t="shared" ref="X2:X15" si="3">W2*O2</f>
        <v>26590.250882191973</v>
      </c>
      <c r="Y2" s="13">
        <f t="shared" ref="Y2:Y15" si="4">J2*L2</f>
        <v>2781.3624999999997</v>
      </c>
      <c r="Z2" s="13">
        <f t="shared" ref="Z2:Z15" si="5">X2+P2</f>
        <v>38590.250882191976</v>
      </c>
    </row>
    <row r="3" spans="1:26" x14ac:dyDescent="0.3">
      <c r="A3" s="9">
        <v>2</v>
      </c>
      <c r="B3" s="9" t="s">
        <v>34</v>
      </c>
      <c r="C3" s="10">
        <v>45558</v>
      </c>
      <c r="D3" s="9"/>
      <c r="E3" s="9"/>
      <c r="F3" s="9"/>
      <c r="G3" s="9"/>
      <c r="H3" s="9"/>
      <c r="I3" s="9" t="s">
        <v>21</v>
      </c>
      <c r="J3" s="11">
        <v>36332</v>
      </c>
      <c r="K3" s="11">
        <v>34045</v>
      </c>
      <c r="L3" s="12">
        <v>8.7499999999999994E-2</v>
      </c>
      <c r="M3" s="12">
        <v>6.9900000000000004E-2</v>
      </c>
      <c r="N3" s="12">
        <v>6.9900000000000004E-2</v>
      </c>
      <c r="O3" s="9">
        <v>48</v>
      </c>
      <c r="P3" s="11">
        <v>12000</v>
      </c>
      <c r="Q3" s="11">
        <v>649.75</v>
      </c>
      <c r="R3" s="11">
        <v>0</v>
      </c>
      <c r="S3" s="11"/>
      <c r="T3" s="14"/>
      <c r="U3" s="11">
        <f t="shared" si="0"/>
        <v>28160.800000000003</v>
      </c>
      <c r="V3" s="11">
        <f t="shared" si="1"/>
        <v>4201.5085955361101</v>
      </c>
      <c r="W3" s="11">
        <f t="shared" si="2"/>
        <v>674.21476240700235</v>
      </c>
      <c r="X3" s="11">
        <f t="shared" si="3"/>
        <v>32362.308595536113</v>
      </c>
      <c r="Y3" s="13">
        <f t="shared" si="4"/>
        <v>3179.0499999999997</v>
      </c>
      <c r="Z3" s="13">
        <f t="shared" si="5"/>
        <v>44362.308595536117</v>
      </c>
    </row>
    <row r="4" spans="1:26" s="21" customFormat="1" ht="13.8" customHeight="1" x14ac:dyDescent="0.3">
      <c r="A4" s="21">
        <v>2</v>
      </c>
      <c r="B4" s="21" t="s">
        <v>32</v>
      </c>
      <c r="C4" s="22">
        <v>45545</v>
      </c>
      <c r="I4" s="21" t="s">
        <v>33</v>
      </c>
      <c r="J4" s="23">
        <v>35589</v>
      </c>
      <c r="K4" s="23">
        <v>32249</v>
      </c>
      <c r="L4" s="24">
        <v>8.7499999999999994E-2</v>
      </c>
      <c r="M4" s="24">
        <v>8.9899999999999994E-2</v>
      </c>
      <c r="N4" s="24">
        <v>8.9899999999999994E-2</v>
      </c>
      <c r="O4" s="21">
        <v>36</v>
      </c>
      <c r="P4" s="23">
        <v>12000</v>
      </c>
      <c r="Q4" s="23">
        <v>511</v>
      </c>
      <c r="R4" s="23"/>
      <c r="S4" s="23"/>
      <c r="T4" s="25"/>
      <c r="U4" s="23">
        <f t="shared" si="0"/>
        <v>27214.037499999999</v>
      </c>
      <c r="V4" s="23">
        <f t="shared" si="1"/>
        <v>3935.7712416274335</v>
      </c>
      <c r="W4" s="23">
        <f t="shared" si="2"/>
        <v>865.27246504520645</v>
      </c>
      <c r="X4" s="23">
        <f t="shared" si="3"/>
        <v>31149.808741627432</v>
      </c>
      <c r="Y4" s="26">
        <f t="shared" si="4"/>
        <v>3114.0374999999999</v>
      </c>
      <c r="Z4" s="26">
        <f t="shared" si="5"/>
        <v>43149.808741627436</v>
      </c>
    </row>
    <row r="5" spans="1:26" s="15" customFormat="1" x14ac:dyDescent="0.3">
      <c r="A5" s="15">
        <v>4</v>
      </c>
      <c r="B5" s="15" t="s">
        <v>38</v>
      </c>
      <c r="C5" s="16">
        <v>45545</v>
      </c>
      <c r="I5" s="15" t="s">
        <v>37</v>
      </c>
      <c r="J5" s="17">
        <v>44245</v>
      </c>
      <c r="K5" s="17">
        <v>44245</v>
      </c>
      <c r="L5" s="18">
        <v>7.7499999999999999E-2</v>
      </c>
      <c r="M5" s="18" t="s">
        <v>44</v>
      </c>
      <c r="N5" s="18">
        <v>4.4900000000000002E-2</v>
      </c>
      <c r="O5" s="15">
        <v>36</v>
      </c>
      <c r="P5" s="17">
        <v>15000</v>
      </c>
      <c r="Q5" s="17">
        <v>757.75</v>
      </c>
      <c r="R5" s="17">
        <v>1000</v>
      </c>
      <c r="S5" s="17"/>
      <c r="T5" s="19"/>
      <c r="U5" s="17">
        <f t="shared" si="0"/>
        <v>32431.737500000003</v>
      </c>
      <c r="V5" s="17" t="e">
        <f t="shared" si="1"/>
        <v>#VALUE!</v>
      </c>
      <c r="W5" s="17" t="e">
        <f t="shared" si="2"/>
        <v>#VALUE!</v>
      </c>
      <c r="X5" s="17" t="e">
        <f t="shared" si="3"/>
        <v>#VALUE!</v>
      </c>
      <c r="Y5" s="20">
        <f t="shared" si="4"/>
        <v>3428.9875000000002</v>
      </c>
      <c r="Z5" s="20" t="e">
        <f t="shared" si="5"/>
        <v>#VALUE!</v>
      </c>
    </row>
    <row r="6" spans="1:26" s="15" customFormat="1" x14ac:dyDescent="0.3">
      <c r="A6" s="15">
        <v>4</v>
      </c>
      <c r="B6" s="15" t="s">
        <v>47</v>
      </c>
      <c r="C6" s="16">
        <v>45548</v>
      </c>
      <c r="H6" s="15" t="s">
        <v>48</v>
      </c>
      <c r="I6" s="15" t="s">
        <v>49</v>
      </c>
      <c r="J6" s="17">
        <v>49995</v>
      </c>
      <c r="K6" s="17"/>
      <c r="L6" s="18">
        <v>8.7499999999999994E-2</v>
      </c>
      <c r="M6" s="18">
        <v>7.9000000000000001E-2</v>
      </c>
      <c r="N6" s="18">
        <v>7.9000000000000001E-2</v>
      </c>
      <c r="O6" s="15">
        <v>36</v>
      </c>
      <c r="P6" s="17">
        <v>15000</v>
      </c>
      <c r="Q6" s="17">
        <v>1000</v>
      </c>
      <c r="R6" s="17">
        <v>1000</v>
      </c>
      <c r="S6" s="17"/>
      <c r="T6" s="19"/>
      <c r="U6" s="17">
        <f t="shared" si="0"/>
        <v>39369.5625</v>
      </c>
      <c r="V6" s="17">
        <f t="shared" si="1"/>
        <v>4978.2474561444906</v>
      </c>
      <c r="W6" s="17">
        <f t="shared" si="2"/>
        <v>1231.8836098929025</v>
      </c>
      <c r="X6" s="17">
        <f t="shared" si="3"/>
        <v>44347.809956144491</v>
      </c>
      <c r="Y6" s="20">
        <f t="shared" si="4"/>
        <v>4374.5625</v>
      </c>
      <c r="Z6" s="20">
        <f t="shared" si="5"/>
        <v>59347.809956144491</v>
      </c>
    </row>
    <row r="7" spans="1:26" x14ac:dyDescent="0.3">
      <c r="A7" s="15">
        <v>4</v>
      </c>
      <c r="B7" s="15" t="s">
        <v>30</v>
      </c>
      <c r="C7" s="16">
        <v>45545</v>
      </c>
      <c r="D7" s="15"/>
      <c r="E7" s="15"/>
      <c r="F7" s="15"/>
      <c r="G7" s="15"/>
      <c r="H7" s="15"/>
      <c r="I7" s="15" t="s">
        <v>28</v>
      </c>
      <c r="J7" s="17">
        <v>57300</v>
      </c>
      <c r="K7" s="17">
        <v>50100</v>
      </c>
      <c r="L7" s="18">
        <v>8.7499999999999994E-2</v>
      </c>
      <c r="M7" s="18">
        <v>6.2899999999999998E-2</v>
      </c>
      <c r="N7" s="18">
        <v>6.2899999999999998E-2</v>
      </c>
      <c r="O7" s="15">
        <v>48</v>
      </c>
      <c r="P7" s="17">
        <v>15000</v>
      </c>
      <c r="Q7" s="17"/>
      <c r="R7" s="17"/>
      <c r="S7" s="17"/>
      <c r="T7" s="19"/>
      <c r="U7" s="17">
        <f t="shared" si="0"/>
        <v>47313.75</v>
      </c>
      <c r="V7" s="17">
        <f t="shared" si="1"/>
        <v>6324.6405453844636</v>
      </c>
      <c r="W7" s="17">
        <f t="shared" si="2"/>
        <v>1117.4664696955097</v>
      </c>
      <c r="X7" s="17">
        <f t="shared" si="3"/>
        <v>53638.390545384464</v>
      </c>
      <c r="Y7" s="20">
        <f t="shared" si="4"/>
        <v>5013.75</v>
      </c>
      <c r="Z7" s="20">
        <f t="shared" si="5"/>
        <v>68638.390545384464</v>
      </c>
    </row>
    <row r="8" spans="1:26" s="15" customFormat="1" x14ac:dyDescent="0.3">
      <c r="A8" s="15">
        <v>4</v>
      </c>
      <c r="B8" s="15" t="s">
        <v>23</v>
      </c>
      <c r="C8" s="16">
        <v>45545</v>
      </c>
      <c r="I8" s="15" t="s">
        <v>26</v>
      </c>
      <c r="J8" s="17">
        <v>58795</v>
      </c>
      <c r="K8" s="17">
        <v>58795</v>
      </c>
      <c r="L8" s="18">
        <v>8.7499999999999994E-2</v>
      </c>
      <c r="M8" s="18">
        <v>4.9000000000000002E-2</v>
      </c>
      <c r="N8" s="18">
        <v>4.9000000000000002E-2</v>
      </c>
      <c r="O8" s="15">
        <v>48</v>
      </c>
      <c r="P8" s="17">
        <v>15000</v>
      </c>
      <c r="Q8" s="17">
        <v>724.75</v>
      </c>
      <c r="R8" s="17">
        <v>500</v>
      </c>
      <c r="S8" s="17">
        <v>0</v>
      </c>
      <c r="T8" s="19"/>
      <c r="U8" s="17">
        <f t="shared" si="0"/>
        <v>49164.3125</v>
      </c>
      <c r="V8" s="17">
        <f t="shared" si="1"/>
        <v>5075.3824067594542</v>
      </c>
      <c r="W8" s="17">
        <f t="shared" si="2"/>
        <v>1129.9936438908219</v>
      </c>
      <c r="X8" s="17">
        <f t="shared" si="3"/>
        <v>54239.694906759454</v>
      </c>
      <c r="Y8" s="20">
        <f t="shared" si="4"/>
        <v>5144.5625</v>
      </c>
      <c r="Z8" s="20">
        <f t="shared" si="5"/>
        <v>69239.694906759454</v>
      </c>
    </row>
    <row r="9" spans="1:26" s="15" customFormat="1" x14ac:dyDescent="0.3">
      <c r="A9" s="15">
        <v>4</v>
      </c>
      <c r="B9" s="15" t="s">
        <v>23</v>
      </c>
      <c r="C9" s="16">
        <v>45542</v>
      </c>
      <c r="I9" s="15" t="s">
        <v>25</v>
      </c>
      <c r="J9" s="17">
        <v>58795</v>
      </c>
      <c r="K9" s="17">
        <v>58795</v>
      </c>
      <c r="L9" s="18">
        <v>8.7499999999999994E-2</v>
      </c>
      <c r="M9" s="18">
        <v>4.9000000000000002E-2</v>
      </c>
      <c r="N9" s="18">
        <v>4.9000000000000002E-2</v>
      </c>
      <c r="O9" s="15">
        <v>48</v>
      </c>
      <c r="P9" s="17">
        <v>15000</v>
      </c>
      <c r="Q9" s="17">
        <v>722.75</v>
      </c>
      <c r="R9" s="17">
        <v>500</v>
      </c>
      <c r="S9" s="17">
        <v>0</v>
      </c>
      <c r="T9" s="19"/>
      <c r="U9" s="17">
        <f t="shared" si="0"/>
        <v>49162.3125</v>
      </c>
      <c r="V9" s="17">
        <f t="shared" si="1"/>
        <v>5075.1759406400815</v>
      </c>
      <c r="W9" s="17">
        <f t="shared" si="2"/>
        <v>1129.9476758466683</v>
      </c>
      <c r="X9" s="17">
        <f t="shared" si="3"/>
        <v>54237.488440640082</v>
      </c>
      <c r="Y9" s="20">
        <f t="shared" si="4"/>
        <v>5144.5625</v>
      </c>
      <c r="Z9" s="20">
        <f t="shared" si="5"/>
        <v>69237.488440640082</v>
      </c>
    </row>
    <row r="10" spans="1:26" s="15" customFormat="1" x14ac:dyDescent="0.3">
      <c r="A10" s="15">
        <v>4</v>
      </c>
      <c r="B10" s="15" t="s">
        <v>31</v>
      </c>
      <c r="C10" s="16">
        <v>45546</v>
      </c>
      <c r="H10" s="15" t="s">
        <v>43</v>
      </c>
      <c r="I10" s="15" t="s">
        <v>40</v>
      </c>
      <c r="J10" s="17">
        <v>59045</v>
      </c>
      <c r="K10" s="17">
        <v>55895</v>
      </c>
      <c r="L10" s="18">
        <v>8.7499999999999994E-2</v>
      </c>
      <c r="M10" s="18">
        <v>5.8999999999999997E-2</v>
      </c>
      <c r="N10" s="18">
        <v>5.8999999999999997E-2</v>
      </c>
      <c r="O10" s="15">
        <v>48</v>
      </c>
      <c r="P10" s="17">
        <v>15000</v>
      </c>
      <c r="Q10" s="17"/>
      <c r="R10" s="17">
        <v>1000</v>
      </c>
      <c r="S10" s="17"/>
      <c r="T10" s="19"/>
      <c r="U10" s="17">
        <f t="shared" si="0"/>
        <v>48211.4375</v>
      </c>
      <c r="V10" s="17">
        <f t="shared" si="1"/>
        <v>6030.3836659772496</v>
      </c>
      <c r="W10" s="17">
        <f t="shared" si="2"/>
        <v>1130.0379409578593</v>
      </c>
      <c r="X10" s="17">
        <f t="shared" si="3"/>
        <v>54241.82116597725</v>
      </c>
      <c r="Y10" s="20">
        <f t="shared" si="4"/>
        <v>5166.4375</v>
      </c>
      <c r="Z10" s="20">
        <f t="shared" si="5"/>
        <v>69241.82116597725</v>
      </c>
    </row>
    <row r="11" spans="1:26" s="15" customFormat="1" x14ac:dyDescent="0.3">
      <c r="A11" s="15">
        <v>4</v>
      </c>
      <c r="B11" s="15" t="s">
        <v>39</v>
      </c>
      <c r="C11" s="16">
        <v>45546</v>
      </c>
      <c r="I11" s="15" t="s">
        <v>37</v>
      </c>
      <c r="J11" s="17">
        <v>59055</v>
      </c>
      <c r="K11" s="17">
        <v>59055</v>
      </c>
      <c r="L11" s="18">
        <v>7.7499999999999999E-2</v>
      </c>
      <c r="M11" s="18">
        <v>4.4900000000000002E-2</v>
      </c>
      <c r="N11" s="18">
        <v>4.4900000000000002E-2</v>
      </c>
      <c r="O11" s="15">
        <v>48</v>
      </c>
      <c r="P11" s="17">
        <v>15000</v>
      </c>
      <c r="Q11" s="17">
        <v>757.75</v>
      </c>
      <c r="R11" s="17">
        <v>1000</v>
      </c>
      <c r="S11" s="17"/>
      <c r="T11" s="19"/>
      <c r="U11" s="17">
        <f t="shared" si="0"/>
        <v>48389.512499999997</v>
      </c>
      <c r="V11" s="17">
        <f t="shared" si="1"/>
        <v>4565.6100208878343</v>
      </c>
      <c r="W11" s="17">
        <f t="shared" si="2"/>
        <v>1103.2317191851632</v>
      </c>
      <c r="X11" s="17">
        <f t="shared" si="3"/>
        <v>52955.122520887831</v>
      </c>
      <c r="Y11" s="20">
        <f t="shared" si="4"/>
        <v>4576.7624999999998</v>
      </c>
      <c r="Z11" s="20">
        <f t="shared" si="5"/>
        <v>67955.122520887831</v>
      </c>
    </row>
    <row r="12" spans="1:26" s="15" customFormat="1" x14ac:dyDescent="0.3">
      <c r="A12" s="15">
        <v>4</v>
      </c>
      <c r="B12" s="15" t="s">
        <v>18</v>
      </c>
      <c r="C12" s="16">
        <v>45542</v>
      </c>
      <c r="I12" s="15" t="s">
        <v>20</v>
      </c>
      <c r="J12" s="17">
        <v>59545</v>
      </c>
      <c r="K12" s="17">
        <v>58795</v>
      </c>
      <c r="L12" s="18">
        <v>8.7499999999999994E-2</v>
      </c>
      <c r="M12" s="18">
        <v>7.2900000000000006E-2</v>
      </c>
      <c r="N12" s="18">
        <v>7.2900000000000006E-2</v>
      </c>
      <c r="O12" s="15">
        <v>48</v>
      </c>
      <c r="P12" s="17">
        <v>15000</v>
      </c>
      <c r="Q12" s="17">
        <v>729.75</v>
      </c>
      <c r="R12" s="17">
        <v>0</v>
      </c>
      <c r="S12" s="17">
        <v>0</v>
      </c>
      <c r="T12" s="19"/>
      <c r="U12" s="17">
        <f t="shared" si="0"/>
        <v>50484.9375</v>
      </c>
      <c r="V12" s="17">
        <f t="shared" si="1"/>
        <v>7870.0437036860094</v>
      </c>
      <c r="W12" s="17">
        <f t="shared" si="2"/>
        <v>1215.7287750767919</v>
      </c>
      <c r="X12" s="17">
        <f t="shared" si="3"/>
        <v>58354.981203686009</v>
      </c>
      <c r="Y12" s="20">
        <f t="shared" si="4"/>
        <v>5210.1875</v>
      </c>
      <c r="Z12" s="20">
        <f t="shared" si="5"/>
        <v>73354.981203686009</v>
      </c>
    </row>
    <row r="13" spans="1:26" s="27" customFormat="1" x14ac:dyDescent="0.3">
      <c r="A13" s="27">
        <v>5</v>
      </c>
      <c r="B13" s="27" t="s">
        <v>29</v>
      </c>
      <c r="C13" s="28">
        <v>45545</v>
      </c>
      <c r="I13" s="27" t="s">
        <v>28</v>
      </c>
      <c r="J13" s="29">
        <v>66230</v>
      </c>
      <c r="K13" s="29">
        <v>59600</v>
      </c>
      <c r="L13" s="30">
        <v>8.7499999999999994E-2</v>
      </c>
      <c r="M13" s="30">
        <v>6.2899999999999998E-2</v>
      </c>
      <c r="N13" s="30">
        <v>6.2899999999999998E-2</v>
      </c>
      <c r="O13" s="27">
        <v>48</v>
      </c>
      <c r="P13" s="29">
        <v>15000</v>
      </c>
      <c r="Q13" s="29"/>
      <c r="R13" s="29"/>
      <c r="S13" s="29"/>
      <c r="T13" s="31"/>
      <c r="U13" s="29">
        <f t="shared" si="0"/>
        <v>57025.125</v>
      </c>
      <c r="V13" s="29">
        <f t="shared" si="1"/>
        <v>7622.8034700402641</v>
      </c>
      <c r="W13" s="29">
        <f t="shared" si="2"/>
        <v>1346.8318431258388</v>
      </c>
      <c r="X13" s="29">
        <f t="shared" si="3"/>
        <v>64647.928470040264</v>
      </c>
      <c r="Y13" s="32">
        <f t="shared" si="4"/>
        <v>5795.125</v>
      </c>
      <c r="Z13" s="32">
        <f t="shared" si="5"/>
        <v>79647.928470040264</v>
      </c>
    </row>
    <row r="14" spans="1:26" s="27" customFormat="1" x14ac:dyDescent="0.3">
      <c r="A14" s="27">
        <v>5</v>
      </c>
      <c r="B14" s="27" t="s">
        <v>35</v>
      </c>
      <c r="C14" s="28">
        <v>45545</v>
      </c>
      <c r="I14" s="27" t="s">
        <v>36</v>
      </c>
      <c r="J14" s="29">
        <v>69365</v>
      </c>
      <c r="K14" s="29"/>
      <c r="L14" s="30">
        <v>8.7499999999999994E-2</v>
      </c>
      <c r="M14" s="30"/>
      <c r="N14" s="30"/>
      <c r="O14" s="27">
        <v>48</v>
      </c>
      <c r="P14" s="29">
        <v>15000</v>
      </c>
      <c r="Q14" s="29"/>
      <c r="R14" s="29"/>
      <c r="S14" s="29"/>
      <c r="T14" s="31"/>
      <c r="U14" s="29">
        <f t="shared" si="0"/>
        <v>60434.4375</v>
      </c>
      <c r="V14" s="29" t="e">
        <f t="shared" si="1"/>
        <v>#DIV/0!</v>
      </c>
      <c r="W14" s="29" t="e">
        <f t="shared" si="2"/>
        <v>#DIV/0!</v>
      </c>
      <c r="X14" s="29" t="e">
        <f t="shared" si="3"/>
        <v>#DIV/0!</v>
      </c>
      <c r="Y14" s="32">
        <f t="shared" si="4"/>
        <v>6069.4375</v>
      </c>
      <c r="Z14" s="32" t="e">
        <f t="shared" si="5"/>
        <v>#DIV/0!</v>
      </c>
    </row>
    <row r="15" spans="1:26" s="27" customFormat="1" x14ac:dyDescent="0.3">
      <c r="A15" s="27">
        <v>5</v>
      </c>
      <c r="B15" s="27" t="s">
        <v>41</v>
      </c>
      <c r="C15" s="28">
        <v>45545</v>
      </c>
      <c r="I15" s="27" t="s">
        <v>28</v>
      </c>
      <c r="J15" s="29"/>
      <c r="K15" s="29">
        <v>61600</v>
      </c>
      <c r="L15" s="30">
        <v>8.7499999999999994E-2</v>
      </c>
      <c r="M15" s="30">
        <v>6.2899999999999998E-2</v>
      </c>
      <c r="N15" s="30">
        <v>6.2899999999999998E-2</v>
      </c>
      <c r="O15" s="27">
        <v>48</v>
      </c>
      <c r="P15" s="29">
        <v>15000</v>
      </c>
      <c r="Q15" s="29"/>
      <c r="R15" s="29"/>
      <c r="S15" s="29"/>
      <c r="T15" s="31"/>
      <c r="U15" s="29">
        <f t="shared" si="0"/>
        <v>-15000</v>
      </c>
      <c r="V15" s="29">
        <f t="shared" si="1"/>
        <v>-2005.1170786667062</v>
      </c>
      <c r="W15" s="29">
        <f t="shared" si="2"/>
        <v>-354.27327247222308</v>
      </c>
      <c r="X15" s="29">
        <f t="shared" si="3"/>
        <v>-17005.117078666706</v>
      </c>
      <c r="Y15" s="32">
        <f t="shared" si="4"/>
        <v>0</v>
      </c>
      <c r="Z15" s="32">
        <f t="shared" si="5"/>
        <v>-2005.1170786667062</v>
      </c>
    </row>
  </sheetData>
  <autoFilter ref="A1:Z7" xr:uid="{BD3025D9-5964-4081-B1C3-FA8B7471B24E}">
    <sortState xmlns:xlrd2="http://schemas.microsoft.com/office/spreadsheetml/2017/richdata2" ref="A2:Z15">
      <sortCondition ref="J1:J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B.</dc:creator>
  <cp:lastModifiedBy>John B.</cp:lastModifiedBy>
  <dcterms:created xsi:type="dcterms:W3CDTF">2024-09-07T10:54:42Z</dcterms:created>
  <dcterms:modified xsi:type="dcterms:W3CDTF">2024-09-25T07:04:56Z</dcterms:modified>
</cp:coreProperties>
</file>