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96" windowWidth="17496" windowHeight="11016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T25" i="1" l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2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L51" i="1" l="1"/>
  <c r="L50" i="1"/>
  <c r="O51" i="1"/>
  <c r="R51" i="1"/>
  <c r="O49" i="1"/>
  <c r="O50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4" i="1"/>
  <c r="L49" i="1"/>
  <c r="O48" i="1"/>
  <c r="L48" i="1"/>
  <c r="L47" i="1"/>
  <c r="L19" i="1"/>
  <c r="L18" i="1"/>
  <c r="L58" i="1"/>
  <c r="O56" i="1"/>
  <c r="L57" i="1"/>
  <c r="L56" i="1"/>
  <c r="L55" i="1"/>
  <c r="L54" i="1"/>
  <c r="L53" i="1"/>
  <c r="L52" i="1"/>
  <c r="L46" i="1"/>
  <c r="L45" i="1"/>
  <c r="L44" i="1"/>
  <c r="L43" i="1"/>
  <c r="L42" i="1"/>
  <c r="L41" i="1"/>
  <c r="L40" i="1"/>
  <c r="L39" i="1"/>
  <c r="L38" i="1"/>
  <c r="L35" i="1"/>
  <c r="L36" i="1"/>
  <c r="L37" i="1"/>
  <c r="L34" i="1"/>
  <c r="L32" i="1"/>
  <c r="L33" i="1"/>
  <c r="L31" i="1"/>
  <c r="L24" i="1"/>
  <c r="J21" i="1"/>
  <c r="L21" i="1"/>
  <c r="J22" i="1"/>
  <c r="L22" i="1"/>
  <c r="L30" i="1"/>
  <c r="L29" i="1"/>
  <c r="L28" i="1"/>
  <c r="L27" i="1"/>
  <c r="L26" i="1"/>
  <c r="L25" i="1"/>
  <c r="L20" i="1"/>
  <c r="L10" i="1"/>
  <c r="L11" i="1"/>
  <c r="L12" i="1"/>
  <c r="L13" i="1"/>
  <c r="L14" i="1"/>
  <c r="L15" i="1"/>
  <c r="L16" i="1"/>
  <c r="L17" i="1"/>
  <c r="L8" i="1"/>
  <c r="L9" i="1"/>
  <c r="L7" i="1"/>
  <c r="L5" i="1"/>
  <c r="L4" i="1"/>
</calcChain>
</file>

<file path=xl/sharedStrings.xml><?xml version="1.0" encoding="utf-8"?>
<sst xmlns="http://schemas.openxmlformats.org/spreadsheetml/2006/main" count="108" uniqueCount="92">
  <si>
    <t>Wafer</t>
  </si>
  <si>
    <t>λ</t>
  </si>
  <si>
    <r>
      <t>J</t>
    </r>
    <r>
      <rPr>
        <vertAlign val="subscript"/>
        <sz val="11"/>
        <color theme="1"/>
        <rFont val="Calibri"/>
        <family val="2"/>
        <scheme val="minor"/>
      </rPr>
      <t>th</t>
    </r>
  </si>
  <si>
    <r>
      <t>μ</t>
    </r>
    <r>
      <rPr>
        <sz val="11"/>
        <color theme="1"/>
        <rFont val="Calibri"/>
        <family val="2"/>
        <scheme val="minor"/>
      </rPr>
      <t>m</t>
    </r>
  </si>
  <si>
    <r>
      <t>A/cm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</si>
  <si>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th</t>
    </r>
  </si>
  <si>
    <t>length</t>
  </si>
  <si>
    <t>mm</t>
  </si>
  <si>
    <t>device</t>
  </si>
  <si>
    <t>width</t>
  </si>
  <si>
    <t>size</t>
  </si>
  <si>
    <t>V</t>
  </si>
  <si>
    <t>Pulsed at 300K</t>
  </si>
  <si>
    <t>CW at  Tmax</t>
  </si>
  <si>
    <t>K</t>
  </si>
  <si>
    <r>
      <t>J</t>
    </r>
    <r>
      <rPr>
        <vertAlign val="subscript"/>
        <sz val="11"/>
        <color theme="1"/>
        <rFont val="Calibri"/>
        <family val="2"/>
        <scheme val="minor"/>
      </rPr>
      <t>NR</t>
    </r>
    <r>
      <rPr>
        <sz val="11"/>
        <color theme="1"/>
        <rFont val="Calibri"/>
        <family val="2"/>
        <scheme val="minor"/>
      </rPr>
      <t>/J</t>
    </r>
    <r>
      <rPr>
        <vertAlign val="subscript"/>
        <sz val="11"/>
        <color theme="1"/>
        <rFont val="Calibri"/>
        <family val="2"/>
        <scheme val="minor"/>
      </rPr>
      <t>BA</t>
    </r>
  </si>
  <si>
    <t>R83NR_1E</t>
  </si>
  <si>
    <t>benchmark: BA at pulsed 300K</t>
  </si>
  <si>
    <t>R83NR_2C</t>
  </si>
  <si>
    <t>R84NR_1C</t>
  </si>
  <si>
    <t>R84NR_2H</t>
  </si>
  <si>
    <t>R088NR_1D</t>
  </si>
  <si>
    <t>R095NR_1C</t>
  </si>
  <si>
    <t>R095NR_1D</t>
  </si>
  <si>
    <t>R095NR_1F</t>
  </si>
  <si>
    <t>R095NR_1G</t>
  </si>
  <si>
    <t>R095NR_1H</t>
  </si>
  <si>
    <t>R095NR_2B</t>
  </si>
  <si>
    <t>R095NR_EP_1G</t>
  </si>
  <si>
    <t>R095NR_EP_2C</t>
  </si>
  <si>
    <t xml:space="preserve">95
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</si>
  <si>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</si>
  <si>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t xml:space="preserve">1.2
</t>
  </si>
  <si>
    <t>R097NR_EP_1C</t>
  </si>
  <si>
    <t>R123NR_EP_1C</t>
  </si>
  <si>
    <t>R124NR_1E</t>
  </si>
  <si>
    <t>R124NR_1F</t>
  </si>
  <si>
    <t>R125NR_1G</t>
  </si>
  <si>
    <t>R125NR#2_1A</t>
  </si>
  <si>
    <t>R125NR#2_1H</t>
  </si>
  <si>
    <t>R107NR_1A</t>
  </si>
  <si>
    <t>R107NR_1C</t>
  </si>
  <si>
    <t>R107NR_1G</t>
  </si>
  <si>
    <t>no test</t>
  </si>
  <si>
    <t>R107NR_EP_1C</t>
  </si>
  <si>
    <t>R140NR_1E</t>
  </si>
  <si>
    <t>R140NR_1C</t>
  </si>
  <si>
    <t>R140NR_2D</t>
  </si>
  <si>
    <t>R142NR_1B</t>
  </si>
  <si>
    <t>R142NR_1E</t>
  </si>
  <si>
    <t>R142NR_1G</t>
  </si>
  <si>
    <t>&lt;290</t>
  </si>
  <si>
    <t>R142NR_2C</t>
  </si>
  <si>
    <t>R142NR_2D</t>
  </si>
  <si>
    <t xml:space="preserve">142
</t>
  </si>
  <si>
    <t>R142NR_1H</t>
  </si>
  <si>
    <t>R143NR_1D</t>
  </si>
  <si>
    <t>R143NR_2A</t>
  </si>
  <si>
    <t>R143NR_2B</t>
  </si>
  <si>
    <t>R143NR_2C</t>
  </si>
  <si>
    <t>R143NR_2D</t>
  </si>
  <si>
    <t>R143NR_2E</t>
  </si>
  <si>
    <t>R143NR_2F</t>
  </si>
  <si>
    <r>
      <t>I</t>
    </r>
    <r>
      <rPr>
        <vertAlign val="subscript"/>
        <sz val="11"/>
        <color theme="1"/>
        <rFont val="Calibri"/>
        <family val="2"/>
        <scheme val="minor"/>
      </rPr>
      <t>th</t>
    </r>
  </si>
  <si>
    <t>&lt;280</t>
  </si>
  <si>
    <t>V1046NR_1D</t>
  </si>
  <si>
    <t>V1046NR_1F</t>
  </si>
  <si>
    <t>V1046NR_1G</t>
  </si>
  <si>
    <t>V1046NR_1H</t>
  </si>
  <si>
    <t>&gt;296</t>
  </si>
  <si>
    <t>&gt;301</t>
  </si>
  <si>
    <t>V1046NR_2C</t>
  </si>
  <si>
    <t>V1046NR_2D</t>
  </si>
  <si>
    <t>mA</t>
  </si>
  <si>
    <t>V1046NR_3D</t>
  </si>
  <si>
    <t xml:space="preserve">1046
</t>
  </si>
  <si>
    <t xml:space="preserve">143
</t>
  </si>
  <si>
    <t xml:space="preserve">107
</t>
  </si>
  <si>
    <t>R095NR#2-1-B</t>
  </si>
  <si>
    <t>R095NR#2-2-C</t>
  </si>
  <si>
    <t>R144NR-2A</t>
  </si>
  <si>
    <t>R145NR_1F</t>
  </si>
  <si>
    <t xml:space="preserve">145
</t>
  </si>
  <si>
    <t>R145NR_1H</t>
  </si>
  <si>
    <t>Pth</t>
  </si>
  <si>
    <t>mW</t>
  </si>
  <si>
    <t>R145NR_2D</t>
  </si>
  <si>
    <t>R145NR_2G</t>
  </si>
  <si>
    <t>derived T0</t>
  </si>
  <si>
    <t>Rsth</t>
  </si>
  <si>
    <t>Kcm2/kW</t>
  </si>
  <si>
    <t>R83NR_6A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</si>
</sst>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vertical="center" wrapText="1"/>
    </xf>
    <xf numFmtId="1" fontId="0" fillId="2" borderId="8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1" xfId="0" applyNumberFormat="1" applyBorder="1"/>
    <xf numFmtId="1" fontId="0" fillId="0" borderId="1" xfId="0" applyNumberFormat="1" applyBorder="1" applyAlignment="1">
      <alignment vertical="center" wrapText="1"/>
    </xf>
    <xf numFmtId="1" fontId="0" fillId="2" borderId="8" xfId="0" applyNumberForma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1" xfId="0" applyFont="1" applyBorder="1"/>
    <xf numFmtId="0" fontId="1" fillId="4" borderId="1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5" xfId="0" applyBorder="1" applyAlignment="1">
      <alignment horizontal="center"/>
    </xf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workbookViewId="0">
      <pane ySplit="3" topLeftCell="A4" activePane="bottomLeft" state="frozen"/>
      <selection pane="bottomLeft" activeCell="J25" sqref="J25"/>
    </sheetView>
  </sheetViews>
  <sheetFormatPr defaultColWidth="8.77734375" defaultRowHeight="14.4" x14ac:dyDescent="0.3"/>
  <cols>
    <col min="1" max="1" width="6.109375" style="20" customWidth="1"/>
    <col min="2" max="2" width="6" style="6" customWidth="1"/>
    <col min="3" max="3" width="4.77734375" style="1" customWidth="1"/>
    <col min="4" max="4" width="6" style="1" customWidth="1"/>
    <col min="5" max="5" width="4.77734375" style="1" customWidth="1"/>
    <col min="6" max="6" width="13.77734375" style="33" customWidth="1"/>
    <col min="7" max="7" width="5.109375" style="1" customWidth="1"/>
    <col min="8" max="8" width="6" style="1" customWidth="1"/>
    <col min="9" max="9" width="5.109375" style="1" customWidth="1"/>
    <col min="10" max="10" width="6.44140625" style="1" customWidth="1"/>
    <col min="11" max="11" width="5" style="1" customWidth="1"/>
    <col min="12" max="12" width="6.109375" style="23" customWidth="1"/>
    <col min="13" max="13" width="5" style="26" customWidth="1"/>
    <col min="14" max="14" width="4.6640625" style="1" customWidth="1"/>
    <col min="15" max="15" width="6.44140625" style="1" customWidth="1"/>
    <col min="16" max="16" width="5" style="1" customWidth="1"/>
    <col min="17" max="17" width="5.33203125" style="1" customWidth="1"/>
    <col min="18" max="18" width="8.77734375" style="1"/>
    <col min="19" max="19" width="8.77734375" style="37"/>
    <col min="20" max="20" width="9.33203125" style="1" customWidth="1"/>
    <col min="21" max="16384" width="8.77734375" style="1"/>
  </cols>
  <sheetData>
    <row r="1" spans="1:20" ht="14.55" customHeight="1" x14ac:dyDescent="0.3">
      <c r="A1" s="50" t="s">
        <v>17</v>
      </c>
      <c r="B1" s="52"/>
      <c r="C1" s="52"/>
      <c r="D1" s="52"/>
      <c r="E1" s="51"/>
      <c r="F1" s="33" t="s">
        <v>8</v>
      </c>
      <c r="G1" s="50" t="s">
        <v>10</v>
      </c>
      <c r="H1" s="51"/>
      <c r="I1" s="50" t="s">
        <v>12</v>
      </c>
      <c r="J1" s="52"/>
      <c r="K1" s="52"/>
      <c r="L1" s="51"/>
      <c r="M1" s="47" t="s">
        <v>13</v>
      </c>
      <c r="N1" s="48"/>
      <c r="O1" s="48"/>
      <c r="P1" s="48"/>
      <c r="Q1" s="48"/>
      <c r="R1" s="48"/>
      <c r="S1" s="48"/>
      <c r="T1" s="49"/>
    </row>
    <row r="2" spans="1:20" ht="16.8" customHeight="1" x14ac:dyDescent="0.35">
      <c r="A2" s="20" t="s">
        <v>0</v>
      </c>
      <c r="B2" s="6" t="s">
        <v>6</v>
      </c>
      <c r="C2" s="2" t="s">
        <v>1</v>
      </c>
      <c r="D2" s="4" t="s">
        <v>2</v>
      </c>
      <c r="E2" s="7" t="s">
        <v>5</v>
      </c>
      <c r="G2" s="1" t="s">
        <v>9</v>
      </c>
      <c r="H2" s="1" t="s">
        <v>6</v>
      </c>
      <c r="I2" s="9" t="s">
        <v>1</v>
      </c>
      <c r="J2" s="11" t="s">
        <v>2</v>
      </c>
      <c r="K2" s="10" t="s">
        <v>5</v>
      </c>
      <c r="L2" s="21" t="s">
        <v>15</v>
      </c>
      <c r="M2" s="34" t="s">
        <v>31</v>
      </c>
      <c r="N2" s="16" t="s">
        <v>1</v>
      </c>
      <c r="O2" s="24" t="s">
        <v>2</v>
      </c>
      <c r="P2" s="17" t="s">
        <v>5</v>
      </c>
      <c r="Q2" s="1" t="s">
        <v>63</v>
      </c>
      <c r="R2" s="1" t="s">
        <v>84</v>
      </c>
      <c r="S2" s="37" t="s">
        <v>89</v>
      </c>
      <c r="T2" s="1" t="s">
        <v>88</v>
      </c>
    </row>
    <row r="3" spans="1:20" ht="16.8" thickBot="1" x14ac:dyDescent="0.35">
      <c r="B3" s="8" t="s">
        <v>7</v>
      </c>
      <c r="C3" s="3" t="s">
        <v>3</v>
      </c>
      <c r="D3" s="5" t="s">
        <v>4</v>
      </c>
      <c r="I3" s="14" t="s">
        <v>3</v>
      </c>
      <c r="J3" s="13" t="s">
        <v>4</v>
      </c>
      <c r="K3" s="12" t="s">
        <v>11</v>
      </c>
      <c r="L3" s="22"/>
      <c r="M3" s="35" t="s">
        <v>14</v>
      </c>
      <c r="N3" s="19" t="s">
        <v>3</v>
      </c>
      <c r="O3" s="25" t="s">
        <v>4</v>
      </c>
      <c r="P3" s="18" t="s">
        <v>11</v>
      </c>
      <c r="Q3" s="1" t="s">
        <v>73</v>
      </c>
      <c r="R3" s="1" t="s">
        <v>85</v>
      </c>
      <c r="S3" s="37" t="s">
        <v>90</v>
      </c>
      <c r="T3" s="1" t="s">
        <v>14</v>
      </c>
    </row>
    <row r="4" spans="1:20" ht="15" thickTop="1" x14ac:dyDescent="0.3">
      <c r="A4" s="41">
        <v>83</v>
      </c>
      <c r="B4" s="15">
        <v>1.2</v>
      </c>
      <c r="C4" s="15">
        <v>4.8</v>
      </c>
      <c r="D4" s="15">
        <v>500</v>
      </c>
      <c r="E4" s="1">
        <v>3</v>
      </c>
      <c r="F4" s="33" t="s">
        <v>16</v>
      </c>
      <c r="G4" s="1">
        <v>30</v>
      </c>
      <c r="H4" s="1">
        <v>2</v>
      </c>
      <c r="I4" s="1">
        <v>4.9000000000000004</v>
      </c>
      <c r="J4" s="1">
        <v>830</v>
      </c>
      <c r="K4" s="1">
        <v>3.73</v>
      </c>
      <c r="L4" s="23">
        <f>J4/D4</f>
        <v>1.66</v>
      </c>
      <c r="M4" s="26">
        <v>253</v>
      </c>
      <c r="N4" s="1">
        <v>4.7699999999999996</v>
      </c>
      <c r="O4" s="1">
        <v>300</v>
      </c>
      <c r="R4" s="1">
        <f>P4*Q4</f>
        <v>0</v>
      </c>
      <c r="T4" s="1">
        <f>O4*P4*S4</f>
        <v>0</v>
      </c>
    </row>
    <row r="5" spans="1:20" x14ac:dyDescent="0.3">
      <c r="A5" s="43"/>
      <c r="B5" s="15">
        <v>1.2</v>
      </c>
      <c r="C5" s="15">
        <v>4.8</v>
      </c>
      <c r="D5" s="15">
        <v>500</v>
      </c>
      <c r="E5" s="15">
        <v>3</v>
      </c>
      <c r="F5" s="33" t="s">
        <v>18</v>
      </c>
      <c r="G5" s="40">
        <v>15</v>
      </c>
      <c r="H5" s="1">
        <v>2</v>
      </c>
      <c r="I5" s="1">
        <v>4.84</v>
      </c>
      <c r="J5" s="1">
        <v>1130</v>
      </c>
      <c r="K5" s="1">
        <v>3</v>
      </c>
      <c r="L5" s="23">
        <f>J5/D5</f>
        <v>2.2599999999999998</v>
      </c>
      <c r="M5" s="36">
        <v>280</v>
      </c>
      <c r="N5" s="1">
        <v>4.83</v>
      </c>
      <c r="O5" s="1">
        <v>1100</v>
      </c>
      <c r="R5" s="37">
        <f t="shared" ref="R5:R58" si="0">P5*Q5</f>
        <v>0</v>
      </c>
      <c r="T5" s="37">
        <f t="shared" ref="T5:T23" si="1">O5*P5*S5</f>
        <v>0</v>
      </c>
    </row>
    <row r="6" spans="1:20" s="37" customFormat="1" x14ac:dyDescent="0.3">
      <c r="A6" s="39"/>
      <c r="B6" s="37">
        <v>1.2</v>
      </c>
      <c r="C6" s="37">
        <v>4.8</v>
      </c>
      <c r="D6" s="37">
        <v>500</v>
      </c>
      <c r="E6" s="37">
        <v>3</v>
      </c>
      <c r="F6" s="33" t="s">
        <v>91</v>
      </c>
      <c r="G6" s="40">
        <v>15</v>
      </c>
      <c r="H6" s="37">
        <v>2</v>
      </c>
      <c r="J6" s="37">
        <v>906</v>
      </c>
      <c r="K6" s="37">
        <v>2.84</v>
      </c>
      <c r="L6" s="23">
        <f>J6/D6</f>
        <v>1.8120000000000001</v>
      </c>
      <c r="M6" s="36">
        <v>282</v>
      </c>
      <c r="O6" s="37">
        <v>1037</v>
      </c>
      <c r="P6" s="37">
        <v>2.89</v>
      </c>
      <c r="Q6" s="37">
        <v>311</v>
      </c>
    </row>
    <row r="7" spans="1:20" x14ac:dyDescent="0.3">
      <c r="A7" s="41">
        <v>84</v>
      </c>
      <c r="B7" s="6">
        <v>1.5</v>
      </c>
      <c r="C7" s="1">
        <v>5.0999999999999996</v>
      </c>
      <c r="D7" s="1">
        <v>400</v>
      </c>
      <c r="F7" s="33" t="s">
        <v>19</v>
      </c>
      <c r="G7" s="1">
        <v>25</v>
      </c>
      <c r="H7" s="1">
        <v>1.5</v>
      </c>
      <c r="I7" s="1">
        <v>5.04</v>
      </c>
      <c r="J7" s="1">
        <v>1365</v>
      </c>
      <c r="L7" s="23">
        <f>J7/D7</f>
        <v>3.4125000000000001</v>
      </c>
      <c r="M7" s="26">
        <v>269</v>
      </c>
      <c r="N7" s="1">
        <v>4.97</v>
      </c>
      <c r="O7" s="1">
        <v>746</v>
      </c>
      <c r="R7" s="37">
        <f t="shared" si="0"/>
        <v>0</v>
      </c>
      <c r="T7" s="37">
        <f t="shared" si="1"/>
        <v>0</v>
      </c>
    </row>
    <row r="8" spans="1:20" x14ac:dyDescent="0.3">
      <c r="A8" s="43"/>
      <c r="B8" s="27">
        <v>1.5</v>
      </c>
      <c r="C8" s="1">
        <v>5.0999999999999996</v>
      </c>
      <c r="D8" s="27">
        <v>400</v>
      </c>
      <c r="F8" s="33" t="s">
        <v>20</v>
      </c>
      <c r="G8" s="1">
        <v>15</v>
      </c>
      <c r="H8" s="1">
        <v>2</v>
      </c>
      <c r="L8" s="23">
        <f t="shared" ref="L8:L58" si="2">J8/D8</f>
        <v>0</v>
      </c>
      <c r="M8" s="26">
        <v>275</v>
      </c>
      <c r="N8" s="1">
        <v>4.96</v>
      </c>
      <c r="O8" s="1">
        <v>823</v>
      </c>
      <c r="R8" s="37">
        <f t="shared" si="0"/>
        <v>0</v>
      </c>
      <c r="T8" s="37">
        <f t="shared" si="1"/>
        <v>0</v>
      </c>
    </row>
    <row r="9" spans="1:20" x14ac:dyDescent="0.3">
      <c r="A9" s="20">
        <v>88</v>
      </c>
      <c r="B9" s="6">
        <v>1.2</v>
      </c>
      <c r="C9" s="1">
        <v>5</v>
      </c>
      <c r="D9" s="1">
        <v>640</v>
      </c>
      <c r="F9" s="33" t="s">
        <v>21</v>
      </c>
      <c r="G9" s="27">
        <v>25</v>
      </c>
      <c r="H9" s="27">
        <v>1.5</v>
      </c>
      <c r="I9" s="1">
        <v>4.9000000000000004</v>
      </c>
      <c r="J9" s="1">
        <v>864</v>
      </c>
      <c r="L9" s="23">
        <f t="shared" si="2"/>
        <v>1.35</v>
      </c>
      <c r="M9" s="26">
        <v>273</v>
      </c>
      <c r="N9" s="1">
        <v>4.8499999999999996</v>
      </c>
      <c r="O9" s="1">
        <v>423</v>
      </c>
      <c r="R9" s="37">
        <f t="shared" si="0"/>
        <v>0</v>
      </c>
      <c r="T9" s="37">
        <f t="shared" si="1"/>
        <v>0</v>
      </c>
    </row>
    <row r="10" spans="1:20" ht="13.95" customHeight="1" x14ac:dyDescent="0.3">
      <c r="A10" s="44" t="s">
        <v>30</v>
      </c>
      <c r="B10" s="44" t="s">
        <v>32</v>
      </c>
      <c r="C10" s="1">
        <v>4.8</v>
      </c>
      <c r="D10" s="31">
        <v>475</v>
      </c>
      <c r="F10" s="33" t="s">
        <v>22</v>
      </c>
      <c r="G10" s="28">
        <v>20</v>
      </c>
      <c r="H10" s="28">
        <v>1.5</v>
      </c>
      <c r="I10" s="30">
        <v>4.88</v>
      </c>
      <c r="J10" s="29">
        <v>1787</v>
      </c>
      <c r="K10" s="29">
        <v>3.76</v>
      </c>
      <c r="L10" s="23">
        <f t="shared" si="2"/>
        <v>3.7621052631578946</v>
      </c>
      <c r="M10" s="32">
        <v>258</v>
      </c>
      <c r="N10" s="37">
        <v>4.8</v>
      </c>
      <c r="O10" s="37">
        <v>807</v>
      </c>
      <c r="P10" s="37">
        <v>3.54</v>
      </c>
      <c r="R10" s="37">
        <f t="shared" si="0"/>
        <v>0</v>
      </c>
      <c r="T10" s="37">
        <f t="shared" si="1"/>
        <v>0</v>
      </c>
    </row>
    <row r="11" spans="1:20" x14ac:dyDescent="0.3">
      <c r="A11" s="45"/>
      <c r="B11" s="45"/>
      <c r="C11" s="31">
        <v>4.8</v>
      </c>
      <c r="D11" s="31">
        <v>475</v>
      </c>
      <c r="F11" s="33" t="s">
        <v>23</v>
      </c>
      <c r="G11" s="28">
        <v>25</v>
      </c>
      <c r="H11" s="28">
        <v>1.5</v>
      </c>
      <c r="I11" s="30">
        <v>4.87</v>
      </c>
      <c r="J11" s="29">
        <v>2560</v>
      </c>
      <c r="K11" s="29">
        <v>4.12</v>
      </c>
      <c r="L11" s="23">
        <f t="shared" si="2"/>
        <v>5.3894736842105262</v>
      </c>
      <c r="M11" s="32"/>
      <c r="N11" s="37"/>
      <c r="O11" s="37"/>
      <c r="P11" s="37"/>
      <c r="R11" s="37">
        <f t="shared" si="0"/>
        <v>0</v>
      </c>
      <c r="T11" s="37">
        <f t="shared" si="1"/>
        <v>0</v>
      </c>
    </row>
    <row r="12" spans="1:20" x14ac:dyDescent="0.3">
      <c r="A12" s="45"/>
      <c r="B12" s="45"/>
      <c r="C12" s="31">
        <v>4.8</v>
      </c>
      <c r="D12" s="31">
        <v>475</v>
      </c>
      <c r="F12" s="33" t="s">
        <v>24</v>
      </c>
      <c r="G12" s="28">
        <v>15</v>
      </c>
      <c r="H12" s="28">
        <v>1.5</v>
      </c>
      <c r="I12" s="30">
        <v>4.8600000000000003</v>
      </c>
      <c r="J12" s="29">
        <v>2524</v>
      </c>
      <c r="K12" s="29">
        <v>4</v>
      </c>
      <c r="L12" s="23">
        <f t="shared" si="2"/>
        <v>5.3136842105263158</v>
      </c>
      <c r="M12" s="32"/>
      <c r="N12" s="37"/>
      <c r="O12" s="37"/>
      <c r="P12" s="37"/>
      <c r="R12" s="37">
        <f t="shared" si="0"/>
        <v>0</v>
      </c>
      <c r="T12" s="37">
        <f t="shared" si="1"/>
        <v>0</v>
      </c>
    </row>
    <row r="13" spans="1:20" x14ac:dyDescent="0.3">
      <c r="A13" s="45"/>
      <c r="B13" s="45"/>
      <c r="C13" s="31">
        <v>4.8</v>
      </c>
      <c r="D13" s="31">
        <v>475</v>
      </c>
      <c r="F13" s="33" t="s">
        <v>25</v>
      </c>
      <c r="G13" s="28">
        <v>20</v>
      </c>
      <c r="H13" s="28">
        <v>1.5</v>
      </c>
      <c r="I13" s="30">
        <v>4.8600000000000003</v>
      </c>
      <c r="J13" s="29">
        <v>1653</v>
      </c>
      <c r="K13" s="29">
        <v>3.72</v>
      </c>
      <c r="L13" s="23">
        <f t="shared" si="2"/>
        <v>3.48</v>
      </c>
      <c r="M13" s="32">
        <v>260</v>
      </c>
      <c r="N13" s="37"/>
      <c r="O13" s="37">
        <v>787</v>
      </c>
      <c r="P13" s="37">
        <v>3.51</v>
      </c>
      <c r="R13" s="37">
        <f t="shared" si="0"/>
        <v>0</v>
      </c>
      <c r="T13" s="37">
        <f t="shared" si="1"/>
        <v>0</v>
      </c>
    </row>
    <row r="14" spans="1:20" x14ac:dyDescent="0.3">
      <c r="A14" s="45"/>
      <c r="B14" s="45"/>
      <c r="C14" s="31">
        <v>4.8</v>
      </c>
      <c r="D14" s="31">
        <v>475</v>
      </c>
      <c r="F14" s="33" t="s">
        <v>26</v>
      </c>
      <c r="G14" s="28">
        <v>25</v>
      </c>
      <c r="H14" s="28">
        <v>1.5</v>
      </c>
      <c r="I14" s="30">
        <v>4.8600000000000003</v>
      </c>
      <c r="J14" s="29">
        <v>2219</v>
      </c>
      <c r="K14" s="29">
        <v>4</v>
      </c>
      <c r="L14" s="23">
        <f t="shared" si="2"/>
        <v>4.6715789473684213</v>
      </c>
      <c r="M14" s="32"/>
      <c r="N14" s="37"/>
      <c r="O14" s="37"/>
      <c r="P14" s="37"/>
      <c r="R14" s="37">
        <f t="shared" si="0"/>
        <v>0</v>
      </c>
      <c r="T14" s="37">
        <f t="shared" si="1"/>
        <v>0</v>
      </c>
    </row>
    <row r="15" spans="1:20" x14ac:dyDescent="0.3">
      <c r="A15" s="45"/>
      <c r="B15" s="45"/>
      <c r="C15" s="31">
        <v>4.8</v>
      </c>
      <c r="D15" s="31">
        <v>475</v>
      </c>
      <c r="F15" s="33" t="s">
        <v>27</v>
      </c>
      <c r="G15" s="28">
        <v>20</v>
      </c>
      <c r="H15" s="28">
        <v>1.7</v>
      </c>
      <c r="I15" s="30">
        <v>4.9000000000000004</v>
      </c>
      <c r="J15" s="29">
        <v>2071</v>
      </c>
      <c r="K15" s="29">
        <v>3.92</v>
      </c>
      <c r="L15" s="23">
        <f t="shared" si="2"/>
        <v>4.3600000000000003</v>
      </c>
      <c r="M15" s="32">
        <v>250</v>
      </c>
      <c r="O15" s="1">
        <v>868</v>
      </c>
      <c r="P15" s="1">
        <v>3.58</v>
      </c>
      <c r="R15" s="37">
        <f t="shared" si="0"/>
        <v>0</v>
      </c>
      <c r="T15" s="37">
        <f t="shared" si="1"/>
        <v>0</v>
      </c>
    </row>
    <row r="16" spans="1:20" x14ac:dyDescent="0.3">
      <c r="A16" s="45"/>
      <c r="B16" s="45"/>
      <c r="C16" s="31">
        <v>4.8</v>
      </c>
      <c r="D16" s="31">
        <v>475</v>
      </c>
      <c r="F16" s="33" t="s">
        <v>28</v>
      </c>
      <c r="G16" s="28">
        <v>15</v>
      </c>
      <c r="H16" s="28">
        <v>1.5</v>
      </c>
      <c r="I16" s="30">
        <v>4.88</v>
      </c>
      <c r="J16" s="29">
        <v>1950</v>
      </c>
      <c r="K16" s="29">
        <v>4</v>
      </c>
      <c r="L16" s="23">
        <f t="shared" si="2"/>
        <v>4.1052631578947372</v>
      </c>
      <c r="M16" s="32">
        <v>262</v>
      </c>
      <c r="O16" s="1">
        <v>1573</v>
      </c>
      <c r="P16" s="1">
        <v>3.87</v>
      </c>
      <c r="R16" s="37">
        <f t="shared" si="0"/>
        <v>0</v>
      </c>
      <c r="T16" s="37">
        <f t="shared" si="1"/>
        <v>0</v>
      </c>
    </row>
    <row r="17" spans="1:20" x14ac:dyDescent="0.3">
      <c r="A17" s="45"/>
      <c r="B17" s="45"/>
      <c r="C17" s="31">
        <v>4.8</v>
      </c>
      <c r="D17" s="31">
        <v>475</v>
      </c>
      <c r="F17" s="33" t="s">
        <v>29</v>
      </c>
      <c r="G17" s="28">
        <v>20</v>
      </c>
      <c r="H17" s="28">
        <v>2</v>
      </c>
      <c r="I17" s="30">
        <v>4.88</v>
      </c>
      <c r="J17" s="29">
        <v>1520</v>
      </c>
      <c r="K17" s="29">
        <v>3.56</v>
      </c>
      <c r="L17" s="23">
        <f t="shared" si="2"/>
        <v>3.2</v>
      </c>
      <c r="M17" s="32">
        <v>263</v>
      </c>
      <c r="O17" s="1">
        <v>1020</v>
      </c>
      <c r="P17" s="1">
        <v>3.72</v>
      </c>
      <c r="R17" s="37">
        <f t="shared" si="0"/>
        <v>0</v>
      </c>
      <c r="T17" s="37">
        <f t="shared" si="1"/>
        <v>0</v>
      </c>
    </row>
    <row r="18" spans="1:20" s="37" customFormat="1" x14ac:dyDescent="0.3">
      <c r="A18" s="45"/>
      <c r="B18" s="45"/>
      <c r="C18" s="37">
        <v>4.8</v>
      </c>
      <c r="D18" s="37">
        <v>475</v>
      </c>
      <c r="F18" s="33" t="s">
        <v>78</v>
      </c>
      <c r="G18" s="37">
        <v>20</v>
      </c>
      <c r="H18" s="37">
        <v>2</v>
      </c>
      <c r="I18" s="30">
        <v>4.88</v>
      </c>
      <c r="J18" s="29">
        <v>840</v>
      </c>
      <c r="K18" s="29">
        <v>3.68</v>
      </c>
      <c r="L18" s="23">
        <f t="shared" si="2"/>
        <v>1.7684210526315789</v>
      </c>
      <c r="M18" s="32">
        <v>272</v>
      </c>
      <c r="N18" s="37">
        <v>4.8499999999999996</v>
      </c>
      <c r="O18" s="37">
        <v>915</v>
      </c>
      <c r="P18" s="37">
        <v>3.74</v>
      </c>
      <c r="Q18" s="37">
        <v>366.1</v>
      </c>
      <c r="R18" s="37">
        <f t="shared" si="0"/>
        <v>1369.2140000000002</v>
      </c>
      <c r="T18" s="37">
        <f t="shared" si="1"/>
        <v>0</v>
      </c>
    </row>
    <row r="19" spans="1:20" s="37" customFormat="1" x14ac:dyDescent="0.3">
      <c r="A19" s="46"/>
      <c r="B19" s="46"/>
      <c r="C19" s="37">
        <v>4.8</v>
      </c>
      <c r="D19" s="37">
        <v>475</v>
      </c>
      <c r="F19" s="33" t="s">
        <v>79</v>
      </c>
      <c r="G19" s="37">
        <v>15</v>
      </c>
      <c r="H19" s="37">
        <v>2</v>
      </c>
      <c r="I19" s="30">
        <v>4.9000000000000004</v>
      </c>
      <c r="J19" s="29">
        <v>953</v>
      </c>
      <c r="K19" s="29">
        <v>3.2</v>
      </c>
      <c r="L19" s="23">
        <f t="shared" si="2"/>
        <v>2.0063157894736841</v>
      </c>
      <c r="M19" s="32">
        <v>243.5</v>
      </c>
      <c r="N19" s="37">
        <v>4.7699999999999996</v>
      </c>
      <c r="O19" s="37">
        <v>609</v>
      </c>
      <c r="P19" s="37">
        <v>3.53</v>
      </c>
      <c r="Q19" s="37">
        <v>182.7</v>
      </c>
      <c r="R19" s="37">
        <f t="shared" si="0"/>
        <v>644.93099999999993</v>
      </c>
      <c r="T19" s="37">
        <f t="shared" si="1"/>
        <v>0</v>
      </c>
    </row>
    <row r="20" spans="1:20" x14ac:dyDescent="0.3">
      <c r="A20" s="20">
        <v>97</v>
      </c>
      <c r="B20" s="6">
        <v>1.2</v>
      </c>
      <c r="C20" s="1">
        <v>4.9000000000000004</v>
      </c>
      <c r="D20" s="1">
        <v>600</v>
      </c>
      <c r="E20" s="1">
        <v>4.5</v>
      </c>
      <c r="F20" s="33" t="s">
        <v>33</v>
      </c>
      <c r="G20" s="37">
        <v>20</v>
      </c>
      <c r="H20" s="37">
        <v>2</v>
      </c>
      <c r="I20" s="1">
        <v>4.9000000000000004</v>
      </c>
      <c r="J20" s="1">
        <v>2625</v>
      </c>
      <c r="K20" s="1">
        <v>4.16</v>
      </c>
      <c r="L20" s="23">
        <f t="shared" si="2"/>
        <v>4.375</v>
      </c>
      <c r="M20" s="26">
        <v>250</v>
      </c>
      <c r="O20" s="1">
        <v>718</v>
      </c>
      <c r="P20" s="1">
        <v>3.55</v>
      </c>
      <c r="R20" s="37">
        <f t="shared" si="0"/>
        <v>0</v>
      </c>
      <c r="T20" s="37">
        <f t="shared" si="1"/>
        <v>0</v>
      </c>
    </row>
    <row r="21" spans="1:20" s="37" customFormat="1" x14ac:dyDescent="0.3">
      <c r="A21" s="44" t="s">
        <v>77</v>
      </c>
      <c r="B21" s="41">
        <v>1.6</v>
      </c>
      <c r="C21" s="41">
        <v>5</v>
      </c>
      <c r="D21" s="37">
        <v>1000</v>
      </c>
      <c r="F21" s="38" t="s">
        <v>40</v>
      </c>
      <c r="G21" s="37">
        <v>15</v>
      </c>
      <c r="H21" s="37">
        <v>2</v>
      </c>
      <c r="J21" s="37">
        <f>1180*100/15/2</f>
        <v>3933.3333333333335</v>
      </c>
      <c r="L21" s="23">
        <f t="shared" si="2"/>
        <v>3.9333333333333336</v>
      </c>
      <c r="M21" s="26">
        <v>249</v>
      </c>
      <c r="N21" s="37">
        <v>4.8</v>
      </c>
      <c r="O21" s="37">
        <v>650</v>
      </c>
      <c r="P21" s="37">
        <v>3.76</v>
      </c>
      <c r="R21" s="37">
        <f t="shared" si="0"/>
        <v>0</v>
      </c>
      <c r="T21" s="37">
        <f t="shared" si="1"/>
        <v>0</v>
      </c>
    </row>
    <row r="22" spans="1:20" s="37" customFormat="1" x14ac:dyDescent="0.3">
      <c r="A22" s="42"/>
      <c r="B22" s="42"/>
      <c r="C22" s="42"/>
      <c r="D22" s="37">
        <v>1000</v>
      </c>
      <c r="F22" s="38" t="s">
        <v>41</v>
      </c>
      <c r="G22" s="37">
        <v>20</v>
      </c>
      <c r="H22" s="37">
        <v>2</v>
      </c>
      <c r="J22" s="37">
        <f>640*100/20/2</f>
        <v>1600</v>
      </c>
      <c r="L22" s="23">
        <f t="shared" si="2"/>
        <v>1.6</v>
      </c>
      <c r="M22" s="26">
        <v>245</v>
      </c>
      <c r="N22" s="37">
        <v>4.8</v>
      </c>
      <c r="O22" s="37">
        <v>600</v>
      </c>
      <c r="P22" s="37">
        <v>4.24</v>
      </c>
      <c r="R22" s="37">
        <f t="shared" si="0"/>
        <v>0</v>
      </c>
      <c r="T22" s="37">
        <f t="shared" si="1"/>
        <v>0</v>
      </c>
    </row>
    <row r="23" spans="1:20" s="37" customFormat="1" x14ac:dyDescent="0.3">
      <c r="A23" s="42"/>
      <c r="B23" s="42"/>
      <c r="C23" s="42"/>
      <c r="D23" s="37">
        <v>1000</v>
      </c>
      <c r="F23" s="38" t="s">
        <v>42</v>
      </c>
      <c r="G23" s="37">
        <v>15</v>
      </c>
      <c r="H23" s="37">
        <v>2</v>
      </c>
      <c r="J23" s="37" t="s">
        <v>43</v>
      </c>
      <c r="L23" s="23"/>
      <c r="M23" s="26">
        <v>255</v>
      </c>
      <c r="N23" s="37">
        <v>4.8</v>
      </c>
      <c r="O23" s="37">
        <v>600</v>
      </c>
      <c r="P23" s="37">
        <v>3.84</v>
      </c>
      <c r="R23" s="37">
        <f t="shared" si="0"/>
        <v>0</v>
      </c>
      <c r="T23" s="37">
        <f t="shared" si="1"/>
        <v>0</v>
      </c>
    </row>
    <row r="24" spans="1:20" s="37" customFormat="1" x14ac:dyDescent="0.3">
      <c r="A24" s="43"/>
      <c r="B24" s="43"/>
      <c r="C24" s="43"/>
      <c r="D24" s="37">
        <v>1000</v>
      </c>
      <c r="F24" s="38" t="s">
        <v>44</v>
      </c>
      <c r="G24" s="37">
        <v>20</v>
      </c>
      <c r="H24" s="37">
        <v>2</v>
      </c>
      <c r="J24" s="37">
        <v>1790</v>
      </c>
      <c r="L24" s="23">
        <f t="shared" si="2"/>
        <v>1.79</v>
      </c>
      <c r="M24" s="26">
        <v>245</v>
      </c>
      <c r="O24" s="37">
        <v>800</v>
      </c>
      <c r="R24" s="37">
        <f t="shared" si="0"/>
        <v>0</v>
      </c>
      <c r="T24" s="37">
        <f>O24*P24*S24/1000</f>
        <v>0</v>
      </c>
    </row>
    <row r="25" spans="1:20" x14ac:dyDescent="0.3">
      <c r="A25" s="20">
        <v>123</v>
      </c>
      <c r="B25" s="6">
        <v>1.5</v>
      </c>
      <c r="C25" s="1">
        <v>5.3</v>
      </c>
      <c r="D25" s="1">
        <v>510</v>
      </c>
      <c r="E25" s="1">
        <v>5.8</v>
      </c>
      <c r="F25" t="s">
        <v>34</v>
      </c>
      <c r="G25" s="1">
        <v>15</v>
      </c>
      <c r="H25" s="1">
        <v>2</v>
      </c>
      <c r="J25" s="1">
        <v>773</v>
      </c>
      <c r="L25" s="23">
        <f t="shared" si="2"/>
        <v>1.5156862745098039</v>
      </c>
      <c r="M25" s="26">
        <v>265</v>
      </c>
      <c r="O25" s="1">
        <v>663</v>
      </c>
      <c r="R25" s="37">
        <f t="shared" si="0"/>
        <v>0</v>
      </c>
      <c r="T25" s="37">
        <f t="shared" ref="T25:T58" si="3">O25*P25*S25/1000</f>
        <v>0</v>
      </c>
    </row>
    <row r="26" spans="1:20" x14ac:dyDescent="0.3">
      <c r="A26" s="41">
        <v>124</v>
      </c>
      <c r="B26" s="6">
        <v>1.5</v>
      </c>
      <c r="C26" s="1">
        <v>5.3</v>
      </c>
      <c r="D26" s="1">
        <v>500</v>
      </c>
      <c r="F26" s="33" t="s">
        <v>35</v>
      </c>
      <c r="G26" s="1">
        <v>20</v>
      </c>
      <c r="H26" s="1">
        <v>2</v>
      </c>
      <c r="J26" s="1">
        <v>625</v>
      </c>
      <c r="L26" s="23">
        <f t="shared" si="2"/>
        <v>1.25</v>
      </c>
      <c r="M26" s="26">
        <v>266</v>
      </c>
      <c r="O26" s="1">
        <v>660</v>
      </c>
      <c r="R26" s="37">
        <f t="shared" si="0"/>
        <v>0</v>
      </c>
      <c r="T26" s="37">
        <f t="shared" si="3"/>
        <v>0</v>
      </c>
    </row>
    <row r="27" spans="1:20" x14ac:dyDescent="0.3">
      <c r="A27" s="43"/>
      <c r="B27" s="37">
        <v>1.5</v>
      </c>
      <c r="C27" s="37">
        <v>5.3</v>
      </c>
      <c r="D27" s="37">
        <v>500</v>
      </c>
      <c r="F27" s="33" t="s">
        <v>36</v>
      </c>
      <c r="G27" s="1">
        <v>25</v>
      </c>
      <c r="H27" s="1">
        <v>2</v>
      </c>
      <c r="J27" s="1">
        <v>528</v>
      </c>
      <c r="L27" s="23">
        <f t="shared" si="2"/>
        <v>1.056</v>
      </c>
      <c r="M27" s="26">
        <v>260</v>
      </c>
      <c r="O27" s="1">
        <v>391</v>
      </c>
      <c r="R27" s="37">
        <f t="shared" si="0"/>
        <v>0</v>
      </c>
      <c r="T27" s="37">
        <f t="shared" si="3"/>
        <v>0</v>
      </c>
    </row>
    <row r="28" spans="1:20" x14ac:dyDescent="0.3">
      <c r="A28" s="41">
        <v>125</v>
      </c>
      <c r="B28" s="6">
        <v>2</v>
      </c>
      <c r="C28" s="1">
        <v>5.0999999999999996</v>
      </c>
      <c r="D28" s="1">
        <v>400</v>
      </c>
      <c r="F28" s="33" t="s">
        <v>37</v>
      </c>
      <c r="G28" s="1">
        <v>25</v>
      </c>
      <c r="H28" s="1">
        <v>2</v>
      </c>
      <c r="J28" s="1">
        <v>748</v>
      </c>
      <c r="L28" s="23">
        <f t="shared" si="2"/>
        <v>1.87</v>
      </c>
      <c r="M28" s="26">
        <v>250</v>
      </c>
      <c r="O28" s="1">
        <v>480</v>
      </c>
      <c r="R28" s="37">
        <f t="shared" si="0"/>
        <v>0</v>
      </c>
      <c r="T28" s="37">
        <f t="shared" si="3"/>
        <v>0</v>
      </c>
    </row>
    <row r="29" spans="1:20" x14ac:dyDescent="0.3">
      <c r="A29" s="42"/>
      <c r="B29" s="37">
        <v>2</v>
      </c>
      <c r="C29" s="37">
        <v>5.0999999999999996</v>
      </c>
      <c r="D29" s="37">
        <v>400</v>
      </c>
      <c r="F29" s="33" t="s">
        <v>38</v>
      </c>
      <c r="G29" s="1">
        <v>15</v>
      </c>
      <c r="H29" s="1">
        <v>2</v>
      </c>
      <c r="J29" s="1">
        <v>700</v>
      </c>
      <c r="L29" s="23">
        <f t="shared" si="2"/>
        <v>1.75</v>
      </c>
      <c r="M29" s="26">
        <v>272</v>
      </c>
      <c r="O29" s="1">
        <v>973</v>
      </c>
      <c r="R29" s="37">
        <f t="shared" si="0"/>
        <v>0</v>
      </c>
      <c r="T29" s="37">
        <f t="shared" si="3"/>
        <v>0</v>
      </c>
    </row>
    <row r="30" spans="1:20" x14ac:dyDescent="0.3">
      <c r="A30" s="43"/>
      <c r="B30" s="37">
        <v>2</v>
      </c>
      <c r="C30" s="37">
        <v>5.0999999999999996</v>
      </c>
      <c r="D30" s="37">
        <v>400</v>
      </c>
      <c r="F30" s="33" t="s">
        <v>39</v>
      </c>
      <c r="G30" s="1">
        <v>20</v>
      </c>
      <c r="H30" s="1">
        <v>2</v>
      </c>
      <c r="J30" s="1">
        <v>720</v>
      </c>
      <c r="L30" s="23">
        <f t="shared" si="2"/>
        <v>1.8</v>
      </c>
      <c r="M30" s="26">
        <v>273</v>
      </c>
      <c r="O30" s="1">
        <v>925</v>
      </c>
      <c r="R30" s="37">
        <f t="shared" si="0"/>
        <v>0</v>
      </c>
      <c r="T30" s="37">
        <f t="shared" si="3"/>
        <v>0</v>
      </c>
    </row>
    <row r="31" spans="1:20" x14ac:dyDescent="0.3">
      <c r="A31" s="41">
        <v>140</v>
      </c>
      <c r="B31" s="6">
        <v>1.5</v>
      </c>
      <c r="C31" s="1">
        <v>4.5999999999999996</v>
      </c>
      <c r="D31" s="1">
        <v>300</v>
      </c>
      <c r="F31" s="33" t="s">
        <v>45</v>
      </c>
      <c r="G31" s="1">
        <v>12</v>
      </c>
      <c r="H31" s="1">
        <v>2</v>
      </c>
      <c r="J31" s="1">
        <v>600</v>
      </c>
      <c r="L31" s="23">
        <f t="shared" si="2"/>
        <v>2</v>
      </c>
      <c r="M31" s="26">
        <v>272</v>
      </c>
      <c r="O31" s="1">
        <v>642</v>
      </c>
      <c r="R31" s="37">
        <f t="shared" si="0"/>
        <v>0</v>
      </c>
      <c r="T31" s="37">
        <f t="shared" si="3"/>
        <v>0</v>
      </c>
    </row>
    <row r="32" spans="1:20" x14ac:dyDescent="0.3">
      <c r="A32" s="42"/>
      <c r="B32" s="37">
        <v>1.5</v>
      </c>
      <c r="C32" s="37">
        <v>4.5999999999999996</v>
      </c>
      <c r="D32" s="37">
        <v>300</v>
      </c>
      <c r="F32" s="33" t="s">
        <v>46</v>
      </c>
      <c r="G32" s="1">
        <v>20</v>
      </c>
      <c r="H32" s="1">
        <v>2</v>
      </c>
      <c r="J32" s="1">
        <v>450</v>
      </c>
      <c r="L32" s="23">
        <f t="shared" si="2"/>
        <v>1.5</v>
      </c>
      <c r="M32" s="26">
        <v>269</v>
      </c>
      <c r="O32" s="1">
        <v>550</v>
      </c>
      <c r="R32" s="37">
        <f t="shared" si="0"/>
        <v>0</v>
      </c>
      <c r="T32" s="37">
        <f t="shared" si="3"/>
        <v>0</v>
      </c>
    </row>
    <row r="33" spans="1:20" x14ac:dyDescent="0.3">
      <c r="A33" s="43"/>
      <c r="B33" s="37">
        <v>1.5</v>
      </c>
      <c r="C33" s="37">
        <v>4.5999999999999996</v>
      </c>
      <c r="D33" s="37">
        <v>300</v>
      </c>
      <c r="F33" s="33" t="s">
        <v>47</v>
      </c>
      <c r="G33" s="1">
        <v>15</v>
      </c>
      <c r="H33" s="1">
        <v>3</v>
      </c>
      <c r="J33" s="1">
        <v>470</v>
      </c>
      <c r="L33" s="23">
        <f t="shared" si="2"/>
        <v>1.5666666666666667</v>
      </c>
      <c r="M33" s="26">
        <v>250</v>
      </c>
      <c r="O33" s="1">
        <v>344</v>
      </c>
      <c r="R33" s="37">
        <f t="shared" si="0"/>
        <v>0</v>
      </c>
      <c r="T33" s="37">
        <f t="shared" si="3"/>
        <v>0</v>
      </c>
    </row>
    <row r="34" spans="1:20" x14ac:dyDescent="0.3">
      <c r="A34" s="44" t="s">
        <v>54</v>
      </c>
      <c r="B34" s="6">
        <v>2</v>
      </c>
      <c r="C34" s="1">
        <v>4.75</v>
      </c>
      <c r="D34" s="1">
        <v>290</v>
      </c>
      <c r="F34" s="33" t="s">
        <v>48</v>
      </c>
      <c r="G34" s="1">
        <v>12</v>
      </c>
      <c r="H34" s="1">
        <v>2</v>
      </c>
      <c r="J34" s="1">
        <v>488</v>
      </c>
      <c r="K34" s="1">
        <v>4.5599999999999996</v>
      </c>
      <c r="L34" s="23">
        <f t="shared" si="2"/>
        <v>1.6827586206896552</v>
      </c>
      <c r="M34" s="26" t="s">
        <v>51</v>
      </c>
      <c r="R34" s="37">
        <f t="shared" si="0"/>
        <v>0</v>
      </c>
      <c r="T34" s="37">
        <f t="shared" si="3"/>
        <v>0</v>
      </c>
    </row>
    <row r="35" spans="1:20" x14ac:dyDescent="0.3">
      <c r="A35" s="42"/>
      <c r="B35" s="37">
        <v>2</v>
      </c>
      <c r="C35" s="37">
        <v>4.75</v>
      </c>
      <c r="D35" s="37">
        <v>290</v>
      </c>
      <c r="F35" s="33" t="s">
        <v>49</v>
      </c>
      <c r="G35" s="1">
        <v>10</v>
      </c>
      <c r="H35" s="1">
        <v>2</v>
      </c>
      <c r="J35" s="1">
        <v>500</v>
      </c>
      <c r="K35" s="1">
        <v>4.0999999999999996</v>
      </c>
      <c r="L35" s="23">
        <f t="shared" si="2"/>
        <v>1.7241379310344827</v>
      </c>
      <c r="M35" s="36">
        <v>298</v>
      </c>
      <c r="N35" s="1">
        <v>4.88</v>
      </c>
      <c r="O35" s="1">
        <v>865</v>
      </c>
      <c r="P35" s="1">
        <v>4.5</v>
      </c>
      <c r="Q35" s="1">
        <v>173</v>
      </c>
      <c r="R35" s="37">
        <f t="shared" si="0"/>
        <v>778.5</v>
      </c>
      <c r="S35" s="37">
        <v>6.5</v>
      </c>
      <c r="T35" s="37">
        <f t="shared" si="3"/>
        <v>25.30125</v>
      </c>
    </row>
    <row r="36" spans="1:20" x14ac:dyDescent="0.3">
      <c r="A36" s="42"/>
      <c r="B36" s="37">
        <v>2</v>
      </c>
      <c r="C36" s="37">
        <v>4.75</v>
      </c>
      <c r="D36" s="37">
        <v>290</v>
      </c>
      <c r="F36" s="33" t="s">
        <v>50</v>
      </c>
      <c r="G36" s="1">
        <v>15</v>
      </c>
      <c r="H36" s="1">
        <v>2</v>
      </c>
      <c r="J36" s="1">
        <v>443</v>
      </c>
      <c r="K36" s="1">
        <v>4.5</v>
      </c>
      <c r="L36" s="23">
        <f t="shared" si="2"/>
        <v>1.5275862068965518</v>
      </c>
      <c r="M36" s="26" t="s">
        <v>51</v>
      </c>
      <c r="R36" s="37">
        <f t="shared" si="0"/>
        <v>0</v>
      </c>
      <c r="T36" s="37">
        <f t="shared" si="3"/>
        <v>0</v>
      </c>
    </row>
    <row r="37" spans="1:20" x14ac:dyDescent="0.3">
      <c r="A37" s="42"/>
      <c r="B37" s="37">
        <v>2</v>
      </c>
      <c r="C37" s="37">
        <v>4.75</v>
      </c>
      <c r="D37" s="37">
        <v>290</v>
      </c>
      <c r="F37" s="33" t="s">
        <v>55</v>
      </c>
      <c r="G37" s="1">
        <v>20</v>
      </c>
      <c r="H37" s="1">
        <v>2</v>
      </c>
      <c r="J37" s="1">
        <v>420</v>
      </c>
      <c r="K37" s="1">
        <v>4.5599999999999996</v>
      </c>
      <c r="L37" s="23">
        <f t="shared" si="2"/>
        <v>1.4482758620689655</v>
      </c>
      <c r="M37" s="26" t="s">
        <v>51</v>
      </c>
      <c r="R37" s="37">
        <f t="shared" si="0"/>
        <v>0</v>
      </c>
      <c r="T37" s="37">
        <f t="shared" si="3"/>
        <v>0</v>
      </c>
    </row>
    <row r="38" spans="1:20" x14ac:dyDescent="0.3">
      <c r="A38" s="42"/>
      <c r="B38" s="37">
        <v>2</v>
      </c>
      <c r="C38" s="37">
        <v>4.75</v>
      </c>
      <c r="D38" s="37">
        <v>290</v>
      </c>
      <c r="F38" s="33" t="s">
        <v>52</v>
      </c>
      <c r="G38" s="1">
        <v>20</v>
      </c>
      <c r="H38" s="1">
        <v>3</v>
      </c>
      <c r="J38" s="1">
        <v>347</v>
      </c>
      <c r="K38" s="1">
        <v>4.3600000000000003</v>
      </c>
      <c r="L38" s="23">
        <f t="shared" si="2"/>
        <v>1.1965517241379311</v>
      </c>
      <c r="R38" s="37">
        <f t="shared" si="0"/>
        <v>0</v>
      </c>
      <c r="T38" s="37">
        <f t="shared" si="3"/>
        <v>0</v>
      </c>
    </row>
    <row r="39" spans="1:20" x14ac:dyDescent="0.3">
      <c r="A39" s="43"/>
      <c r="B39" s="37">
        <v>2</v>
      </c>
      <c r="C39" s="37">
        <v>4.75</v>
      </c>
      <c r="D39" s="37">
        <v>290</v>
      </c>
      <c r="F39" s="33" t="s">
        <v>53</v>
      </c>
      <c r="G39" s="1">
        <v>15</v>
      </c>
      <c r="H39" s="1">
        <v>3</v>
      </c>
      <c r="J39" s="1">
        <v>364</v>
      </c>
      <c r="K39" s="1">
        <v>4.24</v>
      </c>
      <c r="L39" s="23">
        <f t="shared" si="2"/>
        <v>1.2551724137931035</v>
      </c>
      <c r="M39" s="26">
        <v>290</v>
      </c>
      <c r="O39" s="1">
        <v>667</v>
      </c>
      <c r="R39" s="37">
        <f t="shared" si="0"/>
        <v>0</v>
      </c>
      <c r="T39" s="37">
        <f t="shared" si="3"/>
        <v>0</v>
      </c>
    </row>
    <row r="40" spans="1:20" x14ac:dyDescent="0.3">
      <c r="A40" s="44" t="s">
        <v>76</v>
      </c>
      <c r="B40" s="37">
        <v>2</v>
      </c>
      <c r="C40" s="1">
        <v>4.5</v>
      </c>
      <c r="D40" s="1">
        <v>295</v>
      </c>
      <c r="F40" s="33" t="s">
        <v>56</v>
      </c>
      <c r="G40" s="1">
        <v>20</v>
      </c>
      <c r="H40" s="1">
        <v>2</v>
      </c>
      <c r="J40" s="1">
        <v>338</v>
      </c>
      <c r="K40" s="1">
        <v>5</v>
      </c>
      <c r="L40" s="23">
        <f t="shared" si="2"/>
        <v>1.1457627118644067</v>
      </c>
      <c r="M40" s="26">
        <v>286</v>
      </c>
      <c r="N40" s="1">
        <v>4.5999999999999996</v>
      </c>
      <c r="O40" s="1">
        <v>550</v>
      </c>
      <c r="P40" s="1">
        <v>4.9000000000000004</v>
      </c>
      <c r="Q40" s="1">
        <v>220</v>
      </c>
      <c r="R40" s="37">
        <f t="shared" si="0"/>
        <v>1078</v>
      </c>
      <c r="T40" s="37">
        <f t="shared" si="3"/>
        <v>0</v>
      </c>
    </row>
    <row r="41" spans="1:20" x14ac:dyDescent="0.3">
      <c r="A41" s="42"/>
      <c r="B41" s="37">
        <v>2</v>
      </c>
      <c r="C41" s="37">
        <v>4.5</v>
      </c>
      <c r="D41" s="37">
        <v>295</v>
      </c>
      <c r="F41" s="33" t="s">
        <v>57</v>
      </c>
      <c r="G41" s="1">
        <v>20</v>
      </c>
      <c r="H41" s="1">
        <v>2</v>
      </c>
      <c r="J41" s="1">
        <v>488</v>
      </c>
      <c r="K41" s="1">
        <v>4.88</v>
      </c>
      <c r="L41" s="23">
        <f t="shared" si="2"/>
        <v>1.6542372881355931</v>
      </c>
      <c r="M41" s="26" t="s">
        <v>64</v>
      </c>
      <c r="R41" s="37">
        <f t="shared" si="0"/>
        <v>0</v>
      </c>
      <c r="T41" s="37">
        <f t="shared" si="3"/>
        <v>0</v>
      </c>
    </row>
    <row r="42" spans="1:20" x14ac:dyDescent="0.3">
      <c r="A42" s="42"/>
      <c r="B42" s="37">
        <v>2</v>
      </c>
      <c r="C42" s="37">
        <v>4.5</v>
      </c>
      <c r="D42" s="37">
        <v>295</v>
      </c>
      <c r="F42" s="33" t="s">
        <v>58</v>
      </c>
      <c r="G42" s="1">
        <v>15</v>
      </c>
      <c r="H42" s="37">
        <v>2</v>
      </c>
      <c r="J42" s="1">
        <v>393</v>
      </c>
      <c r="K42" s="1">
        <v>4.5999999999999996</v>
      </c>
      <c r="L42" s="23">
        <f t="shared" si="2"/>
        <v>1.3322033898305086</v>
      </c>
      <c r="R42" s="37">
        <f t="shared" si="0"/>
        <v>0</v>
      </c>
      <c r="T42" s="37">
        <f t="shared" si="3"/>
        <v>0</v>
      </c>
    </row>
    <row r="43" spans="1:20" x14ac:dyDescent="0.3">
      <c r="A43" s="42"/>
      <c r="B43" s="37">
        <v>2</v>
      </c>
      <c r="C43" s="37">
        <v>4.5</v>
      </c>
      <c r="D43" s="37">
        <v>295</v>
      </c>
      <c r="F43" s="33" t="s">
        <v>59</v>
      </c>
      <c r="G43" s="1">
        <v>12</v>
      </c>
      <c r="H43" s="37">
        <v>2</v>
      </c>
      <c r="J43" s="1">
        <v>425</v>
      </c>
      <c r="K43" s="1">
        <v>4.5999999999999996</v>
      </c>
      <c r="L43" s="23">
        <f t="shared" si="2"/>
        <v>1.4406779661016949</v>
      </c>
      <c r="M43" s="26">
        <v>289</v>
      </c>
      <c r="O43" s="1">
        <v>742</v>
      </c>
      <c r="P43" s="1">
        <v>5.15</v>
      </c>
      <c r="R43" s="37">
        <f t="shared" si="0"/>
        <v>0</v>
      </c>
      <c r="T43" s="37">
        <f t="shared" si="3"/>
        <v>0</v>
      </c>
    </row>
    <row r="44" spans="1:20" x14ac:dyDescent="0.3">
      <c r="A44" s="42"/>
      <c r="B44" s="37">
        <v>2</v>
      </c>
      <c r="C44" s="37">
        <v>4.5</v>
      </c>
      <c r="D44" s="37">
        <v>295</v>
      </c>
      <c r="F44" s="33" t="s">
        <v>60</v>
      </c>
      <c r="G44" s="1">
        <v>10</v>
      </c>
      <c r="H44" s="37">
        <v>2</v>
      </c>
      <c r="J44" s="1">
        <v>475</v>
      </c>
      <c r="K44" s="1">
        <v>4.4800000000000004</v>
      </c>
      <c r="L44" s="23">
        <f t="shared" si="2"/>
        <v>1.6101694915254237</v>
      </c>
      <c r="M44" s="36">
        <v>295</v>
      </c>
      <c r="N44" s="1">
        <v>4.5999999999999996</v>
      </c>
      <c r="O44" s="1">
        <v>750</v>
      </c>
      <c r="P44" s="1">
        <v>4.84</v>
      </c>
      <c r="Q44" s="1">
        <v>150</v>
      </c>
      <c r="R44" s="37">
        <f t="shared" si="0"/>
        <v>726</v>
      </c>
      <c r="S44" s="37">
        <v>8.5</v>
      </c>
      <c r="T44" s="37">
        <f t="shared" si="3"/>
        <v>30.855</v>
      </c>
    </row>
    <row r="45" spans="1:20" x14ac:dyDescent="0.3">
      <c r="A45" s="42"/>
      <c r="B45" s="37">
        <v>2</v>
      </c>
      <c r="C45" s="37">
        <v>4.5</v>
      </c>
      <c r="D45" s="37">
        <v>295</v>
      </c>
      <c r="F45" s="33" t="s">
        <v>61</v>
      </c>
      <c r="G45" s="1">
        <v>20</v>
      </c>
      <c r="H45" s="37">
        <v>2</v>
      </c>
      <c r="J45" s="1">
        <v>425</v>
      </c>
      <c r="K45" s="1">
        <v>4.5599999999999996</v>
      </c>
      <c r="L45" s="23">
        <f t="shared" si="2"/>
        <v>1.4406779661016949</v>
      </c>
      <c r="M45" s="26" t="s">
        <v>64</v>
      </c>
      <c r="R45" s="37">
        <f t="shared" si="0"/>
        <v>0</v>
      </c>
      <c r="T45" s="37">
        <f t="shared" si="3"/>
        <v>0</v>
      </c>
    </row>
    <row r="46" spans="1:20" x14ac:dyDescent="0.3">
      <c r="A46" s="43"/>
      <c r="B46" s="37">
        <v>2</v>
      </c>
      <c r="C46" s="37">
        <v>4.5</v>
      </c>
      <c r="D46" s="37">
        <v>295</v>
      </c>
      <c r="F46" s="33" t="s">
        <v>62</v>
      </c>
      <c r="G46" s="1">
        <v>15</v>
      </c>
      <c r="H46" s="37">
        <v>2</v>
      </c>
      <c r="J46" s="1">
        <v>467</v>
      </c>
      <c r="K46" s="1">
        <v>4.72</v>
      </c>
      <c r="L46" s="23">
        <f t="shared" si="2"/>
        <v>1.583050847457627</v>
      </c>
      <c r="R46" s="37">
        <f t="shared" si="0"/>
        <v>0</v>
      </c>
      <c r="T46" s="37">
        <f t="shared" si="3"/>
        <v>0</v>
      </c>
    </row>
    <row r="47" spans="1:20" s="37" customFormat="1" x14ac:dyDescent="0.3">
      <c r="A47" s="20">
        <v>144</v>
      </c>
      <c r="B47" s="37">
        <v>2</v>
      </c>
      <c r="C47" s="37">
        <v>4.7</v>
      </c>
      <c r="D47" s="37">
        <v>290</v>
      </c>
      <c r="E47" s="37">
        <v>3.52</v>
      </c>
      <c r="F47" s="33" t="s">
        <v>80</v>
      </c>
      <c r="G47" s="37">
        <v>10</v>
      </c>
      <c r="H47" s="37">
        <v>3.5</v>
      </c>
      <c r="J47" s="37">
        <v>423</v>
      </c>
      <c r="K47" s="37">
        <v>3.48</v>
      </c>
      <c r="L47" s="23">
        <f t="shared" si="2"/>
        <v>1.4586206896551723</v>
      </c>
      <c r="M47" s="36">
        <v>308</v>
      </c>
      <c r="N47" s="37">
        <v>4.8499999999999996</v>
      </c>
      <c r="O47" s="37">
        <v>894</v>
      </c>
      <c r="P47" s="37">
        <v>4.0199999999999996</v>
      </c>
      <c r="Q47" s="37">
        <v>313</v>
      </c>
      <c r="R47" s="37">
        <f t="shared" si="0"/>
        <v>1258.2599999999998</v>
      </c>
      <c r="S47" s="37">
        <v>11</v>
      </c>
      <c r="T47" s="37">
        <f t="shared" si="3"/>
        <v>39.532679999999992</v>
      </c>
    </row>
    <row r="48" spans="1:20" s="37" customFormat="1" ht="14.4" customHeight="1" x14ac:dyDescent="0.3">
      <c r="A48" s="44" t="s">
        <v>82</v>
      </c>
      <c r="B48" s="37">
        <v>2</v>
      </c>
      <c r="C48" s="37">
        <v>4.7</v>
      </c>
      <c r="D48" s="37">
        <v>330</v>
      </c>
      <c r="E48" s="37">
        <v>3.8</v>
      </c>
      <c r="F48" s="33" t="s">
        <v>81</v>
      </c>
      <c r="G48" s="37">
        <v>12</v>
      </c>
      <c r="H48" s="37">
        <v>2</v>
      </c>
      <c r="J48" s="37">
        <v>446</v>
      </c>
      <c r="K48" s="37">
        <v>3.6</v>
      </c>
      <c r="L48" s="23">
        <f t="shared" si="2"/>
        <v>1.3515151515151516</v>
      </c>
      <c r="M48" s="26">
        <v>300</v>
      </c>
      <c r="N48" s="37">
        <v>4.75</v>
      </c>
      <c r="O48" s="37">
        <f>Q48*100/G48/H48</f>
        <v>716.66666666666663</v>
      </c>
      <c r="P48" s="37">
        <v>4</v>
      </c>
      <c r="Q48" s="37">
        <v>172</v>
      </c>
      <c r="R48" s="37">
        <f t="shared" si="0"/>
        <v>688</v>
      </c>
      <c r="T48" s="37">
        <f t="shared" si="3"/>
        <v>0</v>
      </c>
    </row>
    <row r="49" spans="1:20" s="37" customFormat="1" x14ac:dyDescent="0.3">
      <c r="A49" s="45"/>
      <c r="B49" s="37">
        <v>2</v>
      </c>
      <c r="C49" s="37">
        <v>4.7</v>
      </c>
      <c r="D49" s="37">
        <v>330</v>
      </c>
      <c r="F49" s="33" t="s">
        <v>83</v>
      </c>
      <c r="G49" s="37">
        <v>10</v>
      </c>
      <c r="H49" s="37">
        <v>2</v>
      </c>
      <c r="J49" s="37">
        <v>490</v>
      </c>
      <c r="K49" s="37">
        <v>3.64</v>
      </c>
      <c r="L49" s="23">
        <f t="shared" si="2"/>
        <v>1.4848484848484849</v>
      </c>
      <c r="M49" s="36">
        <v>306</v>
      </c>
      <c r="N49" s="37">
        <v>4.7699999999999996</v>
      </c>
      <c r="O49" s="37">
        <f t="shared" ref="O49:O51" si="4">Q49*100/G49/H49</f>
        <v>950</v>
      </c>
      <c r="P49" s="37">
        <v>4.3</v>
      </c>
      <c r="Q49" s="37">
        <v>190</v>
      </c>
      <c r="R49" s="37">
        <f t="shared" si="0"/>
        <v>817</v>
      </c>
      <c r="S49" s="37">
        <v>7</v>
      </c>
      <c r="T49" s="37">
        <f t="shared" si="3"/>
        <v>28.594999999999999</v>
      </c>
    </row>
    <row r="50" spans="1:20" s="37" customFormat="1" x14ac:dyDescent="0.3">
      <c r="A50" s="45"/>
      <c r="B50" s="37">
        <v>2</v>
      </c>
      <c r="C50" s="37">
        <v>4.7</v>
      </c>
      <c r="D50" s="37">
        <v>330</v>
      </c>
      <c r="F50" s="33" t="s">
        <v>86</v>
      </c>
      <c r="G50" s="37">
        <v>10</v>
      </c>
      <c r="H50" s="37">
        <v>3.5</v>
      </c>
      <c r="J50" s="37">
        <v>426</v>
      </c>
      <c r="K50" s="37">
        <v>3.52</v>
      </c>
      <c r="L50" s="23">
        <f t="shared" si="2"/>
        <v>1.290909090909091</v>
      </c>
      <c r="M50" s="26">
        <v>295</v>
      </c>
      <c r="N50" s="37">
        <v>4.75</v>
      </c>
      <c r="O50" s="37">
        <f t="shared" si="4"/>
        <v>800</v>
      </c>
      <c r="P50" s="37">
        <v>4.05</v>
      </c>
      <c r="Q50" s="37">
        <v>280</v>
      </c>
      <c r="R50" s="37">
        <f t="shared" si="0"/>
        <v>1134</v>
      </c>
      <c r="S50" s="37">
        <v>11.5</v>
      </c>
      <c r="T50" s="37">
        <f t="shared" si="3"/>
        <v>37.26</v>
      </c>
    </row>
    <row r="51" spans="1:20" s="37" customFormat="1" x14ac:dyDescent="0.3">
      <c r="A51" s="46"/>
      <c r="B51" s="37">
        <v>2</v>
      </c>
      <c r="C51" s="37">
        <v>4.7</v>
      </c>
      <c r="D51" s="37">
        <v>330</v>
      </c>
      <c r="F51" s="33" t="s">
        <v>87</v>
      </c>
      <c r="G51" s="37">
        <v>12</v>
      </c>
      <c r="H51" s="37">
        <v>3.5</v>
      </c>
      <c r="J51" s="37">
        <v>402</v>
      </c>
      <c r="K51" s="37">
        <v>3.56</v>
      </c>
      <c r="L51" s="23">
        <f t="shared" si="2"/>
        <v>1.2181818181818183</v>
      </c>
      <c r="M51" s="26">
        <v>290</v>
      </c>
      <c r="N51" s="37">
        <v>4.68</v>
      </c>
      <c r="O51" s="37">
        <f t="shared" si="4"/>
        <v>597.61904761904759</v>
      </c>
      <c r="P51" s="37">
        <v>3.8769999999999998</v>
      </c>
      <c r="Q51" s="37">
        <v>251</v>
      </c>
      <c r="R51" s="37">
        <f t="shared" si="0"/>
        <v>973.12699999999995</v>
      </c>
      <c r="T51" s="37">
        <f t="shared" si="3"/>
        <v>0</v>
      </c>
    </row>
    <row r="52" spans="1:20" x14ac:dyDescent="0.3">
      <c r="A52" s="44" t="s">
        <v>75</v>
      </c>
      <c r="B52" s="6">
        <v>1.6</v>
      </c>
      <c r="C52" s="1">
        <v>3.2</v>
      </c>
      <c r="D52" s="1">
        <v>310</v>
      </c>
      <c r="F52" s="33" t="s">
        <v>65</v>
      </c>
      <c r="G52" s="1">
        <v>10</v>
      </c>
      <c r="H52" s="1">
        <v>2</v>
      </c>
      <c r="J52" s="1">
        <v>420</v>
      </c>
      <c r="K52" s="1">
        <v>3.5</v>
      </c>
      <c r="L52" s="23">
        <f t="shared" si="2"/>
        <v>1.3548387096774193</v>
      </c>
      <c r="M52" s="26" t="s">
        <v>69</v>
      </c>
      <c r="R52" s="37">
        <f t="shared" si="0"/>
        <v>0</v>
      </c>
      <c r="T52" s="37">
        <f t="shared" si="3"/>
        <v>0</v>
      </c>
    </row>
    <row r="53" spans="1:20" x14ac:dyDescent="0.3">
      <c r="A53" s="42"/>
      <c r="B53" s="37">
        <v>1.6</v>
      </c>
      <c r="C53" s="37">
        <v>3.2</v>
      </c>
      <c r="D53" s="37">
        <v>310</v>
      </c>
      <c r="F53" s="33" t="s">
        <v>66</v>
      </c>
      <c r="G53" s="1">
        <v>15</v>
      </c>
      <c r="H53" s="37">
        <v>2</v>
      </c>
      <c r="J53" s="1">
        <v>380</v>
      </c>
      <c r="K53" s="1">
        <v>3.5</v>
      </c>
      <c r="L53" s="23">
        <f t="shared" si="2"/>
        <v>1.2258064516129032</v>
      </c>
      <c r="M53" s="26">
        <v>298</v>
      </c>
      <c r="R53" s="37">
        <f t="shared" si="0"/>
        <v>0</v>
      </c>
      <c r="T53" s="37">
        <f t="shared" si="3"/>
        <v>0</v>
      </c>
    </row>
    <row r="54" spans="1:20" x14ac:dyDescent="0.3">
      <c r="A54" s="42"/>
      <c r="B54" s="37">
        <v>1.6</v>
      </c>
      <c r="C54" s="37">
        <v>3.2</v>
      </c>
      <c r="D54" s="37">
        <v>310</v>
      </c>
      <c r="F54" s="33" t="s">
        <v>67</v>
      </c>
      <c r="G54" s="1">
        <v>12</v>
      </c>
      <c r="H54" s="37">
        <v>2</v>
      </c>
      <c r="J54" s="1">
        <v>392</v>
      </c>
      <c r="K54" s="1">
        <v>3.5</v>
      </c>
      <c r="L54" s="23">
        <f t="shared" si="2"/>
        <v>1.264516129032258</v>
      </c>
      <c r="M54" s="36">
        <v>301</v>
      </c>
      <c r="N54" s="1">
        <v>3.21</v>
      </c>
      <c r="O54" s="1">
        <v>692</v>
      </c>
      <c r="P54" s="1">
        <v>3.93</v>
      </c>
      <c r="Q54" s="1">
        <v>166</v>
      </c>
      <c r="R54" s="37">
        <f t="shared" si="0"/>
        <v>652.38</v>
      </c>
      <c r="T54" s="37">
        <f t="shared" si="3"/>
        <v>0</v>
      </c>
    </row>
    <row r="55" spans="1:20" x14ac:dyDescent="0.3">
      <c r="A55" s="42"/>
      <c r="B55" s="37">
        <v>1.6</v>
      </c>
      <c r="C55" s="37">
        <v>3.2</v>
      </c>
      <c r="D55" s="37">
        <v>310</v>
      </c>
      <c r="F55" s="33" t="s">
        <v>68</v>
      </c>
      <c r="G55" s="1">
        <v>10</v>
      </c>
      <c r="H55" s="37">
        <v>2</v>
      </c>
      <c r="J55" s="1">
        <v>438</v>
      </c>
      <c r="K55" s="1">
        <v>3.56</v>
      </c>
      <c r="L55" s="23">
        <f t="shared" si="2"/>
        <v>1.4129032258064516</v>
      </c>
      <c r="M55" s="26" t="s">
        <v>70</v>
      </c>
      <c r="R55" s="37">
        <f t="shared" si="0"/>
        <v>0</v>
      </c>
      <c r="T55" s="37">
        <f t="shared" si="3"/>
        <v>0</v>
      </c>
    </row>
    <row r="56" spans="1:20" x14ac:dyDescent="0.3">
      <c r="A56" s="42"/>
      <c r="B56" s="37">
        <v>1.6</v>
      </c>
      <c r="C56" s="37">
        <v>3.2</v>
      </c>
      <c r="D56" s="37">
        <v>310</v>
      </c>
      <c r="F56" s="33" t="s">
        <v>71</v>
      </c>
      <c r="G56" s="1">
        <v>12</v>
      </c>
      <c r="H56" s="1">
        <v>2</v>
      </c>
      <c r="I56" s="1">
        <v>3.17</v>
      </c>
      <c r="J56" s="1">
        <v>404</v>
      </c>
      <c r="K56" s="1">
        <v>3.5</v>
      </c>
      <c r="L56" s="23">
        <f t="shared" si="2"/>
        <v>1.3032258064516129</v>
      </c>
      <c r="M56" s="26">
        <v>303</v>
      </c>
      <c r="O56" s="1">
        <f>190*100/12/2</f>
        <v>791.66666666666663</v>
      </c>
      <c r="P56" s="1">
        <v>4.08</v>
      </c>
      <c r="Q56" s="1">
        <v>190</v>
      </c>
      <c r="R56" s="37">
        <f t="shared" si="0"/>
        <v>775.2</v>
      </c>
      <c r="T56" s="37">
        <f t="shared" si="3"/>
        <v>0</v>
      </c>
    </row>
    <row r="57" spans="1:20" x14ac:dyDescent="0.3">
      <c r="A57" s="42"/>
      <c r="B57" s="37">
        <v>1.6</v>
      </c>
      <c r="C57" s="37">
        <v>3.2</v>
      </c>
      <c r="D57" s="37">
        <v>310</v>
      </c>
      <c r="F57" s="33" t="s">
        <v>72</v>
      </c>
      <c r="G57" s="1">
        <v>10</v>
      </c>
      <c r="H57" s="1">
        <v>2</v>
      </c>
      <c r="I57" s="1">
        <v>3.17</v>
      </c>
      <c r="J57" s="1">
        <v>430</v>
      </c>
      <c r="K57" s="1">
        <v>3.6</v>
      </c>
      <c r="L57" s="23">
        <f t="shared" si="2"/>
        <v>1.3870967741935485</v>
      </c>
      <c r="M57" s="36">
        <v>306</v>
      </c>
      <c r="N57" s="1">
        <v>3.23</v>
      </c>
      <c r="O57" s="1">
        <v>950</v>
      </c>
      <c r="P57" s="1">
        <v>4.32</v>
      </c>
      <c r="Q57" s="1">
        <v>190</v>
      </c>
      <c r="R57" s="37">
        <f t="shared" si="0"/>
        <v>820.80000000000007</v>
      </c>
      <c r="T57" s="37">
        <f t="shared" si="3"/>
        <v>0</v>
      </c>
    </row>
    <row r="58" spans="1:20" x14ac:dyDescent="0.3">
      <c r="A58" s="43"/>
      <c r="B58" s="37">
        <v>1.6</v>
      </c>
      <c r="C58" s="37">
        <v>3.2</v>
      </c>
      <c r="D58" s="37">
        <v>310</v>
      </c>
      <c r="F58" s="33" t="s">
        <v>74</v>
      </c>
      <c r="G58" s="1">
        <v>10</v>
      </c>
      <c r="H58" s="1">
        <v>1.5</v>
      </c>
      <c r="J58" s="1">
        <v>473</v>
      </c>
      <c r="K58" s="1">
        <v>3.65</v>
      </c>
      <c r="L58" s="23">
        <f t="shared" si="2"/>
        <v>1.5258064516129033</v>
      </c>
      <c r="M58" s="26">
        <v>301</v>
      </c>
      <c r="O58" s="1">
        <v>867</v>
      </c>
      <c r="R58" s="37">
        <f t="shared" si="0"/>
        <v>0</v>
      </c>
      <c r="T58" s="37">
        <f t="shared" si="3"/>
        <v>0</v>
      </c>
    </row>
  </sheetData>
  <mergeCells count="18">
    <mergeCell ref="M1:T1"/>
    <mergeCell ref="G1:H1"/>
    <mergeCell ref="I1:L1"/>
    <mergeCell ref="A1:E1"/>
    <mergeCell ref="A10:A19"/>
    <mergeCell ref="B10:B19"/>
    <mergeCell ref="A4:A5"/>
    <mergeCell ref="A7:A8"/>
    <mergeCell ref="A31:A33"/>
    <mergeCell ref="A52:A58"/>
    <mergeCell ref="C21:C24"/>
    <mergeCell ref="A34:A39"/>
    <mergeCell ref="A40:A46"/>
    <mergeCell ref="A48:A51"/>
    <mergeCell ref="A26:A27"/>
    <mergeCell ref="A28:A30"/>
    <mergeCell ref="A21:A24"/>
    <mergeCell ref="B21:B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2015-04-09T21:49:06Z</dcterms:modified>
</cp:coreProperties>
</file>